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eentime" sheetId="1" r:id="rId4"/>
    <sheet state="visible" name="baseline" sheetId="2" r:id="rId5"/>
  </sheets>
  <definedNames/>
  <calcPr/>
</workbook>
</file>

<file path=xl/sharedStrings.xml><?xml version="1.0" encoding="utf-8"?>
<sst xmlns="http://schemas.openxmlformats.org/spreadsheetml/2006/main" count="5249" uniqueCount="1491">
  <si>
    <t>pseudo_ID</t>
  </si>
  <si>
    <t>Date</t>
  </si>
  <si>
    <t>Day</t>
  </si>
  <si>
    <t>Total.ST</t>
  </si>
  <si>
    <t>Total.ST.min</t>
  </si>
  <si>
    <t>Social.ST</t>
  </si>
  <si>
    <t>Social.ST.min</t>
  </si>
  <si>
    <t>Pickups</t>
  </si>
  <si>
    <t>Pickup.1st</t>
  </si>
  <si>
    <t>Proportion.ST</t>
  </si>
  <si>
    <t>Duration.per.use</t>
  </si>
  <si>
    <t>compliance</t>
  </si>
  <si>
    <t>4h56mins</t>
  </si>
  <si>
    <t>3h11mins</t>
  </si>
  <si>
    <t>2h39mins</t>
  </si>
  <si>
    <t>1h1mins</t>
  </si>
  <si>
    <t>3h56mins</t>
  </si>
  <si>
    <t>2h4mins</t>
  </si>
  <si>
    <t>3h23mins</t>
  </si>
  <si>
    <t>1h18mins</t>
  </si>
  <si>
    <t>2h47mins</t>
  </si>
  <si>
    <t>1h15mins</t>
  </si>
  <si>
    <t>6h15mins</t>
  </si>
  <si>
    <t>2h51mins</t>
  </si>
  <si>
    <t>5h45mins</t>
  </si>
  <si>
    <t>3h49mins</t>
  </si>
  <si>
    <t>6h2mins</t>
  </si>
  <si>
    <t>1h39mins</t>
  </si>
  <si>
    <t>6h48mins</t>
  </si>
  <si>
    <t>1h49mins</t>
  </si>
  <si>
    <t>4h22mins</t>
  </si>
  <si>
    <t>6h14mins</t>
  </si>
  <si>
    <t>3h57mins</t>
  </si>
  <si>
    <t>8h4mins</t>
  </si>
  <si>
    <t>2h</t>
  </si>
  <si>
    <t>5h46mins</t>
  </si>
  <si>
    <t>3h20mins</t>
  </si>
  <si>
    <t>5h25mins</t>
  </si>
  <si>
    <t>2h49mins</t>
  </si>
  <si>
    <t>4h37mins</t>
  </si>
  <si>
    <t>2h38mins</t>
  </si>
  <si>
    <t>2h2mins</t>
  </si>
  <si>
    <t>7h13mins</t>
  </si>
  <si>
    <t>2h28mins</t>
  </si>
  <si>
    <t>4h17mins</t>
  </si>
  <si>
    <t>1h16mins</t>
  </si>
  <si>
    <t>4h38mins</t>
  </si>
  <si>
    <t>5h20mins</t>
  </si>
  <si>
    <t>2h18mins</t>
  </si>
  <si>
    <t>5h11mins</t>
  </si>
  <si>
    <t>4h32mins</t>
  </si>
  <si>
    <t>5h22mins</t>
  </si>
  <si>
    <t>2h34mins</t>
  </si>
  <si>
    <t>2h27mins</t>
  </si>
  <si>
    <t>5h16mins</t>
  </si>
  <si>
    <t>5h26mins</t>
  </si>
  <si>
    <t>1h22mins</t>
  </si>
  <si>
    <t>6h01mins</t>
  </si>
  <si>
    <t>4h44mins</t>
  </si>
  <si>
    <t>1h19mins</t>
  </si>
  <si>
    <t>1h2mins</t>
  </si>
  <si>
    <t>5h30mins</t>
  </si>
  <si>
    <t>2h40mins</t>
  </si>
  <si>
    <t>3h34mins</t>
  </si>
  <si>
    <t>31mins</t>
  </si>
  <si>
    <t>32mins</t>
  </si>
  <si>
    <t>3h37mins</t>
  </si>
  <si>
    <t>45mins</t>
  </si>
  <si>
    <t>3h02mins</t>
  </si>
  <si>
    <t>34mins</t>
  </si>
  <si>
    <t>4h52mins</t>
  </si>
  <si>
    <t>5h08mins</t>
  </si>
  <si>
    <t>1h23mins</t>
  </si>
  <si>
    <t>5h17mins</t>
  </si>
  <si>
    <t>1h</t>
  </si>
  <si>
    <t>4h54mins</t>
  </si>
  <si>
    <t>2h20mins</t>
  </si>
  <si>
    <t>6h25mins</t>
  </si>
  <si>
    <t>3h52mins</t>
  </si>
  <si>
    <t>40mins</t>
  </si>
  <si>
    <t>5h27mins</t>
  </si>
  <si>
    <t>1h48mins</t>
  </si>
  <si>
    <t>4h33mins</t>
  </si>
  <si>
    <t>1h7mins</t>
  </si>
  <si>
    <t>We</t>
  </si>
  <si>
    <t>Th</t>
  </si>
  <si>
    <t>Fi</t>
  </si>
  <si>
    <t>Sa</t>
  </si>
  <si>
    <t>Su</t>
  </si>
  <si>
    <t>Mo</t>
  </si>
  <si>
    <t>Tu</t>
  </si>
  <si>
    <t>7h33min</t>
  </si>
  <si>
    <t>3h16min</t>
  </si>
  <si>
    <t>6h53min</t>
  </si>
  <si>
    <t>3h10min</t>
  </si>
  <si>
    <t>6h45min</t>
  </si>
  <si>
    <t>2h47min</t>
  </si>
  <si>
    <t>3h32min</t>
  </si>
  <si>
    <t>0h54min</t>
  </si>
  <si>
    <t>6h41min</t>
  </si>
  <si>
    <t>1h51min</t>
  </si>
  <si>
    <t>5h38min</t>
  </si>
  <si>
    <t>3h58min</t>
  </si>
  <si>
    <t>7h55min</t>
  </si>
  <si>
    <t>4h6min</t>
  </si>
  <si>
    <t>8h20min</t>
  </si>
  <si>
    <t>4h10min</t>
  </si>
  <si>
    <t>9h42min</t>
  </si>
  <si>
    <t>3h41min</t>
  </si>
  <si>
    <t>6h17min</t>
  </si>
  <si>
    <t>3h47min</t>
  </si>
  <si>
    <t>7h26min</t>
  </si>
  <si>
    <t>2h45min</t>
  </si>
  <si>
    <t>7h19min</t>
  </si>
  <si>
    <t>4h3min</t>
  </si>
  <si>
    <t>9h2min</t>
  </si>
  <si>
    <t>4h14min</t>
  </si>
  <si>
    <t>10h3min</t>
  </si>
  <si>
    <t>4h52min</t>
  </si>
  <si>
    <t>10h52min</t>
  </si>
  <si>
    <t>5h30min</t>
  </si>
  <si>
    <t>10h14min</t>
  </si>
  <si>
    <t>4h53min</t>
  </si>
  <si>
    <t>4h33min</t>
  </si>
  <si>
    <t>8h55min</t>
  </si>
  <si>
    <t>3h4min</t>
  </si>
  <si>
    <t>9h31min</t>
  </si>
  <si>
    <t>3h13min</t>
  </si>
  <si>
    <t>6h51min</t>
  </si>
  <si>
    <t>3h34min</t>
  </si>
  <si>
    <t>6h47min</t>
  </si>
  <si>
    <t>2h28min</t>
  </si>
  <si>
    <t>12h38min</t>
  </si>
  <si>
    <t>4h56min</t>
  </si>
  <si>
    <t>10h9min</t>
  </si>
  <si>
    <t>8h36min</t>
  </si>
  <si>
    <t>3h54min</t>
  </si>
  <si>
    <t>7h25min</t>
  </si>
  <si>
    <t>2h55min</t>
  </si>
  <si>
    <t>5h59min</t>
  </si>
  <si>
    <t>8h27min</t>
  </si>
  <si>
    <t>2h46min</t>
  </si>
  <si>
    <t>2h56min</t>
  </si>
  <si>
    <t>8h34min</t>
  </si>
  <si>
    <t>1h27min</t>
  </si>
  <si>
    <t>10h13min</t>
  </si>
  <si>
    <t>2h58min</t>
  </si>
  <si>
    <t>8h35min</t>
  </si>
  <si>
    <t>1h44min</t>
  </si>
  <si>
    <t>10h1min</t>
  </si>
  <si>
    <t>3h57min</t>
  </si>
  <si>
    <t>1h55min</t>
  </si>
  <si>
    <t>14h3min</t>
  </si>
  <si>
    <t>5h1min</t>
  </si>
  <si>
    <t>7h14min</t>
  </si>
  <si>
    <t>1h32min</t>
  </si>
  <si>
    <t>9h54min</t>
  </si>
  <si>
    <t>3h50min</t>
  </si>
  <si>
    <t>3h24min</t>
  </si>
  <si>
    <t>11h40min</t>
  </si>
  <si>
    <t>4h29min</t>
  </si>
  <si>
    <t>9h9min</t>
  </si>
  <si>
    <t>1h40min</t>
  </si>
  <si>
    <t>6h27min</t>
  </si>
  <si>
    <t>9h1min</t>
  </si>
  <si>
    <t>1h21min</t>
  </si>
  <si>
    <t>6h21min</t>
  </si>
  <si>
    <t>1h48min</t>
  </si>
  <si>
    <t>5h36min</t>
  </si>
  <si>
    <t>4h21min</t>
  </si>
  <si>
    <t xml:space="preserve">11h45min </t>
  </si>
  <si>
    <t>1h53min</t>
  </si>
  <si>
    <t>4h15min</t>
  </si>
  <si>
    <t>4h50min</t>
  </si>
  <si>
    <t>6h50min</t>
  </si>
  <si>
    <t>5h3min</t>
  </si>
  <si>
    <t>8h39min</t>
  </si>
  <si>
    <t>4h19min</t>
  </si>
  <si>
    <t>8h22min</t>
  </si>
  <si>
    <t>5h32min</t>
  </si>
  <si>
    <t>6h38min</t>
  </si>
  <si>
    <t>5h18min</t>
  </si>
  <si>
    <t>9h36min</t>
  </si>
  <si>
    <t>3h43min</t>
  </si>
  <si>
    <t>7h37min</t>
  </si>
  <si>
    <t>6h11min</t>
  </si>
  <si>
    <t>7h50min</t>
  </si>
  <si>
    <t>4h40min</t>
  </si>
  <si>
    <t>7h18min</t>
  </si>
  <si>
    <t>10h40min</t>
  </si>
  <si>
    <t>8h52min</t>
  </si>
  <si>
    <t>10h53min</t>
  </si>
  <si>
    <t>9h25min</t>
  </si>
  <si>
    <t>14h20min</t>
  </si>
  <si>
    <t>9h50min</t>
  </si>
  <si>
    <t>9h11min</t>
  </si>
  <si>
    <t>3h23min</t>
  </si>
  <si>
    <t>7h24min</t>
  </si>
  <si>
    <t>7h41min</t>
  </si>
  <si>
    <t>2h51min</t>
  </si>
  <si>
    <t>2h17min</t>
  </si>
  <si>
    <t>5h2min</t>
  </si>
  <si>
    <t>1h36min</t>
  </si>
  <si>
    <t>3h18min</t>
  </si>
  <si>
    <t>6h20min</t>
  </si>
  <si>
    <t>3h7min</t>
  </si>
  <si>
    <t>6h23min</t>
  </si>
  <si>
    <t>3h36min</t>
  </si>
  <si>
    <t>8h23min</t>
  </si>
  <si>
    <t>4h54min</t>
  </si>
  <si>
    <t>6h31min</t>
  </si>
  <si>
    <t>3h35min</t>
  </si>
  <si>
    <t>3h2min</t>
  </si>
  <si>
    <t>1h18min</t>
  </si>
  <si>
    <t>1h31min</t>
  </si>
  <si>
    <t>54min</t>
  </si>
  <si>
    <t>3h48min</t>
  </si>
  <si>
    <t>1h39min</t>
  </si>
  <si>
    <t>3h3min</t>
  </si>
  <si>
    <t>1h25min</t>
  </si>
  <si>
    <t>7h38min</t>
  </si>
  <si>
    <t>4h38min</t>
  </si>
  <si>
    <t>11h41min</t>
  </si>
  <si>
    <t>5h8min</t>
  </si>
  <si>
    <t>3h9min</t>
  </si>
  <si>
    <t>32min</t>
  </si>
  <si>
    <t>2h53min</t>
  </si>
  <si>
    <t>52min</t>
  </si>
  <si>
    <t>1h17min</t>
  </si>
  <si>
    <t>3h31min</t>
  </si>
  <si>
    <t>1h33min</t>
  </si>
  <si>
    <t>7h9min</t>
  </si>
  <si>
    <t>5h41min</t>
  </si>
  <si>
    <t>3h37min</t>
  </si>
  <si>
    <t>4h51min</t>
  </si>
  <si>
    <t>2h22min</t>
  </si>
  <si>
    <t>5h55min</t>
  </si>
  <si>
    <t>2h4min</t>
  </si>
  <si>
    <t>2h43min</t>
  </si>
  <si>
    <t>1h15min</t>
  </si>
  <si>
    <t>7h10min</t>
  </si>
  <si>
    <t>9h35min</t>
  </si>
  <si>
    <t>8h12min</t>
  </si>
  <si>
    <t>4h7min</t>
  </si>
  <si>
    <t>6h59min</t>
  </si>
  <si>
    <t>8h5min</t>
  </si>
  <si>
    <t>5h25min</t>
  </si>
  <si>
    <t>4h44min</t>
  </si>
  <si>
    <t>2h59min</t>
  </si>
  <si>
    <t>2h44min</t>
  </si>
  <si>
    <t>1h29min</t>
  </si>
  <si>
    <t>2h41min</t>
  </si>
  <si>
    <t>1h11min</t>
  </si>
  <si>
    <t>7h28min</t>
  </si>
  <si>
    <t>2h37min</t>
  </si>
  <si>
    <t>2h26min</t>
  </si>
  <si>
    <t>49min</t>
  </si>
  <si>
    <t>1h17m</t>
  </si>
  <si>
    <t>32m</t>
  </si>
  <si>
    <t>2h13m</t>
  </si>
  <si>
    <t>43m</t>
  </si>
  <si>
    <t>3h15m</t>
  </si>
  <si>
    <t>1h42m</t>
  </si>
  <si>
    <t>1h58m</t>
  </si>
  <si>
    <t>33m</t>
  </si>
  <si>
    <t>1h22m</t>
  </si>
  <si>
    <t>29m</t>
  </si>
  <si>
    <t>3h43m</t>
  </si>
  <si>
    <t>2h12m</t>
  </si>
  <si>
    <t>2h56m</t>
  </si>
  <si>
    <t>1h23m</t>
  </si>
  <si>
    <t>1h18m</t>
  </si>
  <si>
    <t>54m</t>
  </si>
  <si>
    <t>2h33m</t>
  </si>
  <si>
    <t>3h13m</t>
  </si>
  <si>
    <t>1h36m</t>
  </si>
  <si>
    <t>2h52m</t>
  </si>
  <si>
    <t>4h31m</t>
  </si>
  <si>
    <t>2h15m</t>
  </si>
  <si>
    <t>1h34m</t>
  </si>
  <si>
    <t>2h28m</t>
  </si>
  <si>
    <t>44m</t>
  </si>
  <si>
    <t>3h39m</t>
  </si>
  <si>
    <t>1h46m</t>
  </si>
  <si>
    <t>4h52m</t>
  </si>
  <si>
    <t>2h18m</t>
  </si>
  <si>
    <t>6h2m</t>
  </si>
  <si>
    <t>1h16m</t>
  </si>
  <si>
    <t>4h33m</t>
  </si>
  <si>
    <t>2h38m</t>
  </si>
  <si>
    <t>5h22m</t>
  </si>
  <si>
    <t>3h56m</t>
  </si>
  <si>
    <t>3h12m</t>
  </si>
  <si>
    <t>39m</t>
  </si>
  <si>
    <t>2h57m</t>
  </si>
  <si>
    <t>55m</t>
  </si>
  <si>
    <t>4h25m</t>
  </si>
  <si>
    <t>1h37m</t>
  </si>
  <si>
    <t>6h42m</t>
  </si>
  <si>
    <t>5h23m</t>
  </si>
  <si>
    <t>2h47m</t>
  </si>
  <si>
    <t>1h28m</t>
  </si>
  <si>
    <t>67m</t>
  </si>
  <si>
    <t>2h29m</t>
  </si>
  <si>
    <t>46m</t>
  </si>
  <si>
    <t>5h39m</t>
  </si>
  <si>
    <t>1h11m</t>
  </si>
  <si>
    <t>1h26m</t>
  </si>
  <si>
    <t>36m</t>
  </si>
  <si>
    <t>3h47m</t>
  </si>
  <si>
    <t>1h49m</t>
  </si>
  <si>
    <t>6h17m</t>
  </si>
  <si>
    <t>4h3m</t>
  </si>
  <si>
    <t>4h12m</t>
  </si>
  <si>
    <t>2h19m</t>
  </si>
  <si>
    <t>8h0m</t>
  </si>
  <si>
    <t>5h52m</t>
  </si>
  <si>
    <t>7h44m</t>
  </si>
  <si>
    <t>4h1m</t>
  </si>
  <si>
    <t>3h24m</t>
  </si>
  <si>
    <t>10h27m</t>
  </si>
  <si>
    <t>4h28m</t>
  </si>
  <si>
    <t>8h3m</t>
  </si>
  <si>
    <t>5h2m</t>
  </si>
  <si>
    <t>5h28m</t>
  </si>
  <si>
    <t>1h33m</t>
  </si>
  <si>
    <t>5h50m</t>
  </si>
  <si>
    <t>2h35m</t>
  </si>
  <si>
    <t>8h5m</t>
  </si>
  <si>
    <t>3h2m</t>
  </si>
  <si>
    <t>7h59m</t>
  </si>
  <si>
    <t>12h40m</t>
  </si>
  <si>
    <t>11h34m</t>
  </si>
  <si>
    <t>4h8m</t>
  </si>
  <si>
    <t>9h20m</t>
  </si>
  <si>
    <t>2h11m</t>
  </si>
  <si>
    <t>9h28m</t>
  </si>
  <si>
    <t>3h0m</t>
  </si>
  <si>
    <t>9h49m</t>
  </si>
  <si>
    <t>3h45m</t>
  </si>
  <si>
    <t>8h25m</t>
  </si>
  <si>
    <t>7h13m</t>
  </si>
  <si>
    <t>2h17m</t>
  </si>
  <si>
    <t>8h33m</t>
  </si>
  <si>
    <t>5h5m</t>
  </si>
  <si>
    <t>6h22m</t>
  </si>
  <si>
    <t>2h1m</t>
  </si>
  <si>
    <t>8h41m</t>
  </si>
  <si>
    <t>3h49m</t>
  </si>
  <si>
    <t>7h4m</t>
  </si>
  <si>
    <t>3h7m</t>
  </si>
  <si>
    <t>6h51m</t>
  </si>
  <si>
    <t>2h46m</t>
  </si>
  <si>
    <t>9h52m</t>
  </si>
  <si>
    <t>3h29m</t>
  </si>
  <si>
    <t>8h2m</t>
  </si>
  <si>
    <t>10h44m</t>
  </si>
  <si>
    <t>7h1m</t>
  </si>
  <si>
    <t>4h22m</t>
  </si>
  <si>
    <t>3h19m</t>
  </si>
  <si>
    <t>6h4m</t>
  </si>
  <si>
    <t>3h9m</t>
  </si>
  <si>
    <t>6h27m</t>
  </si>
  <si>
    <t>3h10m</t>
  </si>
  <si>
    <t>5h42m</t>
  </si>
  <si>
    <t>3h23m</t>
  </si>
  <si>
    <t>5h49m</t>
  </si>
  <si>
    <t>9h33m</t>
  </si>
  <si>
    <t>4h29m</t>
  </si>
  <si>
    <t>5h15m</t>
  </si>
  <si>
    <t>5h18m</t>
  </si>
  <si>
    <t>3h30m</t>
  </si>
  <si>
    <t>6h54m</t>
  </si>
  <si>
    <t>4h</t>
  </si>
  <si>
    <t>5h21m</t>
  </si>
  <si>
    <t>6h24m</t>
  </si>
  <si>
    <t>3h1m</t>
  </si>
  <si>
    <t>8h59m</t>
  </si>
  <si>
    <t>9h24m</t>
  </si>
  <si>
    <t>5h</t>
  </si>
  <si>
    <t>6h</t>
  </si>
  <si>
    <t>2h55m</t>
  </si>
  <si>
    <t>6h29m</t>
  </si>
  <si>
    <t>3h27n</t>
  </si>
  <si>
    <t>5h57m</t>
  </si>
  <si>
    <t>2h7m</t>
  </si>
  <si>
    <t>4h4m</t>
  </si>
  <si>
    <t>1h9m</t>
  </si>
  <si>
    <t>6h7m</t>
  </si>
  <si>
    <t>2h10m</t>
  </si>
  <si>
    <t>6h25m</t>
  </si>
  <si>
    <t>2h39m</t>
  </si>
  <si>
    <t>7h18m</t>
  </si>
  <si>
    <t>2h5m</t>
  </si>
  <si>
    <t>2h16m</t>
  </si>
  <si>
    <t>4h23m</t>
  </si>
  <si>
    <t>1h51m</t>
  </si>
  <si>
    <t>6h33m</t>
  </si>
  <si>
    <t>5h10m</t>
  </si>
  <si>
    <t>6h10m</t>
  </si>
  <si>
    <t>1h30m</t>
  </si>
  <si>
    <t>8h42m</t>
  </si>
  <si>
    <t>2h49m</t>
  </si>
  <si>
    <t>6h1m</t>
  </si>
  <si>
    <t>5h25m</t>
  </si>
  <si>
    <t>6h13m</t>
  </si>
  <si>
    <t>2h25m</t>
  </si>
  <si>
    <t>4h35m</t>
  </si>
  <si>
    <t>1h52m</t>
  </si>
  <si>
    <t>2h23m</t>
  </si>
  <si>
    <t>6h15m</t>
  </si>
  <si>
    <t>1h53m</t>
  </si>
  <si>
    <t>5h6m</t>
  </si>
  <si>
    <t>2h3m</t>
  </si>
  <si>
    <t>5h33m</t>
  </si>
  <si>
    <t>1h47m</t>
  </si>
  <si>
    <t>6h34m</t>
  </si>
  <si>
    <t>7h42m</t>
  </si>
  <si>
    <t>7h17m</t>
  </si>
  <si>
    <t>3h</t>
  </si>
  <si>
    <t>9h</t>
  </si>
  <si>
    <t>7h58m</t>
  </si>
  <si>
    <t>2h59m</t>
  </si>
  <si>
    <t>7h23m</t>
  </si>
  <si>
    <t>2h51m</t>
  </si>
  <si>
    <t>6h47m</t>
  </si>
  <si>
    <t>2h43m</t>
  </si>
  <si>
    <t>5h55m</t>
  </si>
  <si>
    <t>2h26m</t>
  </si>
  <si>
    <t>5h31m</t>
  </si>
  <si>
    <t>4h53m</t>
  </si>
  <si>
    <t>2h42m</t>
  </si>
  <si>
    <t>6h31m</t>
  </si>
  <si>
    <t>2h32m</t>
  </si>
  <si>
    <t>6h35m</t>
  </si>
  <si>
    <t>5h46m</t>
  </si>
  <si>
    <t>1h35m</t>
  </si>
  <si>
    <t>4h38m</t>
  </si>
  <si>
    <t>4h58m</t>
  </si>
  <si>
    <t>5h59m</t>
  </si>
  <si>
    <t>5h16m</t>
  </si>
  <si>
    <t>1h14m</t>
  </si>
  <si>
    <t>5h36m</t>
  </si>
  <si>
    <t>2h8m</t>
  </si>
  <si>
    <t>6h28m</t>
  </si>
  <si>
    <t>5h48m</t>
  </si>
  <si>
    <t>5h27m</t>
  </si>
  <si>
    <t>1h44m</t>
  </si>
  <si>
    <t>5h51m</t>
  </si>
  <si>
    <t>8h28m</t>
  </si>
  <si>
    <t>2h53m</t>
  </si>
  <si>
    <t>7h25m</t>
  </si>
  <si>
    <t>3h27m</t>
  </si>
  <si>
    <t>4h30m</t>
  </si>
  <si>
    <t>4h56m</t>
  </si>
  <si>
    <t>8h24m</t>
  </si>
  <si>
    <t>4h41m</t>
  </si>
  <si>
    <t>10h51m</t>
  </si>
  <si>
    <t>6h38m</t>
  </si>
  <si>
    <t>13h3m</t>
  </si>
  <si>
    <t>11h36m</t>
  </si>
  <si>
    <t>6h5m</t>
  </si>
  <si>
    <t>5h13m</t>
  </si>
  <si>
    <t>2h6m</t>
  </si>
  <si>
    <t>8h10m</t>
  </si>
  <si>
    <t>3h50m</t>
  </si>
  <si>
    <t>3h17m</t>
  </si>
  <si>
    <t>15h45m</t>
  </si>
  <si>
    <t>9h21m</t>
  </si>
  <si>
    <t>5h40m</t>
  </si>
  <si>
    <t>3h26m</t>
  </si>
  <si>
    <t>3h36m</t>
  </si>
  <si>
    <t>4h20m</t>
  </si>
  <si>
    <t>NA</t>
  </si>
  <si>
    <t>8h44m</t>
  </si>
  <si>
    <t>4h34m</t>
  </si>
  <si>
    <t>4h47m</t>
  </si>
  <si>
    <t>11h53m</t>
  </si>
  <si>
    <t>8h26m</t>
  </si>
  <si>
    <t>5h0m</t>
  </si>
  <si>
    <t>8h49m</t>
  </si>
  <si>
    <t>4h16m</t>
  </si>
  <si>
    <t>8h1m</t>
  </si>
  <si>
    <t>4h48m</t>
  </si>
  <si>
    <t>7h12m</t>
  </si>
  <si>
    <t>3h54m</t>
  </si>
  <si>
    <t>7h24m</t>
  </si>
  <si>
    <t>5h38m</t>
  </si>
  <si>
    <t>2h4m</t>
  </si>
  <si>
    <t>10h54m</t>
  </si>
  <si>
    <t>4h57m</t>
  </si>
  <si>
    <t>8h53m</t>
  </si>
  <si>
    <t>3h46m</t>
  </si>
  <si>
    <t>7h14m</t>
  </si>
  <si>
    <t>9h56m</t>
  </si>
  <si>
    <t>5h26m</t>
  </si>
  <si>
    <t>10h9m</t>
  </si>
  <si>
    <t>6h45m</t>
  </si>
  <si>
    <t>3h22m</t>
  </si>
  <si>
    <t>8h9m</t>
  </si>
  <si>
    <t>5h1m</t>
  </si>
  <si>
    <t>7h3m</t>
  </si>
  <si>
    <t>8h36m</t>
  </si>
  <si>
    <t>6h52m</t>
  </si>
  <si>
    <t>6h19m</t>
  </si>
  <si>
    <t>3h5m</t>
  </si>
  <si>
    <t>5h7m</t>
  </si>
  <si>
    <t>2h27m</t>
  </si>
  <si>
    <t>1h19m</t>
  </si>
  <si>
    <t>45m</t>
  </si>
  <si>
    <t>3h31m</t>
  </si>
  <si>
    <t>1h40m</t>
  </si>
  <si>
    <t>3h33m</t>
  </si>
  <si>
    <t>1h4m</t>
  </si>
  <si>
    <t>2h24m</t>
  </si>
  <si>
    <t>7h7m</t>
  </si>
  <si>
    <t>10h59m</t>
  </si>
  <si>
    <t>7h47m</t>
  </si>
  <si>
    <t>3h58m</t>
  </si>
  <si>
    <t>1h24m</t>
  </si>
  <si>
    <t>9h26m</t>
  </si>
  <si>
    <t>11h31m</t>
  </si>
  <si>
    <t>5h35m</t>
  </si>
  <si>
    <t>8h19m</t>
  </si>
  <si>
    <t>4h13m</t>
  </si>
  <si>
    <t>7h21m</t>
  </si>
  <si>
    <t>6h32m</t>
  </si>
  <si>
    <t>4h37m</t>
  </si>
  <si>
    <t>2h2m</t>
  </si>
  <si>
    <t>10h53m</t>
  </si>
  <si>
    <t>5h53m</t>
  </si>
  <si>
    <t>7h39m</t>
  </si>
  <si>
    <t>3h28m</t>
  </si>
  <si>
    <t>9h8m</t>
  </si>
  <si>
    <t>3h41m</t>
  </si>
  <si>
    <t>4h2m</t>
  </si>
  <si>
    <t>4h17m</t>
  </si>
  <si>
    <t>3h11m</t>
  </si>
  <si>
    <t>8h20m</t>
  </si>
  <si>
    <t>9h4m</t>
  </si>
  <si>
    <t>6h16m</t>
  </si>
  <si>
    <t>9h5m</t>
  </si>
  <si>
    <t>5h47m</t>
  </si>
  <si>
    <t>10h</t>
  </si>
  <si>
    <t>7h56m</t>
  </si>
  <si>
    <t>4h7m</t>
  </si>
  <si>
    <t>8h27m</t>
  </si>
  <si>
    <t>5h3m</t>
  </si>
  <si>
    <t>10h41m</t>
  </si>
  <si>
    <t>4h44m</t>
  </si>
  <si>
    <t>10h11m</t>
  </si>
  <si>
    <t>4h51m</t>
  </si>
  <si>
    <t>1h2m</t>
  </si>
  <si>
    <t>6h14m</t>
  </si>
  <si>
    <t>10h34m</t>
  </si>
  <si>
    <t>9h54m</t>
  </si>
  <si>
    <t>10h22m</t>
  </si>
  <si>
    <t>1h45m</t>
  </si>
  <si>
    <t>3h03m</t>
  </si>
  <si>
    <t>6h9m</t>
  </si>
  <si>
    <t>1h43m</t>
  </si>
  <si>
    <t>9h46m</t>
  </si>
  <si>
    <t>13h41m</t>
  </si>
  <si>
    <t>6h23m</t>
  </si>
  <si>
    <t>1h50m</t>
  </si>
  <si>
    <t>0h40m</t>
  </si>
  <si>
    <t>9h9m</t>
  </si>
  <si>
    <t>2h50m</t>
  </si>
  <si>
    <t>7h30m</t>
  </si>
  <si>
    <t>9h32m</t>
  </si>
  <si>
    <t>8h14m</t>
  </si>
  <si>
    <t>12h23m</t>
  </si>
  <si>
    <t>3h14m</t>
  </si>
  <si>
    <t>8h7m</t>
  </si>
  <si>
    <t>0h56m</t>
  </si>
  <si>
    <t>10h5m</t>
  </si>
  <si>
    <t>12h14m</t>
  </si>
  <si>
    <t>10h16m</t>
  </si>
  <si>
    <t>6h49m</t>
  </si>
  <si>
    <t>9h7m</t>
  </si>
  <si>
    <t>1h32m</t>
  </si>
  <si>
    <t>5h34m</t>
  </si>
  <si>
    <t>2h37m</t>
  </si>
  <si>
    <t>4h39m</t>
  </si>
  <si>
    <t>1h8m</t>
  </si>
  <si>
    <t>3h21m</t>
  </si>
  <si>
    <t>10h13m</t>
  </si>
  <si>
    <t>7h29m</t>
  </si>
  <si>
    <t>1h1m</t>
  </si>
  <si>
    <t>7h53m</t>
  </si>
  <si>
    <t>2h14m</t>
  </si>
  <si>
    <t>1h25m</t>
  </si>
  <si>
    <t>5h56m</t>
  </si>
  <si>
    <t>7h22m</t>
  </si>
  <si>
    <t>2h45m</t>
  </si>
  <si>
    <t>5h37m</t>
  </si>
  <si>
    <t>6h30m</t>
  </si>
  <si>
    <t>6h59m</t>
  </si>
  <si>
    <t>1h55m</t>
  </si>
  <si>
    <t>1h29m</t>
  </si>
  <si>
    <t>7h32m</t>
  </si>
  <si>
    <t>6h58m</t>
  </si>
  <si>
    <t>3h25m</t>
  </si>
  <si>
    <t>7h43m</t>
  </si>
  <si>
    <t>1h21m</t>
  </si>
  <si>
    <t>6h53m</t>
  </si>
  <si>
    <t>4h42m</t>
  </si>
  <si>
    <t>2h34m</t>
  </si>
  <si>
    <t>2h04m</t>
  </si>
  <si>
    <t>8h21m</t>
  </si>
  <si>
    <t>2h21m</t>
  </si>
  <si>
    <t>6h05m</t>
  </si>
  <si>
    <t>1h57m</t>
  </si>
  <si>
    <t>6h12m</t>
  </si>
  <si>
    <t>1h09m</t>
  </si>
  <si>
    <t>5h43m</t>
  </si>
  <si>
    <t>4h59m</t>
  </si>
  <si>
    <t>1h59m</t>
  </si>
  <si>
    <t>5h4m</t>
  </si>
  <si>
    <t>1h41m</t>
  </si>
  <si>
    <t>11h6m</t>
  </si>
  <si>
    <t>3h3m</t>
  </si>
  <si>
    <t>6h57m</t>
  </si>
  <si>
    <t>1h13m</t>
  </si>
  <si>
    <t>52m</t>
  </si>
  <si>
    <t>7h27m</t>
  </si>
  <si>
    <t>1h31m</t>
  </si>
  <si>
    <t>8h57m</t>
  </si>
  <si>
    <t>1h38m</t>
  </si>
  <si>
    <t>9h16m</t>
  </si>
  <si>
    <t>11h24m</t>
  </si>
  <si>
    <t>3h37m</t>
  </si>
  <si>
    <t>7h0m</t>
  </si>
  <si>
    <t>9h25m</t>
  </si>
  <si>
    <t>1h27m</t>
  </si>
  <si>
    <t>6h44m</t>
  </si>
  <si>
    <t>3h57m</t>
  </si>
  <si>
    <t>2h41m</t>
  </si>
  <si>
    <t>3h35m</t>
  </si>
  <si>
    <t>1h56m</t>
  </si>
  <si>
    <t>4h14m</t>
  </si>
  <si>
    <t>2h22m</t>
  </si>
  <si>
    <t>1h12m</t>
  </si>
  <si>
    <t>6h20m</t>
  </si>
  <si>
    <t>5h24m</t>
  </si>
  <si>
    <t>6h40m</t>
  </si>
  <si>
    <t>4h15m</t>
  </si>
  <si>
    <t>4h46m</t>
  </si>
  <si>
    <t>27m</t>
  </si>
  <si>
    <t>15m</t>
  </si>
  <si>
    <t>8m</t>
  </si>
  <si>
    <t>6m</t>
  </si>
  <si>
    <t>4m</t>
  </si>
  <si>
    <t>21m</t>
  </si>
  <si>
    <t>3h53m</t>
  </si>
  <si>
    <t>2h31m</t>
  </si>
  <si>
    <t>6:10</t>
  </si>
  <si>
    <t>7:21</t>
  </si>
  <si>
    <t>1h10m</t>
  </si>
  <si>
    <t>4:20</t>
  </si>
  <si>
    <t>3h38m</t>
  </si>
  <si>
    <t>1h48m</t>
  </si>
  <si>
    <t>6:15</t>
  </si>
  <si>
    <t>3h16m</t>
  </si>
  <si>
    <t>4:52</t>
  </si>
  <si>
    <t>6:24</t>
  </si>
  <si>
    <t>6:44</t>
  </si>
  <si>
    <t>7:02</t>
  </si>
  <si>
    <t>5:45</t>
  </si>
  <si>
    <t>1h3m</t>
  </si>
  <si>
    <t>4:50</t>
  </si>
  <si>
    <t>56m</t>
  </si>
  <si>
    <t>6:20</t>
  </si>
  <si>
    <t>6:29</t>
  </si>
  <si>
    <t>6:39</t>
  </si>
  <si>
    <t>1h15m</t>
  </si>
  <si>
    <t>6:23</t>
  </si>
  <si>
    <t>3h00m</t>
  </si>
  <si>
    <t>5:39</t>
  </si>
  <si>
    <t>4:40</t>
  </si>
  <si>
    <t>6h6m</t>
  </si>
  <si>
    <t>5:30</t>
  </si>
  <si>
    <t>2h30m</t>
  </si>
  <si>
    <t>6:25</t>
  </si>
  <si>
    <t>3h44m</t>
  </si>
  <si>
    <t>6:26</t>
  </si>
  <si>
    <t>4h43m</t>
  </si>
  <si>
    <t>4:30</t>
  </si>
  <si>
    <t>1h39m</t>
  </si>
  <si>
    <t>6:16</t>
  </si>
  <si>
    <t>4:45</t>
  </si>
  <si>
    <t>9h39m</t>
  </si>
  <si>
    <t>5:43</t>
  </si>
  <si>
    <t>7:20</t>
  </si>
  <si>
    <t>4h50m</t>
  </si>
  <si>
    <t>2h20m</t>
  </si>
  <si>
    <t>5:50</t>
  </si>
  <si>
    <t>5h44m</t>
  </si>
  <si>
    <t>2h9m</t>
  </si>
  <si>
    <t>5:20</t>
  </si>
  <si>
    <t>6:07</t>
  </si>
  <si>
    <t>5:54</t>
  </si>
  <si>
    <t>3h6m</t>
  </si>
  <si>
    <t>6:04</t>
  </si>
  <si>
    <t>4:55</t>
  </si>
  <si>
    <t>2h48m</t>
  </si>
  <si>
    <t>5:31</t>
  </si>
  <si>
    <t>1:39</t>
  </si>
  <si>
    <t>8:29</t>
  </si>
  <si>
    <t>9:22</t>
  </si>
  <si>
    <t>9:32</t>
  </si>
  <si>
    <t>5:21</t>
  </si>
  <si>
    <t>2:25</t>
  </si>
  <si>
    <t>6:03</t>
  </si>
  <si>
    <t>6:37</t>
  </si>
  <si>
    <t>6:57</t>
  </si>
  <si>
    <t>6h21m</t>
  </si>
  <si>
    <t>4:48</t>
  </si>
  <si>
    <t>6:14</t>
  </si>
  <si>
    <t>7h55m</t>
  </si>
  <si>
    <t>4:46</t>
  </si>
  <si>
    <t>6:00</t>
  </si>
  <si>
    <t>7h20m</t>
  </si>
  <si>
    <t>4:37</t>
  </si>
  <si>
    <t>5h17m</t>
  </si>
  <si>
    <t>4:43</t>
  </si>
  <si>
    <t>6:34</t>
  </si>
  <si>
    <t>41m</t>
  </si>
  <si>
    <t>6h43m</t>
  </si>
  <si>
    <t>4:51</t>
  </si>
  <si>
    <t>8h43m</t>
  </si>
  <si>
    <t>6h55m</t>
  </si>
  <si>
    <t>6:05</t>
  </si>
  <si>
    <t>6:38</t>
  </si>
  <si>
    <t>4h26m</t>
  </si>
  <si>
    <t>23m</t>
  </si>
  <si>
    <t>7:19</t>
  </si>
  <si>
    <t>11m</t>
  </si>
  <si>
    <t>5:55</t>
  </si>
  <si>
    <t>5:15</t>
  </si>
  <si>
    <t>1h5m</t>
  </si>
  <si>
    <t>26m</t>
  </si>
  <si>
    <t>31m</t>
  </si>
  <si>
    <t>53m</t>
  </si>
  <si>
    <t>7:17</t>
  </si>
  <si>
    <t>10h49m</t>
  </si>
  <si>
    <t>7h48m</t>
  </si>
  <si>
    <t>4h36m</t>
  </si>
  <si>
    <t>10h39m</t>
  </si>
  <si>
    <t>10h28m</t>
  </si>
  <si>
    <t>11h41m</t>
  </si>
  <si>
    <t>6h37m</t>
  </si>
  <si>
    <t>10h4m</t>
  </si>
  <si>
    <t>5h58m</t>
  </si>
  <si>
    <t>11h14m</t>
  </si>
  <si>
    <t>7h40m</t>
  </si>
  <si>
    <t>9h18m</t>
  </si>
  <si>
    <t>7h34m</t>
  </si>
  <si>
    <t>10h35m</t>
  </si>
  <si>
    <t>8h58m</t>
  </si>
  <si>
    <t>9h51m</t>
  </si>
  <si>
    <t>8h31m</t>
  </si>
  <si>
    <t>6h18m</t>
  </si>
  <si>
    <t>13h51m</t>
  </si>
  <si>
    <t>10h23m</t>
  </si>
  <si>
    <t>12h45m</t>
  </si>
  <si>
    <t>3h20m</t>
  </si>
  <si>
    <t>3h8m</t>
  </si>
  <si>
    <t>7h46m</t>
  </si>
  <si>
    <t>10h1m</t>
  </si>
  <si>
    <t>10h8m</t>
  </si>
  <si>
    <t>10h57m</t>
  </si>
  <si>
    <t>6h50m</t>
  </si>
  <si>
    <t>7h10m</t>
  </si>
  <si>
    <t>5h54m</t>
  </si>
  <si>
    <t>8h47m</t>
  </si>
  <si>
    <t>7h52m</t>
  </si>
  <si>
    <t>5h12m</t>
  </si>
  <si>
    <t>7h54m</t>
  </si>
  <si>
    <t>8h13m</t>
  </si>
  <si>
    <t>4h9m</t>
  </si>
  <si>
    <t>10h42m</t>
  </si>
  <si>
    <t>11h7m</t>
  </si>
  <si>
    <t>7h28m</t>
  </si>
  <si>
    <t>12h13m</t>
  </si>
  <si>
    <t>14h2m</t>
  </si>
  <si>
    <t>13h1m</t>
  </si>
  <si>
    <t>9h40m</t>
  </si>
  <si>
    <t>8h12m</t>
  </si>
  <si>
    <t>11h12m</t>
  </si>
  <si>
    <t>8h54m</t>
  </si>
  <si>
    <t>10h2m</t>
  </si>
  <si>
    <t>10h56m</t>
  </si>
  <si>
    <t>9h12m</t>
  </si>
  <si>
    <t>8h11m</t>
  </si>
  <si>
    <t>11h13m</t>
  </si>
  <si>
    <t>8h52m</t>
  </si>
  <si>
    <t>9h11m</t>
  </si>
  <si>
    <t>13h2m</t>
  </si>
  <si>
    <t>9h22m</t>
  </si>
  <si>
    <t>9h55m</t>
  </si>
  <si>
    <t>8h56m</t>
  </si>
  <si>
    <t>4h18m</t>
  </si>
  <si>
    <t>9h15m</t>
  </si>
  <si>
    <t>12h56m</t>
  </si>
  <si>
    <t>10h14m</t>
  </si>
  <si>
    <t>9h3m</t>
  </si>
  <si>
    <t>10h19m</t>
  </si>
  <si>
    <t>11h8m</t>
  </si>
  <si>
    <t>10h26m</t>
  </si>
  <si>
    <t>12h0m</t>
  </si>
  <si>
    <t>13h28m</t>
  </si>
  <si>
    <t>11h20m</t>
  </si>
  <si>
    <t>11h9m</t>
  </si>
  <si>
    <t>7h41m</t>
  </si>
  <si>
    <t>11h29m</t>
  </si>
  <si>
    <t>5h45m</t>
  </si>
  <si>
    <t>10h25m</t>
  </si>
  <si>
    <t>8h48m</t>
  </si>
  <si>
    <t>10h50m</t>
  </si>
  <si>
    <t>12h2m</t>
  </si>
  <si>
    <t>10h21m</t>
  </si>
  <si>
    <t>7h8m</t>
  </si>
  <si>
    <t>10h47m</t>
  </si>
  <si>
    <t>9h30m</t>
  </si>
  <si>
    <t>9h57m</t>
  </si>
  <si>
    <t>3h59m</t>
  </si>
  <si>
    <t>11h22m</t>
  </si>
  <si>
    <t>6h36m</t>
  </si>
  <si>
    <t>10h32m</t>
  </si>
  <si>
    <t>9h29m</t>
  </si>
  <si>
    <t>7h26m</t>
  </si>
  <si>
    <t>9h23m</t>
  </si>
  <si>
    <t>12h5m</t>
  </si>
  <si>
    <t>29min</t>
  </si>
  <si>
    <t>18min</t>
  </si>
  <si>
    <t>30min</t>
  </si>
  <si>
    <t>24min</t>
  </si>
  <si>
    <t>1h43min</t>
  </si>
  <si>
    <t>1h9min</t>
  </si>
  <si>
    <t>9min</t>
  </si>
  <si>
    <t>57min</t>
  </si>
  <si>
    <t>34min</t>
  </si>
  <si>
    <t>3min</t>
  </si>
  <si>
    <t>55min</t>
  </si>
  <si>
    <t>20min</t>
  </si>
  <si>
    <t>1min</t>
  </si>
  <si>
    <t>50min</t>
  </si>
  <si>
    <t>27min</t>
  </si>
  <si>
    <t>42min</t>
  </si>
  <si>
    <t>23min</t>
  </si>
  <si>
    <t>1h6min</t>
  </si>
  <si>
    <t>45min</t>
  </si>
  <si>
    <t>2h6min</t>
  </si>
  <si>
    <t>16min</t>
  </si>
  <si>
    <t>2h9min</t>
  </si>
  <si>
    <t>22min</t>
  </si>
  <si>
    <t>25min</t>
  </si>
  <si>
    <t>7min</t>
  </si>
  <si>
    <t>44min</t>
  </si>
  <si>
    <t>2h24min</t>
  </si>
  <si>
    <t>1h3min</t>
  </si>
  <si>
    <t>31min</t>
  </si>
  <si>
    <t>3h42min</t>
  </si>
  <si>
    <t>39min</t>
  </si>
  <si>
    <t>2h32min</t>
  </si>
  <si>
    <t>1h37min</t>
  </si>
  <si>
    <t>4h5min</t>
  </si>
  <si>
    <t>1h34min</t>
  </si>
  <si>
    <t>1h22min</t>
  </si>
  <si>
    <t>1h26min</t>
  </si>
  <si>
    <t>58min</t>
  </si>
  <si>
    <t>5h33min</t>
  </si>
  <si>
    <t>2h19min</t>
  </si>
  <si>
    <t>59min</t>
  </si>
  <si>
    <t>26min</t>
  </si>
  <si>
    <t>15min</t>
  </si>
  <si>
    <t>2h12min</t>
  </si>
  <si>
    <t>37min</t>
  </si>
  <si>
    <t>53min</t>
  </si>
  <si>
    <t>38min</t>
  </si>
  <si>
    <t>1h10min</t>
  </si>
  <si>
    <t>43min</t>
  </si>
  <si>
    <t>33min</t>
  </si>
  <si>
    <t>14min</t>
  </si>
  <si>
    <t>6min</t>
  </si>
  <si>
    <t>1h16min</t>
  </si>
  <si>
    <t>1h7min</t>
  </si>
  <si>
    <t>41min</t>
  </si>
  <si>
    <t>1h14min</t>
  </si>
  <si>
    <t>56min</t>
  </si>
  <si>
    <t>1h2min</t>
  </si>
  <si>
    <t>2h3min</t>
  </si>
  <si>
    <t>1h8min</t>
  </si>
  <si>
    <t>2h54min</t>
  </si>
  <si>
    <t>19min</t>
  </si>
  <si>
    <t>1h13min</t>
  </si>
  <si>
    <t>10min</t>
  </si>
  <si>
    <t>2min</t>
  </si>
  <si>
    <t>2h11min</t>
  </si>
  <si>
    <t>1h46min</t>
  </si>
  <si>
    <t>21min</t>
  </si>
  <si>
    <t>1h28min</t>
  </si>
  <si>
    <t>48min</t>
  </si>
  <si>
    <t>36min</t>
  </si>
  <si>
    <t>28min</t>
  </si>
  <si>
    <t>62min</t>
  </si>
  <si>
    <t>2h7min</t>
  </si>
  <si>
    <t>4min</t>
  </si>
  <si>
    <t>8min</t>
  </si>
  <si>
    <t>46min</t>
  </si>
  <si>
    <t>11min</t>
  </si>
  <si>
    <t>1h7m</t>
  </si>
  <si>
    <t>4h49m</t>
  </si>
  <si>
    <t>4h19m</t>
  </si>
  <si>
    <t>9h58m</t>
  </si>
  <si>
    <t>2h58m</t>
  </si>
  <si>
    <t>5h41m</t>
  </si>
  <si>
    <t>4h5m</t>
  </si>
  <si>
    <t>3h52m</t>
  </si>
  <si>
    <t>4h54m</t>
  </si>
  <si>
    <t>4h55m</t>
  </si>
  <si>
    <t>3h34m</t>
  </si>
  <si>
    <t>1h54m</t>
  </si>
  <si>
    <t>2h36m</t>
  </si>
  <si>
    <t>3h40m</t>
  </si>
  <si>
    <t>6h52</t>
  </si>
  <si>
    <t>5h9m</t>
  </si>
  <si>
    <t>1h20m</t>
  </si>
  <si>
    <t>5h8m</t>
  </si>
  <si>
    <t>4h21m</t>
  </si>
  <si>
    <t>4h32m</t>
  </si>
  <si>
    <t>5h11m</t>
  </si>
  <si>
    <t>9h45m</t>
  </si>
  <si>
    <t>7h2m</t>
  </si>
  <si>
    <t>4h6m</t>
  </si>
  <si>
    <t>8h30m</t>
  </si>
  <si>
    <t>4h40m</t>
  </si>
  <si>
    <t>8h23m</t>
  </si>
  <si>
    <t>2h52h</t>
  </si>
  <si>
    <t>6h39m</t>
  </si>
  <si>
    <t>3h18m</t>
  </si>
  <si>
    <t>11h1m</t>
  </si>
  <si>
    <t>8h15m</t>
  </si>
  <si>
    <t>7h45m</t>
  </si>
  <si>
    <t>4h11m</t>
  </si>
  <si>
    <t>8h50m</t>
  </si>
  <si>
    <t>5h30m</t>
  </si>
  <si>
    <t>5h20m</t>
  </si>
  <si>
    <t>4h45m</t>
  </si>
  <si>
    <t>6h3m</t>
  </si>
  <si>
    <t>6h46m</t>
  </si>
  <si>
    <t>7h9m</t>
  </si>
  <si>
    <t>8h22m</t>
  </si>
  <si>
    <t>Success</t>
  </si>
  <si>
    <t>Fail</t>
  </si>
  <si>
    <t>0h48m</t>
  </si>
  <si>
    <t>0h9m</t>
  </si>
  <si>
    <t>7h57m</t>
  </si>
  <si>
    <t>11h48m</t>
  </si>
  <si>
    <t>2h44m</t>
  </si>
  <si>
    <t>2h40m</t>
  </si>
  <si>
    <t>7h6m</t>
  </si>
  <si>
    <t>1h6m</t>
  </si>
  <si>
    <t>7h36m</t>
  </si>
  <si>
    <t>0h55m</t>
  </si>
  <si>
    <t>0m</t>
  </si>
  <si>
    <t>0h37m</t>
  </si>
  <si>
    <t>0h29m</t>
  </si>
  <si>
    <t>0h57m</t>
  </si>
  <si>
    <t>1m</t>
  </si>
  <si>
    <t>2m</t>
  </si>
  <si>
    <t>1h0m</t>
  </si>
  <si>
    <t>0h19m</t>
  </si>
  <si>
    <t>30m</t>
  </si>
  <si>
    <t>3h08m</t>
  </si>
  <si>
    <t>5m</t>
  </si>
  <si>
    <t>0h35m</t>
  </si>
  <si>
    <t>2h0m</t>
  </si>
  <si>
    <t>0h41m</t>
  </si>
  <si>
    <t>0h28m</t>
  </si>
  <si>
    <t>0h6m</t>
  </si>
  <si>
    <t>0h54m</t>
  </si>
  <si>
    <t>0h52m</t>
  </si>
  <si>
    <t>0h31m</t>
  </si>
  <si>
    <t>3m</t>
  </si>
  <si>
    <t>0h36m</t>
  </si>
  <si>
    <t>34m</t>
  </si>
  <si>
    <t>0h42m</t>
  </si>
  <si>
    <t>10m</t>
  </si>
  <si>
    <t>0h20m</t>
  </si>
  <si>
    <t>0h18m</t>
  </si>
  <si>
    <t>0h15m</t>
  </si>
  <si>
    <t>0h30m</t>
  </si>
  <si>
    <t>35m</t>
  </si>
  <si>
    <t>0h47m</t>
  </si>
  <si>
    <t>24m</t>
  </si>
  <si>
    <t>17m</t>
  </si>
  <si>
    <t>19m</t>
  </si>
  <si>
    <t>13m</t>
  </si>
  <si>
    <t>9h42m</t>
  </si>
  <si>
    <t>11h0m</t>
  </si>
  <si>
    <t>12h25m</t>
  </si>
  <si>
    <t>10h48m</t>
  </si>
  <si>
    <t>10h12m</t>
  </si>
  <si>
    <t>14h13m</t>
  </si>
  <si>
    <t>14h18m</t>
  </si>
  <si>
    <t>10h30m</t>
  </si>
  <si>
    <t>11h40m</t>
  </si>
  <si>
    <t>11h30m</t>
  </si>
  <si>
    <t>11h25m</t>
  </si>
  <si>
    <t>8h32m</t>
  </si>
  <si>
    <t>2h01m</t>
  </si>
  <si>
    <t>4h0m</t>
  </si>
  <si>
    <t>5h05m</t>
  </si>
  <si>
    <t>13h14m</t>
  </si>
  <si>
    <t>7h50m</t>
  </si>
  <si>
    <t>3h01m</t>
  </si>
  <si>
    <t>12h9m</t>
  </si>
  <si>
    <t>13h53m</t>
  </si>
  <si>
    <t>6h0m</t>
  </si>
  <si>
    <t>9h34m</t>
  </si>
  <si>
    <t>4h10m</t>
  </si>
  <si>
    <t>7h38m</t>
  </si>
  <si>
    <t>3h48m</t>
  </si>
  <si>
    <t>N</t>
  </si>
  <si>
    <t>4h27m</t>
  </si>
  <si>
    <t>9h35m</t>
  </si>
  <si>
    <t>7h19m</t>
  </si>
  <si>
    <t>11h35m</t>
  </si>
  <si>
    <t>8h39m</t>
  </si>
  <si>
    <t>8h35m</t>
  </si>
  <si>
    <t>3h4m</t>
  </si>
  <si>
    <t>3h51m</t>
  </si>
  <si>
    <t>11h26m</t>
  </si>
  <si>
    <t>10h43m</t>
  </si>
  <si>
    <t>8h4m</t>
  </si>
  <si>
    <t>11h21m</t>
  </si>
  <si>
    <t>12h19m</t>
  </si>
  <si>
    <t>10h36m</t>
  </si>
  <si>
    <t>12h34m</t>
  </si>
  <si>
    <t>13h6m</t>
  </si>
  <si>
    <t>11h44m</t>
  </si>
  <si>
    <t>11h23m</t>
  </si>
  <si>
    <t>11h32m</t>
  </si>
  <si>
    <t>11h11m</t>
  </si>
  <si>
    <t>12h28m</t>
  </si>
  <si>
    <t>11h19m</t>
  </si>
  <si>
    <t>12h16m</t>
  </si>
  <si>
    <t>3h42m</t>
  </si>
  <si>
    <t>10h40m</t>
  </si>
  <si>
    <t>11h58m</t>
  </si>
  <si>
    <t>6h26m</t>
  </si>
  <si>
    <t>9h44m</t>
  </si>
  <si>
    <t>58m</t>
  </si>
  <si>
    <t>51m</t>
  </si>
  <si>
    <t>7h31m</t>
  </si>
  <si>
    <t>9h04m</t>
  </si>
  <si>
    <t>8h37m</t>
  </si>
  <si>
    <t>8h46m</t>
  </si>
  <si>
    <t>7h08m</t>
  </si>
  <si>
    <t>5h01m</t>
  </si>
  <si>
    <t>10h58m</t>
  </si>
  <si>
    <t>12h38m</t>
  </si>
  <si>
    <t>8h40m</t>
  </si>
  <si>
    <t>12h29m</t>
  </si>
  <si>
    <t>13h17m</t>
  </si>
  <si>
    <t>11h51m</t>
  </si>
  <si>
    <t>9h1m</t>
  </si>
  <si>
    <t>10h10m</t>
  </si>
  <si>
    <t>7h49m</t>
  </si>
  <si>
    <t>6h48m</t>
  </si>
  <si>
    <t>10h55m</t>
  </si>
  <si>
    <t>8h8m</t>
  </si>
  <si>
    <t>9h6m</t>
  </si>
  <si>
    <t>11h2m</t>
  </si>
  <si>
    <t>12h20m</t>
  </si>
  <si>
    <t>3h55m</t>
  </si>
  <si>
    <t>9h2m</t>
  </si>
  <si>
    <t>10h29m</t>
  </si>
  <si>
    <t>6h56m</t>
  </si>
  <si>
    <t>5h06m</t>
  </si>
  <si>
    <t>9h27m</t>
  </si>
  <si>
    <t>5h32m</t>
  </si>
  <si>
    <t>9h31m</t>
  </si>
  <si>
    <t>6h8m</t>
  </si>
  <si>
    <t>8h51m</t>
  </si>
  <si>
    <t>9h59m</t>
  </si>
  <si>
    <t>6h11m</t>
  </si>
  <si>
    <t>12h24m</t>
  </si>
  <si>
    <t>9h17m</t>
  </si>
  <si>
    <t>7h60m</t>
  </si>
  <si>
    <t>7h51m</t>
  </si>
  <si>
    <t>8h34m</t>
  </si>
  <si>
    <t>3h04m</t>
  </si>
  <si>
    <t>7h15m</t>
  </si>
  <si>
    <t>6h32min</t>
  </si>
  <si>
    <t>2h13min</t>
  </si>
  <si>
    <t>5h07min</t>
  </si>
  <si>
    <t>1h30min</t>
  </si>
  <si>
    <t>7h08min</t>
  </si>
  <si>
    <t>3h00min</t>
  </si>
  <si>
    <t>6h43min</t>
  </si>
  <si>
    <t>4h16min</t>
  </si>
  <si>
    <t>3h27min</t>
  </si>
  <si>
    <t>7h00min</t>
  </si>
  <si>
    <t>4h48min</t>
  </si>
  <si>
    <t>3h19min</t>
  </si>
  <si>
    <t>3h8min</t>
  </si>
  <si>
    <t>5h51min</t>
  </si>
  <si>
    <t>2h0min</t>
  </si>
  <si>
    <t>5h19min</t>
  </si>
  <si>
    <t>2h2min</t>
  </si>
  <si>
    <t>6h35min</t>
  </si>
  <si>
    <t>5h9min</t>
  </si>
  <si>
    <t>8h54min</t>
  </si>
  <si>
    <t>6h2min</t>
  </si>
  <si>
    <t>3h55min</t>
  </si>
  <si>
    <t>5h15min</t>
  </si>
  <si>
    <t>3h22min</t>
  </si>
  <si>
    <t>7h17min</t>
  </si>
  <si>
    <t>6h3min</t>
  </si>
  <si>
    <t>1h50min</t>
  </si>
  <si>
    <t>2h50min</t>
  </si>
  <si>
    <t>7h45min</t>
  </si>
  <si>
    <t>7h5min</t>
  </si>
  <si>
    <t>3h21min</t>
  </si>
  <si>
    <t>7h30min</t>
  </si>
  <si>
    <t>7h22min</t>
  </si>
  <si>
    <t>6h16min</t>
  </si>
  <si>
    <t>6h25min</t>
  </si>
  <si>
    <t>9h28min</t>
  </si>
  <si>
    <t>8h33min</t>
  </si>
  <si>
    <t>12h19min</t>
  </si>
  <si>
    <t>11h25min</t>
  </si>
  <si>
    <t>4h09min</t>
  </si>
  <si>
    <t>5h00min</t>
  </si>
  <si>
    <t>7h03min</t>
  </si>
  <si>
    <t>6h06min</t>
  </si>
  <si>
    <t>4h46min</t>
  </si>
  <si>
    <t>3h51min</t>
  </si>
  <si>
    <t>8h09min</t>
  </si>
  <si>
    <t>6h13min</t>
  </si>
  <si>
    <t>12h35min</t>
  </si>
  <si>
    <t>9h30min</t>
  </si>
  <si>
    <t>9h06min</t>
  </si>
  <si>
    <t>8h47min</t>
  </si>
  <si>
    <t>9h45min</t>
  </si>
  <si>
    <t>7h48min</t>
  </si>
  <si>
    <t>5h24min</t>
  </si>
  <si>
    <t>3h33min</t>
  </si>
  <si>
    <t>10h01min</t>
  </si>
  <si>
    <t>8h18min</t>
  </si>
  <si>
    <t>8h31min</t>
  </si>
  <si>
    <t>9h05min</t>
  </si>
  <si>
    <t>6h54min</t>
  </si>
  <si>
    <t>6h30min</t>
  </si>
  <si>
    <t>4h20min</t>
  </si>
  <si>
    <t>4h23min</t>
  </si>
  <si>
    <t>6h36min</t>
  </si>
  <si>
    <t>4h57min</t>
  </si>
  <si>
    <t>8h10min</t>
  </si>
  <si>
    <t>5h35min</t>
  </si>
  <si>
    <t>10h44min</t>
  </si>
  <si>
    <t>12h9min</t>
  </si>
  <si>
    <t>11h31min</t>
  </si>
  <si>
    <t>6h39min</t>
  </si>
  <si>
    <t>5h4min</t>
  </si>
  <si>
    <t>6h46min</t>
  </si>
  <si>
    <t>6h6min</t>
  </si>
  <si>
    <t>4h1min</t>
  </si>
  <si>
    <t>8h1min</t>
  </si>
  <si>
    <t>12h26min</t>
  </si>
  <si>
    <t>8h49min</t>
  </si>
  <si>
    <t>9h33min</t>
  </si>
  <si>
    <t>5h10min</t>
  </si>
  <si>
    <t>8h28min</t>
  </si>
  <si>
    <t>11h10min</t>
  </si>
  <si>
    <t>9h43min</t>
  </si>
  <si>
    <t>7h35min</t>
  </si>
  <si>
    <t>5h11min</t>
  </si>
  <si>
    <t>9h49min</t>
  </si>
  <si>
    <t>8h13min</t>
  </si>
  <si>
    <t>5h17min</t>
  </si>
  <si>
    <t>9h15min</t>
  </si>
  <si>
    <t>7h6min</t>
  </si>
  <si>
    <t>4h18min</t>
  </si>
  <si>
    <t>8h17min</t>
  </si>
  <si>
    <t>4h34min</t>
  </si>
  <si>
    <t>3h03min</t>
  </si>
  <si>
    <t>1h52min</t>
  </si>
  <si>
    <t>3h28min</t>
  </si>
  <si>
    <t>2h16min</t>
  </si>
  <si>
    <t>10h49min</t>
  </si>
  <si>
    <t>4h11min</t>
  </si>
  <si>
    <t>2h34min</t>
  </si>
  <si>
    <t>2h8min</t>
  </si>
  <si>
    <t>6h34min</t>
  </si>
  <si>
    <t>5h28min</t>
  </si>
  <si>
    <t>12h32min</t>
  </si>
  <si>
    <t>9h55min</t>
  </si>
  <si>
    <t>7h32min</t>
  </si>
  <si>
    <t>5h12min</t>
  </si>
  <si>
    <t>7h11min</t>
  </si>
  <si>
    <t>5h0min</t>
  </si>
  <si>
    <t>4h2min</t>
  </si>
  <si>
    <t>8h16min</t>
  </si>
  <si>
    <t>8h38min</t>
  </si>
  <si>
    <t>8h45min</t>
  </si>
  <si>
    <t>6h40min</t>
  </si>
  <si>
    <t>8h32min</t>
  </si>
  <si>
    <t>6h42min</t>
  </si>
  <si>
    <t>9h57min</t>
  </si>
  <si>
    <t>7h29min</t>
  </si>
  <si>
    <t>7h15min</t>
  </si>
  <si>
    <t>7h57min</t>
  </si>
  <si>
    <t>5h43min</t>
  </si>
  <si>
    <t>8h0min</t>
  </si>
  <si>
    <t>7h36min</t>
  </si>
  <si>
    <t>6h22min</t>
  </si>
  <si>
    <t>7h8min</t>
  </si>
  <si>
    <t>5h40min</t>
  </si>
  <si>
    <t>5h42min</t>
  </si>
  <si>
    <t>3h46min</t>
  </si>
  <si>
    <t>9h34min</t>
  </si>
  <si>
    <t>7h51min</t>
  </si>
  <si>
    <t>3h26min</t>
  </si>
  <si>
    <t>4h22min</t>
  </si>
  <si>
    <t>9h56min</t>
  </si>
  <si>
    <t>8h37min</t>
  </si>
  <si>
    <t>9h53min</t>
  </si>
  <si>
    <t>8h48min</t>
  </si>
  <si>
    <t>9h16min</t>
  </si>
  <si>
    <t>6h48min</t>
  </si>
  <si>
    <t>6h49min</t>
  </si>
  <si>
    <t>5h56min</t>
  </si>
  <si>
    <t>4h39min</t>
  </si>
  <si>
    <t>5h45min</t>
  </si>
  <si>
    <t>6h10min</t>
  </si>
  <si>
    <t>4h58min</t>
  </si>
  <si>
    <t>4h43min</t>
  </si>
  <si>
    <t>3h44min</t>
  </si>
  <si>
    <t>5h22min</t>
  </si>
  <si>
    <t>4h13min</t>
  </si>
  <si>
    <t>4h59min</t>
  </si>
  <si>
    <t>5h31min</t>
  </si>
  <si>
    <t>4h35min</t>
  </si>
  <si>
    <t>8h14min</t>
  </si>
  <si>
    <t>7h27min</t>
  </si>
  <si>
    <t>7h12min</t>
  </si>
  <si>
    <t>6h12min</t>
  </si>
  <si>
    <t>6h56min</t>
  </si>
  <si>
    <t>5h20min</t>
  </si>
  <si>
    <t>6h24min</t>
  </si>
  <si>
    <t>7h53min</t>
  </si>
  <si>
    <t>6h14min</t>
  </si>
  <si>
    <t>5h6min</t>
  </si>
  <si>
    <t>5h16min</t>
  </si>
  <si>
    <t>3h52min</t>
  </si>
  <si>
    <t>5h13min</t>
  </si>
  <si>
    <t>8h15min</t>
  </si>
  <si>
    <t>7h34min</t>
  </si>
  <si>
    <t>6h18min</t>
  </si>
  <si>
    <t>7h3min</t>
  </si>
  <si>
    <t>8h57min</t>
  </si>
  <si>
    <t>9h52min</t>
  </si>
  <si>
    <t>6h58min</t>
  </si>
  <si>
    <t>6h52min</t>
  </si>
  <si>
    <t>5h21min</t>
  </si>
  <si>
    <t>7h31min</t>
  </si>
  <si>
    <t>5h39min</t>
  </si>
  <si>
    <t>2h27min</t>
  </si>
  <si>
    <t>7h54min</t>
  </si>
  <si>
    <t>6h44min</t>
  </si>
  <si>
    <t>4h49min</t>
  </si>
  <si>
    <t>5h46min</t>
  </si>
  <si>
    <t>4h9min</t>
  </si>
  <si>
    <t>7h</t>
  </si>
  <si>
    <t>3h32m</t>
  </si>
  <si>
    <t>4h24m</t>
  </si>
  <si>
    <t>59m</t>
  </si>
  <si>
    <t>2h54m</t>
  </si>
  <si>
    <t>8h17m</t>
  </si>
  <si>
    <t>8h18m</t>
  </si>
  <si>
    <t>13h19m</t>
  </si>
  <si>
    <t>14h43m</t>
  </si>
  <si>
    <t>8h55m</t>
  </si>
  <si>
    <t>10h33m</t>
  </si>
  <si>
    <t>5h19m</t>
  </si>
  <si>
    <t>11h43m</t>
  </si>
  <si>
    <t>10h15m</t>
  </si>
  <si>
    <t>11h54m</t>
  </si>
  <si>
    <t>12h46m</t>
  </si>
  <si>
    <t>10h45m</t>
  </si>
  <si>
    <t>11h56m</t>
  </si>
  <si>
    <t>3h05m</t>
  </si>
  <si>
    <t>12h15m</t>
  </si>
  <si>
    <t>11h28m</t>
  </si>
  <si>
    <t>13h15m</t>
  </si>
  <si>
    <t>14h48m</t>
  </si>
  <si>
    <t>13h50m</t>
  </si>
  <si>
    <t>15h7m</t>
  </si>
  <si>
    <t>11h38m</t>
  </si>
  <si>
    <t>10h20m</t>
  </si>
  <si>
    <t>8h45m</t>
  </si>
  <si>
    <t>15h15m</t>
  </si>
  <si>
    <t>11h42m</t>
  </si>
  <si>
    <t>12h37m</t>
  </si>
  <si>
    <t>14h46m</t>
  </si>
  <si>
    <t>12h10m</t>
  </si>
  <si>
    <t>12h11m</t>
  </si>
  <si>
    <t>10h31m</t>
  </si>
  <si>
    <t>12h30m</t>
  </si>
  <si>
    <t>12h7m</t>
  </si>
  <si>
    <t>12h48m</t>
  </si>
  <si>
    <t>12h12m</t>
  </si>
  <si>
    <t>13h27m</t>
  </si>
  <si>
    <t>11h33m</t>
  </si>
  <si>
    <t>9h47m</t>
  </si>
  <si>
    <t>48m</t>
  </si>
  <si>
    <t>12h3m</t>
  </si>
  <si>
    <t>7h37m</t>
  </si>
  <si>
    <t>10h38m</t>
  </si>
  <si>
    <t>5h29m</t>
  </si>
  <si>
    <t>40m</t>
  </si>
  <si>
    <t>47m</t>
  </si>
  <si>
    <t>50m</t>
  </si>
  <si>
    <t>1h 8m</t>
  </si>
  <si>
    <t>57m</t>
  </si>
  <si>
    <t>22m</t>
  </si>
  <si>
    <t>28m</t>
  </si>
  <si>
    <t>1:31</t>
  </si>
  <si>
    <t>N/A</t>
  </si>
  <si>
    <t>0:00</t>
  </si>
  <si>
    <t>1:12</t>
  </si>
  <si>
    <t>0:01</t>
  </si>
  <si>
    <t>0:11</t>
  </si>
  <si>
    <t>1:05</t>
  </si>
  <si>
    <t>0:02</t>
  </si>
  <si>
    <t>0:37</t>
  </si>
  <si>
    <t>49m</t>
  </si>
  <si>
    <t>0:23</t>
  </si>
  <si>
    <t>0:10</t>
  </si>
  <si>
    <t>0:42</t>
  </si>
  <si>
    <t>7:58</t>
  </si>
  <si>
    <t>0:08</t>
  </si>
  <si>
    <t>2:39</t>
  </si>
  <si>
    <t>0:04</t>
  </si>
  <si>
    <t>0:07</t>
  </si>
  <si>
    <t>3:22</t>
  </si>
  <si>
    <t>5:10</t>
  </si>
  <si>
    <t>6:27</t>
  </si>
  <si>
    <t>0:15</t>
  </si>
  <si>
    <t>0:40</t>
  </si>
  <si>
    <t>0:26</t>
  </si>
  <si>
    <t>6:35</t>
  </si>
  <si>
    <t>1h15</t>
  </si>
  <si>
    <t>3:36</t>
  </si>
  <si>
    <t>1:57</t>
  </si>
  <si>
    <t>0:38</t>
  </si>
  <si>
    <t>0:03</t>
  </si>
  <si>
    <t>0:22</t>
  </si>
  <si>
    <t>0:13</t>
  </si>
  <si>
    <t>7h16m</t>
  </si>
  <si>
    <t>0:06</t>
  </si>
  <si>
    <t>0:25</t>
  </si>
  <si>
    <t>7h35m</t>
  </si>
  <si>
    <t>0:05</t>
  </si>
  <si>
    <t>0:34</t>
  </si>
  <si>
    <t>0:50</t>
  </si>
  <si>
    <t>6:32</t>
  </si>
  <si>
    <t>0:16</t>
  </si>
  <si>
    <t>0:24</t>
  </si>
  <si>
    <t>0:56</t>
  </si>
  <si>
    <t>0:12</t>
  </si>
  <si>
    <t>0:41</t>
  </si>
  <si>
    <t>2:16</t>
  </si>
  <si>
    <t>0:36</t>
  </si>
  <si>
    <t>0:21</t>
  </si>
  <si>
    <t>0:27</t>
  </si>
  <si>
    <t>0:17</t>
  </si>
  <si>
    <t>Sun</t>
  </si>
  <si>
    <t>Mon</t>
  </si>
  <si>
    <t>Tue</t>
  </si>
  <si>
    <t>Wed</t>
  </si>
  <si>
    <t>0h32m</t>
  </si>
  <si>
    <t>Thur</t>
  </si>
  <si>
    <t>Fri</t>
  </si>
  <si>
    <t>0h44m</t>
  </si>
  <si>
    <t>Sat</t>
  </si>
  <si>
    <t>0h51m</t>
  </si>
  <si>
    <t>0h5m</t>
  </si>
  <si>
    <t>0h43m</t>
  </si>
  <si>
    <t>0h45m</t>
  </si>
  <si>
    <t>0h38m</t>
  </si>
  <si>
    <t>0h33m</t>
  </si>
  <si>
    <t>0h11m</t>
  </si>
  <si>
    <t>17h40m</t>
  </si>
  <si>
    <t>0h8m</t>
  </si>
  <si>
    <t>15h52m</t>
  </si>
  <si>
    <t>12h26m</t>
  </si>
  <si>
    <t>0h23m</t>
  </si>
  <si>
    <t>0h58m</t>
  </si>
  <si>
    <t>15h16m</t>
  </si>
  <si>
    <t>0h14m</t>
  </si>
  <si>
    <t>11h15m</t>
  </si>
  <si>
    <t>14h47m</t>
  </si>
  <si>
    <t>12h54m</t>
  </si>
  <si>
    <t>15h41m</t>
  </si>
  <si>
    <t>7h5m</t>
  </si>
  <si>
    <t>13h35m</t>
  </si>
  <si>
    <t>0h34m</t>
  </si>
  <si>
    <t>12h43m</t>
  </si>
  <si>
    <t>13h10m</t>
  </si>
  <si>
    <t>0h25m</t>
  </si>
  <si>
    <t>15h20m</t>
  </si>
  <si>
    <t>17h58m</t>
  </si>
  <si>
    <t>8h16m</t>
  </si>
  <si>
    <t>11h4m</t>
  </si>
  <si>
    <t>12h42m</t>
  </si>
  <si>
    <t>8h29m</t>
  </si>
  <si>
    <t>0h22m</t>
  </si>
  <si>
    <t>0h21m</t>
  </si>
  <si>
    <t>11h49m</t>
  </si>
  <si>
    <t>14h52m</t>
  </si>
  <si>
    <t>0h26m</t>
  </si>
  <si>
    <t>7h11m</t>
  </si>
  <si>
    <t>14h9m</t>
  </si>
  <si>
    <t>14h25m</t>
  </si>
  <si>
    <t>11h5m</t>
  </si>
  <si>
    <t>0h59m</t>
  </si>
  <si>
    <t>13h24m</t>
  </si>
  <si>
    <t>18h24m</t>
  </si>
  <si>
    <t>10h24m</t>
  </si>
  <si>
    <t>14h57m</t>
  </si>
  <si>
    <t>15h6m</t>
  </si>
  <si>
    <t>18h13m</t>
  </si>
  <si>
    <t>22h50m</t>
  </si>
  <si>
    <t>15h8m</t>
  </si>
  <si>
    <t>7h01m</t>
  </si>
  <si>
    <t>7h09m</t>
  </si>
  <si>
    <t>2h09m</t>
  </si>
  <si>
    <t>6h04m</t>
  </si>
  <si>
    <t>6h08m</t>
  </si>
  <si>
    <t>2h06m</t>
  </si>
  <si>
    <t>12h39m</t>
  </si>
  <si>
    <t>8h6m</t>
  </si>
  <si>
    <t>13h47m</t>
  </si>
  <si>
    <t>10h46m</t>
  </si>
  <si>
    <t>15h4m</t>
  </si>
  <si>
    <t>14h14m</t>
  </si>
  <si>
    <t>12h4m</t>
  </si>
  <si>
    <t>12h</t>
  </si>
  <si>
    <t>8h38m</t>
  </si>
  <si>
    <t>11h3m</t>
  </si>
  <si>
    <t>12h17m</t>
  </si>
  <si>
    <t>13h9m</t>
  </si>
  <si>
    <t>15h13n</t>
  </si>
  <si>
    <t>14h24m</t>
  </si>
  <si>
    <t>16h24m</t>
  </si>
  <si>
    <t>12h27m</t>
  </si>
  <si>
    <t>9h37m</t>
  </si>
  <si>
    <t>8h320m</t>
  </si>
  <si>
    <t>14h50m</t>
  </si>
  <si>
    <t>20m</t>
  </si>
  <si>
    <t>pseudo_id</t>
  </si>
  <si>
    <t>Treatment</t>
  </si>
  <si>
    <t>workmate</t>
  </si>
  <si>
    <t>X2: academic talk</t>
  </si>
  <si>
    <t>non-academic</t>
  </si>
  <si>
    <t>pets</t>
  </si>
  <si>
    <t>sex</t>
  </si>
  <si>
    <t>age</t>
  </si>
  <si>
    <t>cousre credit</t>
  </si>
  <si>
    <t>country degree</t>
  </si>
  <si>
    <t>job</t>
  </si>
  <si>
    <t>siblings</t>
  </si>
  <si>
    <t>apps</t>
  </si>
  <si>
    <t>devices</t>
  </si>
  <si>
    <t>procrastination score</t>
  </si>
  <si>
    <t>team</t>
  </si>
  <si>
    <t>BMI</t>
  </si>
  <si>
    <t>A</t>
  </si>
  <si>
    <t>04W04</t>
  </si>
  <si>
    <t>No</t>
  </si>
  <si>
    <t>male</t>
  </si>
  <si>
    <t>B</t>
  </si>
  <si>
    <t>VENTURE</t>
  </si>
  <si>
    <t>OP</t>
  </si>
  <si>
    <t>01W04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</si>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</sst>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000"/>
    <numFmt numFmtId="165" formatCode="M/d/yyyy"/>
    <numFmt numFmtId="166" formatCode="0_);[Red]\(0\)"/>
    <numFmt numFmtId="167" formatCode="hh:mm"/>
    <numFmt numFmtId="168" formatCode="0.00_ "/>
    <numFmt numFmtId="169" formatCode="hh:mm:ss\ AM/PM"/>
    <numFmt numFmtId="170" formatCode="h&quot;:&quot;mm"/>
    <numFmt numFmtId="171" formatCode="0.0000_ "/>
    <numFmt numFmtId="172" formatCode="[$-F400]h:mm:ss\ AM/PM"/>
  </numFmts>
  <fonts count="25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rgb="FF000000"/>
      <name val="Aptos narrow"/>
    </font>
    <font>
      <sz val="12.0"/>
      <color rgb="FF000000"/>
      <name val="Aptos narrow"/>
    </font>
    <font>
      <color theme="1"/>
      <name val="Aptos narrow"/>
      <scheme val="minor"/>
    </font>
    <font>
      <sz val="12.0"/>
      <color theme="1"/>
      <name val="Aptos narrow"/>
    </font>
    <font>
      <sz val="10.0"/>
      <color theme="1"/>
      <name val="Arial"/>
    </font>
    <font>
      <sz val="14.0"/>
      <color theme="1"/>
      <name val="Times New Roman"/>
    </font>
    <font>
      <sz val="12.0"/>
      <color theme="1"/>
      <name val="Times New Roman"/>
    </font>
    <font>
      <sz val="12.0"/>
      <color theme="1"/>
      <name val="Dengxian"/>
    </font>
    <font>
      <sz val="10.0"/>
      <color rgb="FF000000"/>
      <name val="Aptos narrow"/>
    </font>
    <font>
      <sz val="12.0"/>
      <color theme="1"/>
      <name val="Arial"/>
    </font>
    <font>
      <sz val="12.0"/>
      <color rgb="FF000000"/>
      <name val="Arial"/>
    </font>
    <font>
      <sz val="12.0"/>
      <color rgb="FFFF0000"/>
      <name val="Arial"/>
    </font>
    <font>
      <sz val="12.0"/>
      <color rgb="FF000000"/>
      <name val="Calibri"/>
    </font>
    <font>
      <sz val="22.0"/>
      <color theme="1"/>
      <name val="Times New Roman"/>
    </font>
    <font>
      <sz val="22.0"/>
      <color rgb="FF000000"/>
      <name val="Times New Roman"/>
    </font>
    <font>
      <sz val="11.0"/>
      <color theme="1"/>
      <name val="Play"/>
    </font>
    <font>
      <sz val="11.0"/>
      <color theme="1"/>
      <name val="Calibri"/>
    </font>
    <font>
      <sz val="10.0"/>
      <color theme="1"/>
      <name val="Aptos narrow"/>
    </font>
    <font>
      <sz val="10.0"/>
      <color rgb="FF222222"/>
      <name val="Arial"/>
    </font>
    <font>
      <sz val="10.0"/>
      <color theme="1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sz val="13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vertical="center"/>
    </xf>
    <xf borderId="0" fillId="0" fontId="1" numFmtId="14" xfId="0" applyAlignment="1" applyFont="1" applyNumberFormat="1">
      <alignment vertical="bottom"/>
    </xf>
    <xf borderId="0" fillId="0" fontId="1" numFmtId="20" xfId="0" applyAlignment="1" applyFont="1" applyNumberFormat="1">
      <alignment vertical="bottom"/>
    </xf>
    <xf borderId="0" fillId="0" fontId="3" numFmtId="20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vertical="center"/>
    </xf>
    <xf borderId="0" fillId="0" fontId="2" numFmtId="20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20" xfId="0" applyAlignment="1" applyFont="1" applyNumberFormat="1">
      <alignment vertical="center"/>
    </xf>
    <xf borderId="0" fillId="0" fontId="6" numFmtId="164" xfId="0" applyAlignment="1" applyFont="1" applyNumberFormat="1">
      <alignment horizontal="right" vertical="center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20" xfId="0" applyAlignment="1" applyFont="1" applyNumberFormat="1">
      <alignment vertical="bottom"/>
    </xf>
    <xf borderId="0" fillId="0" fontId="7" numFmtId="165" xfId="0" applyAlignment="1" applyFont="1" applyNumberFormat="1">
      <alignment vertical="center"/>
    </xf>
    <xf borderId="0" fillId="0" fontId="7" numFmtId="0" xfId="0" applyAlignment="1" applyFont="1">
      <alignment vertical="center"/>
    </xf>
    <xf borderId="0" fillId="0" fontId="7" numFmtId="165" xfId="0" applyAlignment="1" applyFont="1" applyNumberForma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166" xfId="0" applyAlignment="1" applyFont="1" applyNumberFormat="1">
      <alignment vertical="center"/>
    </xf>
    <xf borderId="0" fillId="0" fontId="8" numFmtId="164" xfId="0" applyAlignment="1" applyFont="1" applyNumberFormat="1">
      <alignment horizontal="right" vertical="bottom"/>
    </xf>
    <xf borderId="0" fillId="0" fontId="8" numFmtId="165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67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center"/>
    </xf>
    <xf borderId="0" fillId="0" fontId="9" numFmtId="165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9" numFmtId="20" xfId="0" applyAlignment="1" applyFont="1" applyNumberFormat="1">
      <alignment vertical="center"/>
    </xf>
    <xf borderId="0" fillId="0" fontId="1" numFmtId="49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5" numFmtId="165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0" fontId="1" numFmtId="165" xfId="0" applyAlignment="1" applyFont="1" applyNumberFormat="1">
      <alignment horizontal="right" vertical="center"/>
    </xf>
    <xf borderId="0" fillId="0" fontId="10" numFmtId="165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20" xfId="0" applyAlignment="1" applyFont="1" applyNumberFormat="1">
      <alignment horizontal="right" vertical="bottom"/>
    </xf>
    <xf borderId="1" fillId="2" fontId="10" numFmtId="0" xfId="0" applyAlignment="1" applyBorder="1" applyFill="1" applyFont="1">
      <alignment horizontal="right" vertical="bottom"/>
    </xf>
    <xf borderId="2" fillId="0" fontId="10" numFmtId="165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horizontal="right" vertical="bottom"/>
    </xf>
    <xf borderId="3" fillId="0" fontId="10" numFmtId="20" xfId="0" applyAlignment="1" applyBorder="1" applyFont="1" applyNumberFormat="1">
      <alignment horizontal="right" vertical="bottom"/>
    </xf>
    <xf borderId="0" fillId="0" fontId="11" numFmtId="164" xfId="0" applyAlignment="1" applyFont="1" applyNumberFormat="1">
      <alignment horizontal="right" vertical="center"/>
    </xf>
    <xf borderId="0" fillId="0" fontId="11" numFmtId="165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20" xfId="0" applyAlignment="1" applyFont="1" applyNumberFormat="1">
      <alignment horizontal="center" vertical="center"/>
    </xf>
    <xf borderId="0" fillId="0" fontId="12" numFmtId="20" xfId="0" applyAlignment="1" applyFont="1" applyNumberFormat="1">
      <alignment horizontal="center" vertical="center"/>
    </xf>
    <xf borderId="0" fillId="0" fontId="11" numFmtId="165" xfId="0" applyAlignment="1" applyFont="1" applyNumberFormat="1">
      <alignment vertical="center"/>
    </xf>
    <xf borderId="0" fillId="0" fontId="11" numFmtId="0" xfId="0" applyAlignment="1" applyFont="1">
      <alignment vertical="center"/>
    </xf>
    <xf borderId="0" fillId="0" fontId="11" numFmtId="20" xfId="0" applyAlignment="1" applyFont="1" applyNumberFormat="1">
      <alignment vertical="center"/>
    </xf>
    <xf borderId="0" fillId="0" fontId="13" numFmtId="165" xfId="0" applyAlignment="1" applyFont="1" applyNumberFormat="1">
      <alignment vertical="center"/>
    </xf>
    <xf borderId="0" fillId="0" fontId="13" numFmtId="0" xfId="0" applyAlignment="1" applyFont="1">
      <alignment vertical="center"/>
    </xf>
    <xf borderId="0" fillId="0" fontId="13" numFmtId="20" xfId="0" applyAlignment="1" applyFont="1" applyNumberFormat="1">
      <alignment vertical="center"/>
    </xf>
    <xf borderId="0" fillId="0" fontId="14" numFmtId="164" xfId="0" applyAlignment="1" applyFont="1" applyNumberFormat="1">
      <alignment horizontal="right" vertical="bottom"/>
    </xf>
    <xf borderId="0" fillId="0" fontId="14" numFmtId="165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6" numFmtId="169" xfId="0" applyAlignment="1" applyFont="1" applyNumberFormat="1">
      <alignment vertical="bottom"/>
    </xf>
    <xf borderId="0" fillId="0" fontId="6" numFmtId="1" xfId="0" applyAlignment="1" applyFont="1" applyNumberFormat="1">
      <alignment vertical="bottom"/>
    </xf>
    <xf borderId="0" fillId="0" fontId="11" numFmtId="165" xfId="0" applyAlignment="1" applyFont="1" applyNumberFormat="1">
      <alignment vertical="bottom"/>
    </xf>
    <xf borderId="0" fillId="0" fontId="5" numFmtId="170" xfId="0" applyAlignment="1" applyFont="1" applyNumberFormat="1">
      <alignment vertical="bottom"/>
    </xf>
    <xf borderId="0" fillId="0" fontId="15" numFmtId="165" xfId="0" applyAlignment="1" applyFont="1" applyNumberFormat="1">
      <alignment vertical="center"/>
    </xf>
    <xf borderId="0" fillId="0" fontId="15" numFmtId="166" xfId="0" applyAlignment="1" applyFont="1" applyNumberFormat="1">
      <alignment vertical="center"/>
    </xf>
    <xf borderId="0" fillId="0" fontId="15" numFmtId="0" xfId="0" applyAlignment="1" applyFont="1">
      <alignment shrinkToFit="0" vertical="center" wrapText="1"/>
    </xf>
    <xf borderId="0" fillId="0" fontId="16" numFmtId="21" xfId="0" applyAlignment="1" applyFont="1" applyNumberFormat="1">
      <alignment vertical="center"/>
    </xf>
    <xf borderId="0" fillId="0" fontId="16" numFmtId="171" xfId="0" applyAlignment="1" applyFont="1" applyNumberFormat="1">
      <alignment vertical="center"/>
    </xf>
    <xf borderId="0" fillId="0" fontId="16" numFmtId="168" xfId="0" applyAlignment="1" applyFont="1" applyNumberFormat="1">
      <alignment vertical="center"/>
    </xf>
    <xf borderId="0" fillId="0" fontId="15" numFmtId="21" xfId="0" applyAlignment="1" applyFont="1" applyNumberFormat="1">
      <alignment shrinkToFit="0" vertical="center" wrapText="1"/>
    </xf>
    <xf borderId="0" fillId="0" fontId="15" numFmtId="0" xfId="0" applyAlignment="1" applyFont="1">
      <alignment vertical="center"/>
    </xf>
    <xf borderId="0" fillId="0" fontId="15" numFmtId="21" xfId="0" applyAlignment="1" applyFont="1" applyNumberFormat="1">
      <alignment vertical="center"/>
    </xf>
    <xf borderId="0" fillId="0" fontId="15" numFmtId="171" xfId="0" applyAlignment="1" applyFont="1" applyNumberFormat="1">
      <alignment vertical="center"/>
    </xf>
    <xf borderId="0" fillId="0" fontId="15" numFmtId="168" xfId="0" applyAlignment="1" applyFont="1" applyNumberFormat="1">
      <alignment vertical="center"/>
    </xf>
    <xf borderId="0" fillId="0" fontId="15" numFmtId="20" xfId="0" applyAlignment="1" applyFont="1" applyNumberFormat="1">
      <alignment vertical="center"/>
    </xf>
    <xf borderId="0" fillId="0" fontId="17" numFmtId="164" xfId="0" applyAlignment="1" applyFont="1" applyNumberFormat="1">
      <alignment horizontal="right" vertical="center"/>
    </xf>
    <xf borderId="0" fillId="0" fontId="17" numFmtId="165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7" numFmtId="20" xfId="0" applyAlignment="1" applyFont="1" applyNumberFormat="1">
      <alignment horizontal="center" vertical="center"/>
    </xf>
    <xf borderId="0" fillId="0" fontId="18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19" numFmtId="20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19" numFmtId="164" xfId="0" applyAlignment="1" applyFont="1" applyNumberFormat="1">
      <alignment horizontal="right" vertical="bottom"/>
    </xf>
    <xf borderId="0" fillId="0" fontId="20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72" xfId="0" applyAlignment="1" applyFont="1" applyNumberFormat="1">
      <alignment vertical="bottom"/>
    </xf>
    <xf borderId="0" fillId="0" fontId="1" numFmtId="14" xfId="0" applyAlignment="1" applyFont="1" applyNumberFormat="1">
      <alignment horizontal="right" vertical="bottom"/>
    </xf>
    <xf borderId="0" fillId="0" fontId="1" numFmtId="21" xfId="0" applyAlignment="1" applyFont="1" applyNumberFormat="1">
      <alignment vertical="bottom"/>
    </xf>
    <xf borderId="0" fillId="0" fontId="1" numFmtId="0" xfId="0" applyAlignment="1" applyFont="1">
      <alignment horizontal="right" vertical="center"/>
    </xf>
    <xf borderId="0" fillId="0" fontId="2" numFmtId="20" xfId="0" applyAlignment="1" applyFont="1" applyNumberFormat="1">
      <alignment horizontal="right" vertical="center"/>
    </xf>
    <xf borderId="0" fillId="0" fontId="2" numFmtId="0" xfId="0" applyAlignment="1" applyFont="1">
      <alignment horizontal="right" vertical="center"/>
    </xf>
    <xf borderId="0" fillId="0" fontId="1" numFmtId="20" xfId="0" applyAlignment="1" applyFont="1" applyNumberFormat="1">
      <alignment horizontal="right" vertical="center"/>
    </xf>
    <xf borderId="1" fillId="3" fontId="5" numFmtId="165" xfId="0" applyAlignment="1" applyBorder="1" applyFill="1" applyFont="1" applyNumberFormat="1">
      <alignment vertical="bottom"/>
    </xf>
    <xf borderId="0" fillId="0" fontId="4" numFmtId="0" xfId="0" applyAlignment="1" applyFont="1">
      <alignment vertical="center"/>
    </xf>
    <xf borderId="0" fillId="0" fontId="21" numFmtId="165" xfId="0" applyAlignment="1" applyFont="1" applyNumberFormat="1">
      <alignment vertical="center"/>
    </xf>
    <xf borderId="0" fillId="0" fontId="21" numFmtId="0" xfId="0" applyAlignment="1" applyFont="1">
      <alignment vertical="center"/>
    </xf>
    <xf borderId="0" fillId="0" fontId="21" numFmtId="19" xfId="0" applyAlignment="1" applyFont="1" applyNumberFormat="1">
      <alignment vertical="center"/>
    </xf>
    <xf borderId="0" fillId="0" fontId="21" numFmtId="19" xfId="0" applyAlignment="1" applyFont="1" applyNumberFormat="1">
      <alignment horizontal="right" vertical="center"/>
    </xf>
    <xf borderId="1" fillId="2" fontId="22" numFmtId="164" xfId="0" applyAlignment="1" applyBorder="1" applyFont="1" applyNumberFormat="1">
      <alignment horizontal="right" vertical="bottom"/>
    </xf>
    <xf borderId="1" fillId="2" fontId="22" numFmtId="165" xfId="0" applyAlignment="1" applyBorder="1" applyFont="1" applyNumberFormat="1">
      <alignment horizontal="center" vertical="bottom"/>
    </xf>
    <xf borderId="1" fillId="2" fontId="22" numFmtId="0" xfId="0" applyAlignment="1" applyBorder="1" applyFont="1">
      <alignment horizontal="center" vertical="bottom"/>
    </xf>
    <xf borderId="1" fillId="2" fontId="22" numFmtId="19" xfId="0" applyAlignment="1" applyBorder="1" applyFont="1" applyNumberFormat="1">
      <alignment horizontal="center" vertical="bottom"/>
    </xf>
    <xf borderId="1" fillId="2" fontId="23" numFmtId="164" xfId="0" applyAlignment="1" applyBorder="1" applyFont="1" applyNumberFormat="1">
      <alignment horizontal="right" vertical="bottom"/>
    </xf>
    <xf borderId="1" fillId="2" fontId="23" numFmtId="165" xfId="0" applyAlignment="1" applyBorder="1" applyFont="1" applyNumberFormat="1">
      <alignment horizontal="center" vertical="bottom"/>
    </xf>
    <xf borderId="1" fillId="2" fontId="23" numFmtId="0" xfId="0" applyAlignment="1" applyBorder="1" applyFont="1">
      <alignment horizontal="center" vertical="bottom"/>
    </xf>
    <xf borderId="1" fillId="2" fontId="23" numFmtId="19" xfId="0" applyAlignment="1" applyBorder="1" applyFont="1" applyNumberFormat="1">
      <alignment horizontal="center" vertical="bottom"/>
    </xf>
    <xf borderId="0" fillId="0" fontId="24" numFmtId="164" xfId="0" applyAlignment="1" applyFont="1" applyNumberFormat="1">
      <alignment horizontal="right" vertical="bottom"/>
    </xf>
    <xf borderId="0" fillId="0" fontId="19" numFmtId="165" xfId="0" applyAlignment="1" applyFont="1" applyNumberFormat="1">
      <alignment vertical="bottom"/>
    </xf>
    <xf borderId="0" fillId="0" fontId="19" numFmtId="18" xfId="0" applyAlignment="1" applyFont="1" applyNumberFormat="1">
      <alignment vertical="bottom"/>
    </xf>
    <xf borderId="0" fillId="0" fontId="19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9" numFmtId="19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center"/>
    </xf>
    <xf borderId="0" fillId="0" fontId="8" numFmtId="164" xfId="0" applyAlignment="1" applyFont="1" applyNumberFormat="1">
      <alignment horizontal="right" vertical="center"/>
    </xf>
    <xf borderId="0" fillId="0" fontId="8" numFmtId="0" xfId="0" applyAlignment="1" applyFont="1">
      <alignment vertical="bottom"/>
    </xf>
    <xf borderId="0" fillId="0" fontId="14" numFmtId="164" xfId="0" applyAlignment="1" applyFont="1" applyNumberFormat="1">
      <alignment horizontal="right" vertical="center"/>
    </xf>
    <xf borderId="0" fillId="0" fontId="20" numFmtId="164" xfId="0" applyAlignment="1" applyFont="1" applyNumberFormat="1">
      <alignment horizontal="right" vertical="center"/>
    </xf>
    <xf borderId="0" fillId="0" fontId="24" numFmtId="164" xfId="0" applyAlignment="1" applyFont="1" applyNumberFormat="1">
      <alignment horizontal="right" vertical="center"/>
    </xf>
    <xf borderId="0" fillId="0" fontId="18" numFmtId="164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2.13"/>
    <col customWidth="1" min="3" max="3" width="16.5"/>
    <col customWidth="1" min="4" max="4" width="16.13"/>
    <col customWidth="1" min="5" max="5" width="15.75"/>
    <col customWidth="1" min="6" max="6" width="15.13"/>
    <col customWidth="1" min="7" max="7" width="17.88"/>
    <col customWidth="1" min="8" max="8" width="8.63"/>
    <col customWidth="1" min="9" max="9" width="13.13"/>
    <col customWidth="1" min="10" max="10" width="13.75"/>
    <col customWidth="1" min="11" max="11" width="18.88"/>
    <col customWidth="1" min="12" max="12" width="8.63"/>
  </cols>
  <sheetData>
    <row r="1" ht="13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ht="13.5" customHeight="1">
      <c r="A2" s="5">
        <v>6419.0</v>
      </c>
      <c r="B2" s="2">
        <v>45294.0</v>
      </c>
      <c r="C2" s="6"/>
      <c r="D2" s="3" t="s">
        <v>12</v>
      </c>
      <c r="E2" s="3">
        <v>296.0</v>
      </c>
      <c r="F2" s="3" t="s">
        <v>13</v>
      </c>
      <c r="G2" s="3">
        <v>191.0</v>
      </c>
      <c r="H2" s="3">
        <v>76.0</v>
      </c>
      <c r="I2" s="7">
        <v>0.3298611111111111</v>
      </c>
      <c r="J2" s="3">
        <f t="shared" ref="J2:J85" si="1">G2/E2</f>
        <v>0.6452702703</v>
      </c>
      <c r="K2" s="3">
        <f t="shared" ref="K2:K85" si="2">E2/H2</f>
        <v>3.894736842</v>
      </c>
    </row>
    <row r="3" ht="13.5" customHeight="1">
      <c r="A3" s="5">
        <v>6419.0</v>
      </c>
      <c r="B3" s="2">
        <v>45295.0</v>
      </c>
      <c r="C3" s="6"/>
      <c r="D3" s="3" t="s">
        <v>14</v>
      </c>
      <c r="E3" s="3">
        <v>159.0</v>
      </c>
      <c r="F3" s="3" t="s">
        <v>15</v>
      </c>
      <c r="G3" s="3">
        <v>61.0</v>
      </c>
      <c r="H3" s="3">
        <v>92.0</v>
      </c>
      <c r="I3" s="7">
        <v>0.28125</v>
      </c>
      <c r="J3" s="3">
        <f t="shared" si="1"/>
        <v>0.3836477987</v>
      </c>
      <c r="K3" s="3">
        <f t="shared" si="2"/>
        <v>1.72826087</v>
      </c>
    </row>
    <row r="4" ht="13.5" customHeight="1">
      <c r="A4" s="5">
        <v>6419.0</v>
      </c>
      <c r="B4" s="2">
        <v>45296.0</v>
      </c>
      <c r="C4" s="6"/>
      <c r="D4" s="3" t="s">
        <v>16</v>
      </c>
      <c r="E4" s="3">
        <v>236.0</v>
      </c>
      <c r="F4" s="3" t="s">
        <v>17</v>
      </c>
      <c r="G4" s="3">
        <v>125.0</v>
      </c>
      <c r="H4" s="3">
        <v>101.0</v>
      </c>
      <c r="I4" s="7">
        <v>0.28125</v>
      </c>
      <c r="J4" s="3">
        <f t="shared" si="1"/>
        <v>0.5296610169</v>
      </c>
      <c r="K4" s="3">
        <f t="shared" si="2"/>
        <v>2.336633663</v>
      </c>
    </row>
    <row r="5" ht="13.5" customHeight="1">
      <c r="A5" s="5">
        <v>6419.0</v>
      </c>
      <c r="B5" s="2">
        <v>45297.0</v>
      </c>
      <c r="C5" s="6"/>
      <c r="D5" s="3" t="s">
        <v>18</v>
      </c>
      <c r="E5" s="3">
        <v>203.0</v>
      </c>
      <c r="F5" s="3" t="s">
        <v>19</v>
      </c>
      <c r="G5" s="3">
        <v>78.0</v>
      </c>
      <c r="H5" s="3">
        <v>98.0</v>
      </c>
      <c r="I5" s="7">
        <v>0.3194444444444445</v>
      </c>
      <c r="J5" s="3">
        <f t="shared" si="1"/>
        <v>0.3842364532</v>
      </c>
      <c r="K5" s="3">
        <f t="shared" si="2"/>
        <v>2.071428571</v>
      </c>
    </row>
    <row r="6" ht="13.5" customHeight="1">
      <c r="A6" s="5">
        <v>6419.0</v>
      </c>
      <c r="B6" s="2">
        <v>45298.0</v>
      </c>
      <c r="C6" s="6"/>
      <c r="D6" s="3" t="s">
        <v>20</v>
      </c>
      <c r="E6" s="3">
        <v>167.0</v>
      </c>
      <c r="F6" s="3" t="s">
        <v>21</v>
      </c>
      <c r="G6" s="3">
        <v>75.0</v>
      </c>
      <c r="H6" s="3">
        <v>142.0</v>
      </c>
      <c r="I6" s="7">
        <v>0.3368055555555556</v>
      </c>
      <c r="J6" s="3">
        <f t="shared" si="1"/>
        <v>0.4491017964</v>
      </c>
      <c r="K6" s="3">
        <f t="shared" si="2"/>
        <v>1.176056338</v>
      </c>
    </row>
    <row r="7" ht="13.5" customHeight="1">
      <c r="A7" s="5">
        <v>6419.0</v>
      </c>
      <c r="B7" s="2">
        <v>45299.0</v>
      </c>
      <c r="C7" s="6"/>
      <c r="D7" s="3" t="s">
        <v>22</v>
      </c>
      <c r="E7" s="3">
        <v>375.0</v>
      </c>
      <c r="F7" s="3" t="s">
        <v>23</v>
      </c>
      <c r="G7" s="3">
        <v>171.0</v>
      </c>
      <c r="H7" s="3">
        <v>116.0</v>
      </c>
      <c r="I7" s="7">
        <v>0.40208333333333335</v>
      </c>
      <c r="J7" s="3">
        <f t="shared" si="1"/>
        <v>0.456</v>
      </c>
      <c r="K7" s="3">
        <f t="shared" si="2"/>
        <v>3.232758621</v>
      </c>
    </row>
    <row r="8" ht="13.5" customHeight="1">
      <c r="A8" s="5">
        <v>6419.0</v>
      </c>
      <c r="B8" s="2">
        <v>45300.0</v>
      </c>
      <c r="C8" s="6"/>
      <c r="D8" s="3" t="s">
        <v>24</v>
      </c>
      <c r="E8" s="3">
        <v>345.0</v>
      </c>
      <c r="F8" s="3" t="s">
        <v>25</v>
      </c>
      <c r="G8" s="3">
        <v>229.0</v>
      </c>
      <c r="H8" s="3">
        <v>38.0</v>
      </c>
      <c r="I8" s="7">
        <v>0.4909722222222222</v>
      </c>
      <c r="J8" s="3">
        <f t="shared" si="1"/>
        <v>0.6637681159</v>
      </c>
      <c r="K8" s="3">
        <f t="shared" si="2"/>
        <v>9.078947368</v>
      </c>
    </row>
    <row r="9" ht="13.5" customHeight="1">
      <c r="A9" s="5">
        <v>6419.0</v>
      </c>
      <c r="B9" s="2">
        <v>45301.0</v>
      </c>
      <c r="C9" s="6"/>
      <c r="D9" s="3" t="s">
        <v>26</v>
      </c>
      <c r="E9" s="3">
        <v>362.0</v>
      </c>
      <c r="F9" s="3" t="s">
        <v>27</v>
      </c>
      <c r="G9" s="3">
        <v>99.0</v>
      </c>
      <c r="H9" s="3">
        <v>106.0</v>
      </c>
      <c r="I9" s="7">
        <v>0.21666666666666667</v>
      </c>
      <c r="J9" s="3">
        <f t="shared" si="1"/>
        <v>0.273480663</v>
      </c>
      <c r="K9" s="3">
        <f t="shared" si="2"/>
        <v>3.41509434</v>
      </c>
    </row>
    <row r="10" ht="13.5" customHeight="1">
      <c r="A10" s="5">
        <v>6419.0</v>
      </c>
      <c r="B10" s="2">
        <v>45302.0</v>
      </c>
      <c r="C10" s="6"/>
      <c r="D10" s="3" t="s">
        <v>28</v>
      </c>
      <c r="E10" s="3">
        <v>408.0</v>
      </c>
      <c r="F10" s="3" t="s">
        <v>29</v>
      </c>
      <c r="G10" s="3">
        <v>109.0</v>
      </c>
      <c r="H10" s="3">
        <v>67.0</v>
      </c>
      <c r="I10" s="7">
        <v>0.27708333333333335</v>
      </c>
      <c r="J10" s="3">
        <f t="shared" si="1"/>
        <v>0.2671568627</v>
      </c>
      <c r="K10" s="3">
        <f t="shared" si="2"/>
        <v>6.089552239</v>
      </c>
    </row>
    <row r="11" ht="13.5" customHeight="1">
      <c r="A11" s="5">
        <v>6419.0</v>
      </c>
      <c r="B11" s="2">
        <v>45303.0</v>
      </c>
      <c r="C11" s="6"/>
      <c r="D11" s="3" t="s">
        <v>30</v>
      </c>
      <c r="E11" s="3">
        <v>262.0</v>
      </c>
      <c r="F11" s="3" t="s">
        <v>17</v>
      </c>
      <c r="G11" s="3">
        <v>124.0</v>
      </c>
      <c r="H11" s="3">
        <v>73.0</v>
      </c>
      <c r="I11" s="7">
        <v>0.30624999999999997</v>
      </c>
      <c r="J11" s="3">
        <f t="shared" si="1"/>
        <v>0.4732824427</v>
      </c>
      <c r="K11" s="3">
        <f t="shared" si="2"/>
        <v>3.589041096</v>
      </c>
    </row>
    <row r="12" ht="13.5" customHeight="1">
      <c r="A12" s="5">
        <v>6419.0</v>
      </c>
      <c r="B12" s="2">
        <v>45304.0</v>
      </c>
      <c r="C12" s="6"/>
      <c r="D12" s="3" t="s">
        <v>31</v>
      </c>
      <c r="E12" s="3">
        <v>374.0</v>
      </c>
      <c r="F12" s="3" t="s">
        <v>32</v>
      </c>
      <c r="G12" s="3">
        <v>237.0</v>
      </c>
      <c r="H12" s="3">
        <v>66.0</v>
      </c>
      <c r="I12" s="7">
        <v>0.3958333333333333</v>
      </c>
      <c r="J12" s="3">
        <f t="shared" si="1"/>
        <v>0.6336898396</v>
      </c>
      <c r="K12" s="3">
        <f t="shared" si="2"/>
        <v>5.666666667</v>
      </c>
    </row>
    <row r="13" ht="13.5" customHeight="1">
      <c r="A13" s="5">
        <v>6419.0</v>
      </c>
      <c r="B13" s="2">
        <v>45305.0</v>
      </c>
      <c r="C13" s="6"/>
      <c r="D13" s="3" t="s">
        <v>33</v>
      </c>
      <c r="E13" s="3">
        <v>484.0</v>
      </c>
      <c r="F13" s="3" t="s">
        <v>34</v>
      </c>
      <c r="G13" s="3">
        <v>120.0</v>
      </c>
      <c r="H13" s="3">
        <v>55.0</v>
      </c>
      <c r="I13" s="7">
        <v>0.27152777777777776</v>
      </c>
      <c r="J13" s="3">
        <f t="shared" si="1"/>
        <v>0.2479338843</v>
      </c>
      <c r="K13" s="3">
        <f t="shared" si="2"/>
        <v>8.8</v>
      </c>
    </row>
    <row r="14" ht="13.5" customHeight="1">
      <c r="A14" s="5">
        <v>6419.0</v>
      </c>
      <c r="B14" s="2">
        <v>45306.0</v>
      </c>
      <c r="C14" s="6"/>
      <c r="D14" s="3" t="s">
        <v>35</v>
      </c>
      <c r="E14" s="3">
        <v>346.0</v>
      </c>
      <c r="F14" s="3" t="s">
        <v>36</v>
      </c>
      <c r="G14" s="3">
        <v>200.0</v>
      </c>
      <c r="H14" s="3">
        <v>114.0</v>
      </c>
      <c r="I14" s="7">
        <v>0.2791666666666667</v>
      </c>
      <c r="J14" s="3">
        <f t="shared" si="1"/>
        <v>0.5780346821</v>
      </c>
      <c r="K14" s="3">
        <f t="shared" si="2"/>
        <v>3.035087719</v>
      </c>
    </row>
    <row r="15" ht="13.5" customHeight="1">
      <c r="A15" s="5">
        <v>6419.0</v>
      </c>
      <c r="B15" s="2">
        <v>45307.0</v>
      </c>
      <c r="C15" s="6"/>
      <c r="D15" s="3" t="s">
        <v>37</v>
      </c>
      <c r="E15" s="3">
        <v>325.0</v>
      </c>
      <c r="F15" s="3" t="s">
        <v>38</v>
      </c>
      <c r="G15" s="3">
        <v>169.0</v>
      </c>
      <c r="H15" s="3">
        <v>72.0</v>
      </c>
      <c r="I15" s="7">
        <v>0.31805555555555554</v>
      </c>
      <c r="J15" s="3">
        <f t="shared" si="1"/>
        <v>0.52</v>
      </c>
      <c r="K15" s="3">
        <f t="shared" si="2"/>
        <v>4.513888889</v>
      </c>
    </row>
    <row r="16" ht="13.5" customHeight="1">
      <c r="A16" s="5">
        <v>6419.0</v>
      </c>
      <c r="B16" s="2">
        <v>45308.0</v>
      </c>
      <c r="C16" s="6"/>
      <c r="D16" s="3" t="s">
        <v>39</v>
      </c>
      <c r="E16" s="3">
        <v>277.0</v>
      </c>
      <c r="F16" s="3" t="s">
        <v>40</v>
      </c>
      <c r="G16" s="3">
        <v>158.0</v>
      </c>
      <c r="H16" s="3">
        <v>87.0</v>
      </c>
      <c r="I16" s="7">
        <v>0.3576388888888889</v>
      </c>
      <c r="J16" s="3">
        <f t="shared" si="1"/>
        <v>0.5703971119</v>
      </c>
      <c r="K16" s="3">
        <f t="shared" si="2"/>
        <v>3.183908046</v>
      </c>
    </row>
    <row r="17" ht="13.5" customHeight="1">
      <c r="A17" s="5">
        <v>6419.0</v>
      </c>
      <c r="B17" s="2">
        <v>45309.0</v>
      </c>
      <c r="C17" s="6"/>
      <c r="D17" s="3" t="s">
        <v>31</v>
      </c>
      <c r="E17" s="3">
        <v>374.0</v>
      </c>
      <c r="F17" s="3" t="s">
        <v>41</v>
      </c>
      <c r="G17" s="3">
        <v>122.0</v>
      </c>
      <c r="H17" s="3">
        <v>117.0</v>
      </c>
      <c r="I17" s="7">
        <v>0.31805555555555554</v>
      </c>
      <c r="J17" s="3">
        <f t="shared" si="1"/>
        <v>0.3262032086</v>
      </c>
      <c r="K17" s="3">
        <f t="shared" si="2"/>
        <v>3.196581197</v>
      </c>
    </row>
    <row r="18" ht="13.5" customHeight="1">
      <c r="A18" s="5">
        <v>6419.0</v>
      </c>
      <c r="B18" s="2">
        <v>45310.0</v>
      </c>
      <c r="C18" s="6"/>
      <c r="D18" s="3" t="s">
        <v>42</v>
      </c>
      <c r="E18" s="3">
        <v>433.0</v>
      </c>
      <c r="F18" s="3" t="s">
        <v>43</v>
      </c>
      <c r="G18" s="3">
        <v>148.0</v>
      </c>
      <c r="H18" s="3">
        <v>87.0</v>
      </c>
      <c r="I18" s="7">
        <v>0.31319444444444444</v>
      </c>
      <c r="J18" s="3">
        <f t="shared" si="1"/>
        <v>0.3418013857</v>
      </c>
      <c r="K18" s="3">
        <f t="shared" si="2"/>
        <v>4.977011494</v>
      </c>
    </row>
    <row r="19" ht="13.5" customHeight="1">
      <c r="A19" s="5">
        <v>6419.0</v>
      </c>
      <c r="B19" s="2">
        <v>45311.0</v>
      </c>
      <c r="C19" s="6"/>
      <c r="D19" s="3" t="s">
        <v>44</v>
      </c>
      <c r="E19" s="3">
        <v>257.0</v>
      </c>
      <c r="F19" s="3" t="s">
        <v>45</v>
      </c>
      <c r="G19" s="3">
        <v>76.0</v>
      </c>
      <c r="H19" s="3">
        <v>73.0</v>
      </c>
      <c r="I19" s="7">
        <v>0.3458333333333334</v>
      </c>
      <c r="J19" s="3">
        <f t="shared" si="1"/>
        <v>0.2957198444</v>
      </c>
      <c r="K19" s="3">
        <f t="shared" si="2"/>
        <v>3.520547945</v>
      </c>
    </row>
    <row r="20" ht="13.5" customHeight="1">
      <c r="A20" s="5">
        <v>6419.0</v>
      </c>
      <c r="B20" s="2">
        <v>45312.0</v>
      </c>
      <c r="C20" s="6"/>
      <c r="D20" s="3" t="s">
        <v>46</v>
      </c>
      <c r="E20" s="3">
        <v>278.0</v>
      </c>
      <c r="F20" s="3" t="s">
        <v>40</v>
      </c>
      <c r="G20" s="3">
        <v>158.0</v>
      </c>
      <c r="H20" s="3">
        <v>104.0</v>
      </c>
      <c r="I20" s="7">
        <v>0.39444444444444443</v>
      </c>
      <c r="J20" s="3">
        <f t="shared" si="1"/>
        <v>0.5683453237</v>
      </c>
      <c r="K20" s="3">
        <f t="shared" si="2"/>
        <v>2.673076923</v>
      </c>
    </row>
    <row r="21" ht="13.5" customHeight="1">
      <c r="A21" s="5">
        <v>6419.0</v>
      </c>
      <c r="B21" s="2">
        <v>45313.0</v>
      </c>
      <c r="C21" s="6"/>
      <c r="D21" s="3" t="s">
        <v>47</v>
      </c>
      <c r="E21" s="3">
        <v>320.0</v>
      </c>
      <c r="F21" s="3" t="s">
        <v>48</v>
      </c>
      <c r="G21" s="3">
        <v>138.0</v>
      </c>
      <c r="H21" s="3">
        <v>127.0</v>
      </c>
      <c r="I21" s="7">
        <v>0.3659722222222222</v>
      </c>
      <c r="J21" s="3">
        <f t="shared" si="1"/>
        <v>0.43125</v>
      </c>
      <c r="K21" s="3">
        <f t="shared" si="2"/>
        <v>2.519685039</v>
      </c>
    </row>
    <row r="22" ht="13.5" customHeight="1">
      <c r="A22" s="5">
        <v>6419.0</v>
      </c>
      <c r="B22" s="2">
        <v>45314.0</v>
      </c>
      <c r="C22" s="6"/>
      <c r="D22" s="3" t="s">
        <v>49</v>
      </c>
      <c r="E22" s="3">
        <v>311.0</v>
      </c>
      <c r="F22" s="3" t="s">
        <v>14</v>
      </c>
      <c r="G22" s="3">
        <v>159.0</v>
      </c>
      <c r="H22" s="3">
        <v>120.0</v>
      </c>
      <c r="I22" s="7">
        <v>0.31805555555555554</v>
      </c>
      <c r="J22" s="3">
        <f t="shared" si="1"/>
        <v>0.5112540193</v>
      </c>
      <c r="K22" s="3">
        <f t="shared" si="2"/>
        <v>2.591666667</v>
      </c>
    </row>
    <row r="23" ht="13.5" customHeight="1">
      <c r="A23" s="5">
        <v>6419.0</v>
      </c>
      <c r="B23" s="2">
        <v>45315.0</v>
      </c>
      <c r="C23" s="6"/>
      <c r="D23" s="3" t="s">
        <v>50</v>
      </c>
      <c r="E23" s="3">
        <v>272.0</v>
      </c>
      <c r="F23" s="3" t="s">
        <v>20</v>
      </c>
      <c r="G23" s="3">
        <v>167.0</v>
      </c>
      <c r="H23" s="3">
        <v>113.0</v>
      </c>
      <c r="I23" s="7">
        <v>0.3666666666666667</v>
      </c>
      <c r="J23" s="3">
        <f t="shared" si="1"/>
        <v>0.6139705882</v>
      </c>
      <c r="K23" s="3">
        <f t="shared" si="2"/>
        <v>2.407079646</v>
      </c>
    </row>
    <row r="24" ht="13.5" customHeight="1">
      <c r="A24" s="5">
        <v>6419.0</v>
      </c>
      <c r="B24" s="2">
        <v>45316.0</v>
      </c>
      <c r="C24" s="6"/>
      <c r="D24" s="3" t="s">
        <v>51</v>
      </c>
      <c r="E24" s="3">
        <v>322.0</v>
      </c>
      <c r="F24" s="3" t="s">
        <v>52</v>
      </c>
      <c r="G24" s="3">
        <v>154.0</v>
      </c>
      <c r="H24" s="3">
        <v>123.0</v>
      </c>
      <c r="I24" s="7">
        <v>0.31805555555555554</v>
      </c>
      <c r="J24" s="3">
        <f t="shared" si="1"/>
        <v>0.4782608696</v>
      </c>
      <c r="K24" s="3">
        <f t="shared" si="2"/>
        <v>2.617886179</v>
      </c>
    </row>
    <row r="25" ht="13.5" customHeight="1">
      <c r="A25" s="5">
        <v>6419.0</v>
      </c>
      <c r="B25" s="2">
        <v>45317.0</v>
      </c>
      <c r="C25" s="6"/>
      <c r="D25" s="3" t="s">
        <v>35</v>
      </c>
      <c r="E25" s="3">
        <v>346.0</v>
      </c>
      <c r="F25" s="3" t="s">
        <v>53</v>
      </c>
      <c r="G25" s="3">
        <v>147.0</v>
      </c>
      <c r="H25" s="3">
        <v>81.0</v>
      </c>
      <c r="I25" s="7">
        <v>0.3541666666666667</v>
      </c>
      <c r="J25" s="3">
        <f t="shared" si="1"/>
        <v>0.4248554913</v>
      </c>
      <c r="K25" s="3">
        <f t="shared" si="2"/>
        <v>4.271604938</v>
      </c>
    </row>
    <row r="26" ht="13.5" customHeight="1">
      <c r="A26" s="5">
        <v>6419.0</v>
      </c>
      <c r="B26" s="2">
        <v>45318.0</v>
      </c>
      <c r="C26" s="6"/>
      <c r="D26" s="3" t="s">
        <v>54</v>
      </c>
      <c r="E26" s="3">
        <v>316.0</v>
      </c>
      <c r="F26" s="3" t="s">
        <v>21</v>
      </c>
      <c r="G26" s="3">
        <v>75.0</v>
      </c>
      <c r="H26" s="3">
        <v>102.0</v>
      </c>
      <c r="I26" s="7">
        <v>0.4201388888888889</v>
      </c>
      <c r="J26" s="3">
        <f t="shared" si="1"/>
        <v>0.2373417722</v>
      </c>
      <c r="K26" s="3">
        <f t="shared" si="2"/>
        <v>3.098039216</v>
      </c>
    </row>
    <row r="27" ht="13.5" customHeight="1">
      <c r="A27" s="5">
        <v>6419.0</v>
      </c>
      <c r="B27" s="2">
        <v>45319.0</v>
      </c>
      <c r="C27" s="6"/>
      <c r="D27" s="3" t="s">
        <v>55</v>
      </c>
      <c r="E27" s="3">
        <v>326.0</v>
      </c>
      <c r="F27" s="3" t="s">
        <v>56</v>
      </c>
      <c r="G27" s="3">
        <v>82.0</v>
      </c>
      <c r="H27" s="3">
        <v>110.0</v>
      </c>
      <c r="I27" s="7">
        <v>0.3993055555555556</v>
      </c>
      <c r="J27" s="3">
        <f t="shared" si="1"/>
        <v>0.2515337423</v>
      </c>
      <c r="K27" s="3">
        <f t="shared" si="2"/>
        <v>2.963636364</v>
      </c>
    </row>
    <row r="28" ht="13.5" customHeight="1">
      <c r="A28" s="5">
        <v>6419.0</v>
      </c>
      <c r="B28" s="2">
        <v>45320.0</v>
      </c>
      <c r="C28" s="6"/>
      <c r="D28" s="3" t="s">
        <v>57</v>
      </c>
      <c r="E28" s="3">
        <v>361.0</v>
      </c>
      <c r="F28" s="3" t="s">
        <v>21</v>
      </c>
      <c r="G28" s="3">
        <v>75.0</v>
      </c>
      <c r="H28" s="3">
        <v>113.0</v>
      </c>
      <c r="I28" s="7">
        <v>0.3576388888888889</v>
      </c>
      <c r="J28" s="3">
        <f t="shared" si="1"/>
        <v>0.2077562327</v>
      </c>
      <c r="K28" s="3">
        <f t="shared" si="2"/>
        <v>3.194690265</v>
      </c>
    </row>
    <row r="29" ht="13.5" customHeight="1">
      <c r="A29" s="5">
        <v>6419.0</v>
      </c>
      <c r="B29" s="2">
        <v>45321.0</v>
      </c>
      <c r="C29" s="6"/>
      <c r="D29" s="3" t="s">
        <v>58</v>
      </c>
      <c r="E29" s="3">
        <v>284.0</v>
      </c>
      <c r="F29" s="3" t="s">
        <v>59</v>
      </c>
      <c r="G29" s="3">
        <v>79.0</v>
      </c>
      <c r="H29" s="3">
        <v>105.0</v>
      </c>
      <c r="I29" s="7">
        <v>0.31805555555555554</v>
      </c>
      <c r="J29" s="3">
        <f t="shared" si="1"/>
        <v>0.2781690141</v>
      </c>
      <c r="K29" s="3">
        <f t="shared" si="2"/>
        <v>2.704761905</v>
      </c>
    </row>
    <row r="30" ht="13.5" customHeight="1">
      <c r="A30" s="5">
        <v>6419.0</v>
      </c>
      <c r="B30" s="2">
        <v>45322.0</v>
      </c>
      <c r="C30" s="6"/>
      <c r="D30" s="3" t="s">
        <v>30</v>
      </c>
      <c r="E30" s="3">
        <v>262.0</v>
      </c>
      <c r="F30" s="3" t="s">
        <v>60</v>
      </c>
      <c r="G30" s="3">
        <v>62.0</v>
      </c>
      <c r="H30" s="3">
        <v>95.0</v>
      </c>
      <c r="I30" s="7">
        <v>0.2736111111111111</v>
      </c>
      <c r="J30" s="3">
        <f t="shared" si="1"/>
        <v>0.2366412214</v>
      </c>
      <c r="K30" s="3">
        <f t="shared" si="2"/>
        <v>2.757894737</v>
      </c>
    </row>
    <row r="31" ht="13.5" customHeight="1">
      <c r="A31" s="5">
        <v>6419.0</v>
      </c>
      <c r="B31" s="2">
        <v>45323.0</v>
      </c>
      <c r="C31" s="6"/>
      <c r="D31" s="3" t="s">
        <v>61</v>
      </c>
      <c r="E31" s="3">
        <v>330.0</v>
      </c>
      <c r="F31" s="3" t="s">
        <v>62</v>
      </c>
      <c r="G31" s="3">
        <v>160.0</v>
      </c>
      <c r="H31" s="3">
        <v>135.0</v>
      </c>
      <c r="I31" s="7">
        <v>0.3645833333333333</v>
      </c>
      <c r="J31" s="3">
        <f t="shared" si="1"/>
        <v>0.4848484848</v>
      </c>
      <c r="K31" s="3">
        <f t="shared" si="2"/>
        <v>2.444444444</v>
      </c>
    </row>
    <row r="32" ht="13.5" customHeight="1">
      <c r="A32" s="5">
        <v>6419.0</v>
      </c>
      <c r="B32" s="2">
        <v>45324.0</v>
      </c>
      <c r="C32" s="6"/>
      <c r="D32" s="3" t="s">
        <v>63</v>
      </c>
      <c r="E32" s="3">
        <v>214.0</v>
      </c>
      <c r="F32" s="3" t="s">
        <v>64</v>
      </c>
      <c r="G32" s="3">
        <v>31.0</v>
      </c>
      <c r="H32" s="3">
        <v>102.0</v>
      </c>
      <c r="I32" s="7">
        <v>0.3576388888888889</v>
      </c>
      <c r="J32" s="3">
        <f t="shared" si="1"/>
        <v>0.1448598131</v>
      </c>
      <c r="K32" s="3">
        <f t="shared" si="2"/>
        <v>2.098039216</v>
      </c>
    </row>
    <row r="33" ht="13.5" customHeight="1">
      <c r="A33" s="5">
        <v>6419.0</v>
      </c>
      <c r="B33" s="2">
        <v>45325.0</v>
      </c>
      <c r="C33" s="6"/>
      <c r="D33" s="3" t="s">
        <v>39</v>
      </c>
      <c r="E33" s="3">
        <v>277.0</v>
      </c>
      <c r="F33" s="3" t="s">
        <v>65</v>
      </c>
      <c r="G33" s="3">
        <v>32.0</v>
      </c>
      <c r="H33" s="3">
        <v>50.0</v>
      </c>
      <c r="I33" s="7">
        <v>0.34722222222222227</v>
      </c>
      <c r="J33" s="3">
        <f t="shared" si="1"/>
        <v>0.1155234657</v>
      </c>
      <c r="K33" s="3">
        <f t="shared" si="2"/>
        <v>5.54</v>
      </c>
    </row>
    <row r="34" ht="13.5" customHeight="1">
      <c r="A34" s="5">
        <v>6419.0</v>
      </c>
      <c r="B34" s="2">
        <v>45326.0</v>
      </c>
      <c r="C34" s="6"/>
      <c r="D34" s="3" t="s">
        <v>66</v>
      </c>
      <c r="E34" s="3">
        <v>217.0</v>
      </c>
      <c r="F34" s="3" t="s">
        <v>67</v>
      </c>
      <c r="G34" s="3">
        <v>45.0</v>
      </c>
      <c r="H34" s="3">
        <v>67.0</v>
      </c>
      <c r="I34" s="7">
        <v>0.3993055555555556</v>
      </c>
      <c r="J34" s="3">
        <f t="shared" si="1"/>
        <v>0.2073732719</v>
      </c>
      <c r="K34" s="3">
        <f t="shared" si="2"/>
        <v>3.23880597</v>
      </c>
    </row>
    <row r="35" ht="13.5" customHeight="1">
      <c r="A35" s="5">
        <v>6419.0</v>
      </c>
      <c r="B35" s="2">
        <v>45327.0</v>
      </c>
      <c r="C35" s="6"/>
      <c r="D35" s="3" t="s">
        <v>68</v>
      </c>
      <c r="E35" s="3">
        <v>182.0</v>
      </c>
      <c r="F35" s="3" t="s">
        <v>69</v>
      </c>
      <c r="G35" s="3">
        <v>34.0</v>
      </c>
      <c r="H35" s="3">
        <v>58.0</v>
      </c>
      <c r="I35" s="7">
        <v>0.3645833333333333</v>
      </c>
      <c r="J35" s="3">
        <f t="shared" si="1"/>
        <v>0.1868131868</v>
      </c>
      <c r="K35" s="3">
        <f t="shared" si="2"/>
        <v>3.137931034</v>
      </c>
    </row>
    <row r="36" ht="13.5" customHeight="1">
      <c r="A36" s="5">
        <v>6419.0</v>
      </c>
      <c r="B36" s="2">
        <v>45328.0</v>
      </c>
      <c r="C36" s="6"/>
      <c r="D36" s="3" t="s">
        <v>70</v>
      </c>
      <c r="E36" s="3">
        <v>292.0</v>
      </c>
      <c r="F36" s="3" t="s">
        <v>65</v>
      </c>
      <c r="G36" s="3">
        <v>32.0</v>
      </c>
      <c r="H36" s="3">
        <v>84.0</v>
      </c>
      <c r="I36" s="7">
        <v>0.2881944444444445</v>
      </c>
      <c r="J36" s="3">
        <f t="shared" si="1"/>
        <v>0.1095890411</v>
      </c>
      <c r="K36" s="3">
        <f t="shared" si="2"/>
        <v>3.476190476</v>
      </c>
    </row>
    <row r="37" ht="13.5" customHeight="1">
      <c r="A37" s="5">
        <v>6419.0</v>
      </c>
      <c r="B37" s="2">
        <v>45329.0</v>
      </c>
      <c r="C37" s="6"/>
      <c r="D37" s="3" t="s">
        <v>71</v>
      </c>
      <c r="E37" s="3">
        <v>308.0</v>
      </c>
      <c r="F37" s="3" t="s">
        <v>72</v>
      </c>
      <c r="G37" s="3">
        <v>83.0</v>
      </c>
      <c r="H37" s="3">
        <v>86.0</v>
      </c>
      <c r="I37" s="7">
        <v>0.31805555555555554</v>
      </c>
      <c r="J37" s="3">
        <f t="shared" si="1"/>
        <v>0.2694805195</v>
      </c>
      <c r="K37" s="3">
        <f t="shared" si="2"/>
        <v>3.581395349</v>
      </c>
    </row>
    <row r="38" ht="13.5" customHeight="1">
      <c r="A38" s="5">
        <v>6419.0</v>
      </c>
      <c r="B38" s="2">
        <v>45330.0</v>
      </c>
      <c r="C38" s="6"/>
      <c r="D38" s="3" t="s">
        <v>73</v>
      </c>
      <c r="E38" s="3">
        <v>317.0</v>
      </c>
      <c r="F38" s="3" t="s">
        <v>74</v>
      </c>
      <c r="G38" s="3">
        <v>60.0</v>
      </c>
      <c r="H38" s="3">
        <v>90.0</v>
      </c>
      <c r="I38" s="7">
        <v>0.34027777777777773</v>
      </c>
      <c r="J38" s="3">
        <f t="shared" si="1"/>
        <v>0.1892744479</v>
      </c>
      <c r="K38" s="3">
        <f t="shared" si="2"/>
        <v>3.522222222</v>
      </c>
    </row>
    <row r="39" ht="13.5" customHeight="1">
      <c r="A39" s="5">
        <v>6419.0</v>
      </c>
      <c r="B39" s="2">
        <v>45331.0</v>
      </c>
      <c r="C39" s="6"/>
      <c r="D39" s="3" t="s">
        <v>75</v>
      </c>
      <c r="E39" s="3">
        <v>294.0</v>
      </c>
      <c r="F39" s="3" t="s">
        <v>76</v>
      </c>
      <c r="G39" s="3">
        <v>140.0</v>
      </c>
      <c r="H39" s="3">
        <v>162.0</v>
      </c>
      <c r="I39" s="7">
        <v>0.3125</v>
      </c>
      <c r="J39" s="3">
        <f t="shared" si="1"/>
        <v>0.4761904762</v>
      </c>
      <c r="K39" s="3">
        <f t="shared" si="2"/>
        <v>1.814814815</v>
      </c>
    </row>
    <row r="40" ht="13.5" customHeight="1">
      <c r="A40" s="5">
        <v>6419.0</v>
      </c>
      <c r="B40" s="2">
        <v>45332.0</v>
      </c>
      <c r="C40" s="6"/>
      <c r="D40" s="3" t="s">
        <v>77</v>
      </c>
      <c r="E40" s="3">
        <v>385.0</v>
      </c>
      <c r="F40" s="3" t="s">
        <v>59</v>
      </c>
      <c r="G40" s="3">
        <v>79.0</v>
      </c>
      <c r="H40" s="3">
        <v>60.0</v>
      </c>
      <c r="I40" s="7">
        <v>0.3819444444444444</v>
      </c>
      <c r="J40" s="3">
        <f t="shared" si="1"/>
        <v>0.2051948052</v>
      </c>
      <c r="K40" s="3">
        <f t="shared" si="2"/>
        <v>6.416666667</v>
      </c>
    </row>
    <row r="41" ht="13.5" customHeight="1">
      <c r="A41" s="5">
        <v>6419.0</v>
      </c>
      <c r="B41" s="2">
        <v>45333.0</v>
      </c>
      <c r="C41" s="6"/>
      <c r="D41" s="3" t="s">
        <v>78</v>
      </c>
      <c r="E41" s="3">
        <v>232.0</v>
      </c>
      <c r="F41" s="3" t="s">
        <v>79</v>
      </c>
      <c r="G41" s="3">
        <v>40.0</v>
      </c>
      <c r="H41" s="3">
        <v>75.0</v>
      </c>
      <c r="I41" s="7">
        <v>0.3229166666666667</v>
      </c>
      <c r="J41" s="3">
        <f t="shared" si="1"/>
        <v>0.1724137931</v>
      </c>
      <c r="K41" s="3">
        <f t="shared" si="2"/>
        <v>3.093333333</v>
      </c>
    </row>
    <row r="42" ht="13.5" customHeight="1">
      <c r="A42" s="5">
        <v>6419.0</v>
      </c>
      <c r="B42" s="2">
        <v>45334.0</v>
      </c>
      <c r="C42" s="6"/>
      <c r="D42" s="3" t="s">
        <v>80</v>
      </c>
      <c r="E42" s="3">
        <v>327.0</v>
      </c>
      <c r="F42" s="3" t="s">
        <v>81</v>
      </c>
      <c r="G42" s="3">
        <v>108.0</v>
      </c>
      <c r="H42" s="3">
        <v>82.0</v>
      </c>
      <c r="I42" s="7">
        <v>0.34027777777777773</v>
      </c>
      <c r="J42" s="3">
        <f t="shared" si="1"/>
        <v>0.3302752294</v>
      </c>
      <c r="K42" s="3">
        <f t="shared" si="2"/>
        <v>3.987804878</v>
      </c>
    </row>
    <row r="43" ht="13.5" customHeight="1">
      <c r="A43" s="5">
        <v>6419.0</v>
      </c>
      <c r="B43" s="2">
        <v>45335.0</v>
      </c>
      <c r="C43" s="6"/>
      <c r="D43" s="3" t="s">
        <v>82</v>
      </c>
      <c r="E43" s="3">
        <v>273.0</v>
      </c>
      <c r="F43" s="3" t="s">
        <v>83</v>
      </c>
      <c r="G43" s="3">
        <v>67.0</v>
      </c>
      <c r="H43" s="3">
        <v>111.0</v>
      </c>
      <c r="I43" s="7">
        <v>0.31805555555555554</v>
      </c>
      <c r="J43" s="3">
        <f t="shared" si="1"/>
        <v>0.2454212454</v>
      </c>
      <c r="K43" s="3">
        <f t="shared" si="2"/>
        <v>2.459459459</v>
      </c>
    </row>
    <row r="44" ht="13.5" customHeight="1">
      <c r="A44" s="5">
        <v>6419.0</v>
      </c>
      <c r="B44" s="2">
        <v>45336.0</v>
      </c>
      <c r="C44" s="6"/>
      <c r="D44" s="3"/>
      <c r="E44" s="3">
        <v>345.0</v>
      </c>
      <c r="F44" s="3"/>
      <c r="G44" s="3">
        <v>209.0</v>
      </c>
      <c r="H44" s="3">
        <v>101.0</v>
      </c>
      <c r="I44" s="7">
        <v>0.3576388888888889</v>
      </c>
      <c r="J44" s="3">
        <f t="shared" si="1"/>
        <v>0.6057971014</v>
      </c>
      <c r="K44" s="3">
        <f t="shared" si="2"/>
        <v>3.415841584</v>
      </c>
    </row>
    <row r="45" ht="13.5" customHeight="1">
      <c r="A45" s="5">
        <v>6419.0</v>
      </c>
      <c r="B45" s="2">
        <v>45337.0</v>
      </c>
      <c r="C45" s="6"/>
      <c r="D45" s="3"/>
      <c r="E45" s="3">
        <v>321.0</v>
      </c>
      <c r="F45" s="3"/>
      <c r="G45" s="3">
        <v>213.0</v>
      </c>
      <c r="H45" s="3">
        <v>78.0</v>
      </c>
      <c r="I45" s="7">
        <v>0.31805555555555554</v>
      </c>
      <c r="J45" s="3">
        <f t="shared" si="1"/>
        <v>0.6635514019</v>
      </c>
      <c r="K45" s="3">
        <f t="shared" si="2"/>
        <v>4.115384615</v>
      </c>
    </row>
    <row r="46" ht="13.5" customHeight="1">
      <c r="A46" s="5">
        <v>6419.0</v>
      </c>
      <c r="B46" s="2">
        <v>45338.0</v>
      </c>
      <c r="C46" s="6"/>
      <c r="D46" s="3"/>
      <c r="E46" s="3">
        <v>456.0</v>
      </c>
      <c r="F46" s="3"/>
      <c r="G46" s="3">
        <v>304.0</v>
      </c>
      <c r="H46" s="3">
        <v>97.0</v>
      </c>
      <c r="I46" s="7">
        <v>0.3645833333333333</v>
      </c>
      <c r="J46" s="3">
        <f t="shared" si="1"/>
        <v>0.6666666667</v>
      </c>
      <c r="K46" s="3">
        <f t="shared" si="2"/>
        <v>4.701030928</v>
      </c>
    </row>
    <row r="47" ht="13.5" customHeight="1">
      <c r="A47" s="5">
        <v>6419.0</v>
      </c>
      <c r="B47" s="2">
        <v>45339.0</v>
      </c>
      <c r="C47" s="6"/>
      <c r="D47" s="3"/>
      <c r="E47" s="3">
        <v>373.0</v>
      </c>
      <c r="F47" s="3"/>
      <c r="G47" s="3">
        <v>239.0</v>
      </c>
      <c r="H47" s="3">
        <v>58.0</v>
      </c>
      <c r="I47" s="7">
        <v>0.3958333333333333</v>
      </c>
      <c r="J47" s="3">
        <f t="shared" si="1"/>
        <v>0.6407506702</v>
      </c>
      <c r="K47" s="3">
        <f t="shared" si="2"/>
        <v>6.431034483</v>
      </c>
    </row>
    <row r="48" ht="13.5" customHeight="1">
      <c r="A48" s="5">
        <v>6419.0</v>
      </c>
      <c r="B48" s="2">
        <v>45340.0</v>
      </c>
      <c r="C48" s="6"/>
      <c r="D48" s="3"/>
      <c r="E48" s="3">
        <v>234.0</v>
      </c>
      <c r="F48" s="3"/>
      <c r="G48" s="3">
        <v>124.0</v>
      </c>
      <c r="H48" s="3">
        <v>96.0</v>
      </c>
      <c r="I48" s="7">
        <v>0.3576388888888889</v>
      </c>
      <c r="J48" s="3">
        <f t="shared" si="1"/>
        <v>0.5299145299</v>
      </c>
      <c r="K48" s="3">
        <f t="shared" si="2"/>
        <v>2.4375</v>
      </c>
    </row>
    <row r="49" ht="13.5" customHeight="1">
      <c r="A49" s="5">
        <v>6419.0</v>
      </c>
      <c r="B49" s="2">
        <v>45341.0</v>
      </c>
      <c r="C49" s="6"/>
      <c r="D49" s="3"/>
      <c r="E49" s="3">
        <v>377.0</v>
      </c>
      <c r="F49" s="3"/>
      <c r="G49" s="3">
        <v>277.0</v>
      </c>
      <c r="H49" s="3">
        <v>69.0</v>
      </c>
      <c r="I49" s="7">
        <v>0.3819444444444444</v>
      </c>
      <c r="J49" s="3">
        <f t="shared" si="1"/>
        <v>0.7347480106</v>
      </c>
      <c r="K49" s="3">
        <f t="shared" si="2"/>
        <v>5.463768116</v>
      </c>
    </row>
    <row r="50" ht="13.5" customHeight="1">
      <c r="A50" s="5">
        <v>6419.0</v>
      </c>
      <c r="B50" s="2">
        <v>45342.0</v>
      </c>
      <c r="C50" s="6"/>
      <c r="D50" s="3"/>
      <c r="E50" s="3">
        <v>482.0</v>
      </c>
      <c r="F50" s="3"/>
      <c r="G50" s="3">
        <v>321.0</v>
      </c>
      <c r="H50" s="3">
        <v>67.0</v>
      </c>
      <c r="I50" s="7">
        <v>0.31805555555555554</v>
      </c>
      <c r="J50" s="3">
        <f t="shared" si="1"/>
        <v>0.6659751037</v>
      </c>
      <c r="K50" s="3">
        <f t="shared" si="2"/>
        <v>7.194029851</v>
      </c>
    </row>
    <row r="51" ht="13.5" customHeight="1">
      <c r="A51" s="5">
        <v>6419.0</v>
      </c>
      <c r="B51" s="2">
        <v>45343.0</v>
      </c>
      <c r="C51" s="6"/>
      <c r="D51" s="3"/>
      <c r="E51" s="3">
        <v>371.0</v>
      </c>
      <c r="F51" s="3"/>
      <c r="G51" s="3">
        <v>198.0</v>
      </c>
      <c r="H51" s="3">
        <v>121.0</v>
      </c>
      <c r="I51" s="7">
        <v>0.2916666666666667</v>
      </c>
      <c r="J51" s="3">
        <f t="shared" si="1"/>
        <v>0.5336927224</v>
      </c>
      <c r="K51" s="3">
        <f t="shared" si="2"/>
        <v>3.066115702</v>
      </c>
    </row>
    <row r="52" ht="13.5" customHeight="1">
      <c r="A52" s="5">
        <v>6419.0</v>
      </c>
      <c r="B52" s="2">
        <v>45344.0</v>
      </c>
      <c r="C52" s="6"/>
      <c r="D52" s="3"/>
      <c r="E52" s="3">
        <v>324.0</v>
      </c>
      <c r="F52" s="3"/>
      <c r="G52" s="3">
        <v>165.0</v>
      </c>
      <c r="H52" s="3">
        <v>101.0</v>
      </c>
      <c r="I52" s="7">
        <v>0.25</v>
      </c>
      <c r="J52" s="3">
        <f t="shared" si="1"/>
        <v>0.5092592593</v>
      </c>
      <c r="K52" s="3">
        <f t="shared" si="2"/>
        <v>3.207920792</v>
      </c>
    </row>
    <row r="53" ht="13.5" customHeight="1">
      <c r="A53" s="5">
        <v>6419.0</v>
      </c>
      <c r="B53" s="2">
        <v>45345.0</v>
      </c>
      <c r="C53" s="6"/>
      <c r="D53" s="3"/>
      <c r="E53" s="3">
        <v>378.0</v>
      </c>
      <c r="F53" s="3"/>
      <c r="G53" s="3">
        <v>269.0</v>
      </c>
      <c r="H53" s="3">
        <v>98.0</v>
      </c>
      <c r="I53" s="7">
        <v>0.47152777777777777</v>
      </c>
      <c r="J53" s="3">
        <f t="shared" si="1"/>
        <v>0.7116402116</v>
      </c>
      <c r="K53" s="3">
        <f t="shared" si="2"/>
        <v>3.857142857</v>
      </c>
    </row>
    <row r="54" ht="13.5" customHeight="1">
      <c r="A54" s="5">
        <v>6419.0</v>
      </c>
      <c r="B54" s="2">
        <v>45346.0</v>
      </c>
      <c r="C54" s="6"/>
      <c r="D54" s="3"/>
      <c r="E54" s="3">
        <v>462.0</v>
      </c>
      <c r="F54" s="3"/>
      <c r="G54" s="3">
        <v>213.0</v>
      </c>
      <c r="H54" s="3">
        <v>87.0</v>
      </c>
      <c r="I54" s="7">
        <v>0.4597222222222222</v>
      </c>
      <c r="J54" s="3">
        <f t="shared" si="1"/>
        <v>0.461038961</v>
      </c>
      <c r="K54" s="3">
        <f t="shared" si="2"/>
        <v>5.310344828</v>
      </c>
    </row>
    <row r="55" ht="13.5" customHeight="1">
      <c r="A55" s="5">
        <v>6419.0</v>
      </c>
      <c r="B55" s="2">
        <v>45347.0</v>
      </c>
      <c r="C55" s="6"/>
      <c r="D55" s="3"/>
      <c r="E55" s="3">
        <v>235.0</v>
      </c>
      <c r="F55" s="3"/>
      <c r="G55" s="3">
        <v>128.0</v>
      </c>
      <c r="H55" s="3">
        <v>118.0</v>
      </c>
      <c r="I55" s="7">
        <v>0.45069444444444445</v>
      </c>
      <c r="J55" s="3">
        <f t="shared" si="1"/>
        <v>0.5446808511</v>
      </c>
      <c r="K55" s="3">
        <f t="shared" si="2"/>
        <v>1.991525424</v>
      </c>
    </row>
    <row r="56" ht="13.5" customHeight="1">
      <c r="A56" s="5">
        <v>6419.0</v>
      </c>
      <c r="B56" s="2">
        <v>45348.0</v>
      </c>
      <c r="C56" s="6"/>
      <c r="D56" s="3"/>
      <c r="E56" s="3">
        <v>309.0</v>
      </c>
      <c r="F56" s="3"/>
      <c r="G56" s="3">
        <v>218.0</v>
      </c>
      <c r="H56" s="3">
        <v>124.0</v>
      </c>
      <c r="I56" s="7">
        <v>0.3756944444444445</v>
      </c>
      <c r="J56" s="3">
        <f t="shared" si="1"/>
        <v>0.7055016181</v>
      </c>
      <c r="K56" s="3">
        <f t="shared" si="2"/>
        <v>2.491935484</v>
      </c>
    </row>
    <row r="57" ht="13.5" customHeight="1">
      <c r="A57" s="5">
        <v>6419.0</v>
      </c>
      <c r="B57" s="2">
        <v>45349.0</v>
      </c>
      <c r="C57" s="6"/>
      <c r="D57" s="3"/>
      <c r="E57" s="3">
        <v>443.0</v>
      </c>
      <c r="F57" s="3"/>
      <c r="G57" s="3">
        <v>267.0</v>
      </c>
      <c r="H57" s="3">
        <v>107.0</v>
      </c>
      <c r="I57" s="7">
        <v>0.4361111111111111</v>
      </c>
      <c r="J57" s="3">
        <f t="shared" si="1"/>
        <v>0.6027088036</v>
      </c>
      <c r="K57" s="3">
        <f t="shared" si="2"/>
        <v>4.140186916</v>
      </c>
    </row>
    <row r="58" ht="13.5" customHeight="1">
      <c r="A58" s="5">
        <v>6419.0</v>
      </c>
      <c r="B58" s="2">
        <v>45350.0</v>
      </c>
      <c r="C58" s="6"/>
      <c r="D58" s="3"/>
      <c r="E58" s="3">
        <v>287.0</v>
      </c>
      <c r="F58" s="3"/>
      <c r="G58" s="3">
        <v>178.0</v>
      </c>
      <c r="H58" s="3">
        <v>90.0</v>
      </c>
      <c r="I58" s="7">
        <v>0.425</v>
      </c>
      <c r="J58" s="3">
        <f t="shared" si="1"/>
        <v>0.6202090592</v>
      </c>
      <c r="K58" s="3">
        <f t="shared" si="2"/>
        <v>3.188888889</v>
      </c>
    </row>
    <row r="59" ht="13.5" customHeight="1">
      <c r="A59" s="5">
        <v>6419.0</v>
      </c>
      <c r="B59" s="2">
        <v>45351.0</v>
      </c>
      <c r="C59" s="6"/>
      <c r="D59" s="3"/>
      <c r="E59" s="3">
        <v>342.0</v>
      </c>
      <c r="F59" s="3"/>
      <c r="G59" s="3">
        <v>205.0</v>
      </c>
      <c r="H59" s="3">
        <v>89.0</v>
      </c>
      <c r="I59" s="7">
        <v>0.4076388888888889</v>
      </c>
      <c r="J59" s="3">
        <f t="shared" si="1"/>
        <v>0.5994152047</v>
      </c>
      <c r="K59" s="3">
        <f t="shared" si="2"/>
        <v>3.842696629</v>
      </c>
    </row>
    <row r="60" ht="13.5" customHeight="1">
      <c r="A60" s="5">
        <v>6419.0</v>
      </c>
      <c r="B60" s="2">
        <v>45352.0</v>
      </c>
      <c r="C60" s="6"/>
      <c r="D60" s="3"/>
      <c r="E60" s="3">
        <v>290.0</v>
      </c>
      <c r="F60" s="3"/>
      <c r="G60" s="3">
        <v>201.0</v>
      </c>
      <c r="H60" s="3">
        <v>87.0</v>
      </c>
      <c r="I60" s="7">
        <v>0.41111111111111115</v>
      </c>
      <c r="J60" s="3">
        <f t="shared" si="1"/>
        <v>0.6931034483</v>
      </c>
      <c r="K60" s="3">
        <f t="shared" si="2"/>
        <v>3.333333333</v>
      </c>
    </row>
    <row r="61" ht="13.5" customHeight="1">
      <c r="A61" s="5">
        <v>6419.0</v>
      </c>
      <c r="B61" s="2">
        <v>45353.0</v>
      </c>
      <c r="C61" s="6"/>
      <c r="D61" s="3"/>
      <c r="E61" s="3">
        <v>321.0</v>
      </c>
      <c r="F61" s="3"/>
      <c r="G61" s="3">
        <v>169.0</v>
      </c>
      <c r="H61" s="3">
        <v>95.0</v>
      </c>
      <c r="I61" s="7">
        <v>0.3965277777777778</v>
      </c>
      <c r="J61" s="3">
        <f t="shared" si="1"/>
        <v>0.5264797508</v>
      </c>
      <c r="K61" s="3">
        <f t="shared" si="2"/>
        <v>3.378947368</v>
      </c>
    </row>
    <row r="62" ht="13.5" customHeight="1">
      <c r="A62" s="5">
        <v>6419.0</v>
      </c>
      <c r="B62" s="2">
        <v>45354.0</v>
      </c>
      <c r="C62" s="6"/>
      <c r="D62" s="3"/>
      <c r="E62" s="3">
        <v>401.0</v>
      </c>
      <c r="F62" s="3"/>
      <c r="G62" s="3">
        <v>295.0</v>
      </c>
      <c r="H62" s="3">
        <v>104.0</v>
      </c>
      <c r="I62" s="7">
        <v>0.3506944444444444</v>
      </c>
      <c r="J62" s="3">
        <f t="shared" si="1"/>
        <v>0.7356608479</v>
      </c>
      <c r="K62" s="3">
        <f t="shared" si="2"/>
        <v>3.855769231</v>
      </c>
    </row>
    <row r="63" ht="13.5" customHeight="1">
      <c r="A63" s="5">
        <v>6419.0</v>
      </c>
      <c r="B63" s="2">
        <v>45355.0</v>
      </c>
      <c r="C63" s="6"/>
      <c r="D63" s="3"/>
      <c r="E63" s="3">
        <v>290.0</v>
      </c>
      <c r="F63" s="3"/>
      <c r="G63" s="3">
        <v>115.0</v>
      </c>
      <c r="H63" s="3">
        <v>79.0</v>
      </c>
      <c r="I63" s="7">
        <v>0.3645833333333333</v>
      </c>
      <c r="J63" s="3">
        <f t="shared" si="1"/>
        <v>0.3965517241</v>
      </c>
      <c r="K63" s="3">
        <f t="shared" si="2"/>
        <v>3.670886076</v>
      </c>
    </row>
    <row r="64" ht="13.5" customHeight="1">
      <c r="A64" s="5">
        <v>6419.0</v>
      </c>
      <c r="B64" s="2">
        <v>45356.0</v>
      </c>
      <c r="C64" s="6"/>
      <c r="D64" s="3"/>
      <c r="E64" s="3">
        <v>387.0</v>
      </c>
      <c r="F64" s="3"/>
      <c r="G64" s="3">
        <v>239.0</v>
      </c>
      <c r="H64" s="3">
        <v>104.0</v>
      </c>
      <c r="I64" s="8">
        <v>0.31805555555555554</v>
      </c>
      <c r="J64" s="3">
        <f t="shared" si="1"/>
        <v>0.6175710594</v>
      </c>
      <c r="K64" s="3">
        <f t="shared" si="2"/>
        <v>3.721153846</v>
      </c>
    </row>
    <row r="65" ht="13.5" customHeight="1">
      <c r="A65" s="5">
        <v>6419.0</v>
      </c>
      <c r="B65" s="2">
        <v>45357.0</v>
      </c>
      <c r="C65" s="6"/>
      <c r="D65" s="3"/>
      <c r="E65" s="3">
        <v>358.0</v>
      </c>
      <c r="F65" s="3"/>
      <c r="G65" s="3">
        <v>216.0</v>
      </c>
      <c r="H65" s="3">
        <v>82.0</v>
      </c>
      <c r="I65" s="7">
        <v>0.3576388888888889</v>
      </c>
      <c r="J65" s="3">
        <f t="shared" si="1"/>
        <v>0.6033519553</v>
      </c>
      <c r="K65" s="3">
        <f t="shared" si="2"/>
        <v>4.365853659</v>
      </c>
    </row>
    <row r="66" ht="13.5" customHeight="1">
      <c r="A66" s="5">
        <v>6419.0</v>
      </c>
      <c r="B66" s="2">
        <v>45358.0</v>
      </c>
      <c r="C66" s="6"/>
      <c r="D66" s="3"/>
      <c r="E66" s="3">
        <v>277.0</v>
      </c>
      <c r="F66" s="3"/>
      <c r="G66" s="3">
        <v>179.0</v>
      </c>
      <c r="H66" s="3">
        <v>113.0</v>
      </c>
      <c r="I66" s="8">
        <v>0.31805555555555554</v>
      </c>
      <c r="J66" s="3">
        <f t="shared" si="1"/>
        <v>0.6462093863</v>
      </c>
      <c r="K66" s="3">
        <f t="shared" si="2"/>
        <v>2.451327434</v>
      </c>
    </row>
    <row r="67" ht="13.5" customHeight="1">
      <c r="A67" s="5">
        <v>6419.0</v>
      </c>
      <c r="B67" s="2">
        <v>45359.0</v>
      </c>
      <c r="C67" s="6"/>
      <c r="D67" s="3"/>
      <c r="E67" s="3">
        <v>298.0</v>
      </c>
      <c r="F67" s="3"/>
      <c r="G67" s="3">
        <v>113.0</v>
      </c>
      <c r="H67" s="3">
        <v>89.0</v>
      </c>
      <c r="I67" s="7">
        <v>0.3576388888888889</v>
      </c>
      <c r="J67" s="3">
        <f t="shared" si="1"/>
        <v>0.3791946309</v>
      </c>
      <c r="K67" s="3">
        <f t="shared" si="2"/>
        <v>3.348314607</v>
      </c>
    </row>
    <row r="68" ht="13.5" customHeight="1">
      <c r="A68" s="5">
        <v>6419.0</v>
      </c>
      <c r="B68" s="2">
        <v>45360.0</v>
      </c>
      <c r="C68" s="6"/>
      <c r="D68" s="3"/>
      <c r="E68" s="3">
        <v>341.0</v>
      </c>
      <c r="F68" s="3"/>
      <c r="G68" s="3">
        <v>198.0</v>
      </c>
      <c r="H68" s="3">
        <v>102.0</v>
      </c>
      <c r="I68" s="7">
        <v>0.3993055555555556</v>
      </c>
      <c r="J68" s="3">
        <f t="shared" si="1"/>
        <v>0.5806451613</v>
      </c>
      <c r="K68" s="3">
        <f t="shared" si="2"/>
        <v>3.343137255</v>
      </c>
    </row>
    <row r="69" ht="13.5" customHeight="1">
      <c r="A69" s="5">
        <v>6419.0</v>
      </c>
      <c r="B69" s="2">
        <v>45361.0</v>
      </c>
      <c r="C69" s="6"/>
      <c r="D69" s="3"/>
      <c r="E69" s="3">
        <v>309.0</v>
      </c>
      <c r="F69" s="3"/>
      <c r="G69" s="3">
        <v>231.0</v>
      </c>
      <c r="H69" s="3">
        <v>96.0</v>
      </c>
      <c r="I69" s="7">
        <v>0.3840277777777778</v>
      </c>
      <c r="J69" s="3">
        <f t="shared" si="1"/>
        <v>0.7475728155</v>
      </c>
      <c r="K69" s="3">
        <f t="shared" si="2"/>
        <v>3.21875</v>
      </c>
    </row>
    <row r="70" ht="13.5" customHeight="1">
      <c r="A70" s="5">
        <v>6419.0</v>
      </c>
      <c r="B70" s="2">
        <v>45362.0</v>
      </c>
      <c r="C70" s="6"/>
      <c r="D70" s="3"/>
      <c r="E70" s="3">
        <v>269.0</v>
      </c>
      <c r="F70" s="3"/>
      <c r="G70" s="3">
        <v>128.0</v>
      </c>
      <c r="H70" s="3">
        <v>90.0</v>
      </c>
      <c r="I70" s="7">
        <v>0.3597222222222222</v>
      </c>
      <c r="J70" s="3">
        <f t="shared" si="1"/>
        <v>0.4758364312</v>
      </c>
      <c r="K70" s="3">
        <f t="shared" si="2"/>
        <v>2.988888889</v>
      </c>
    </row>
    <row r="71" ht="13.5" customHeight="1">
      <c r="A71" s="5">
        <v>6419.0</v>
      </c>
      <c r="B71" s="2">
        <v>45363.0</v>
      </c>
      <c r="C71" s="6"/>
      <c r="D71" s="3"/>
      <c r="E71" s="3">
        <v>398.0</v>
      </c>
      <c r="F71" s="3"/>
      <c r="G71" s="3">
        <v>169.0</v>
      </c>
      <c r="H71" s="3">
        <v>104.0</v>
      </c>
      <c r="I71" s="7">
        <v>0.2916666666666667</v>
      </c>
      <c r="J71" s="3">
        <f t="shared" si="1"/>
        <v>0.4246231156</v>
      </c>
      <c r="K71" s="3">
        <f t="shared" si="2"/>
        <v>3.826923077</v>
      </c>
    </row>
    <row r="72" ht="13.5" customHeight="1">
      <c r="A72" s="5">
        <v>6419.0</v>
      </c>
      <c r="B72" s="2">
        <v>45364.0</v>
      </c>
      <c r="C72" s="6"/>
      <c r="D72" s="3"/>
      <c r="E72" s="3">
        <v>267.0</v>
      </c>
      <c r="F72" s="3"/>
      <c r="G72" s="3">
        <v>142.0</v>
      </c>
      <c r="H72" s="3">
        <v>112.0</v>
      </c>
      <c r="I72" s="7">
        <v>0.3541666666666667</v>
      </c>
      <c r="J72" s="3">
        <f t="shared" si="1"/>
        <v>0.531835206</v>
      </c>
      <c r="K72" s="3">
        <f t="shared" si="2"/>
        <v>2.383928571</v>
      </c>
    </row>
    <row r="73" ht="13.5" customHeight="1">
      <c r="A73" s="5">
        <v>6419.0</v>
      </c>
      <c r="B73" s="2">
        <v>45365.0</v>
      </c>
      <c r="C73" s="6"/>
      <c r="D73" s="3"/>
      <c r="E73" s="3">
        <v>295.0</v>
      </c>
      <c r="F73" s="3"/>
      <c r="G73" s="3">
        <v>156.0</v>
      </c>
      <c r="H73" s="3">
        <v>105.0</v>
      </c>
      <c r="I73" s="8">
        <v>0.31805555555555554</v>
      </c>
      <c r="J73" s="3">
        <f t="shared" si="1"/>
        <v>0.5288135593</v>
      </c>
      <c r="K73" s="3">
        <f t="shared" si="2"/>
        <v>2.80952381</v>
      </c>
    </row>
    <row r="74" ht="13.5" customHeight="1">
      <c r="A74" s="5">
        <v>6419.0</v>
      </c>
      <c r="B74" s="2">
        <v>45366.0</v>
      </c>
      <c r="C74" s="6"/>
      <c r="D74" s="3"/>
      <c r="E74" s="3">
        <v>351.0</v>
      </c>
      <c r="F74" s="3"/>
      <c r="G74" s="3">
        <v>214.0</v>
      </c>
      <c r="H74" s="3">
        <v>93.0</v>
      </c>
      <c r="I74" s="7">
        <v>0.3125</v>
      </c>
      <c r="J74" s="3">
        <f t="shared" si="1"/>
        <v>0.6096866097</v>
      </c>
      <c r="K74" s="3">
        <f t="shared" si="2"/>
        <v>3.774193548</v>
      </c>
    </row>
    <row r="75" ht="13.5" customHeight="1">
      <c r="A75" s="5">
        <v>6419.0</v>
      </c>
      <c r="B75" s="2">
        <v>45367.0</v>
      </c>
      <c r="C75" s="6"/>
      <c r="D75" s="3"/>
      <c r="E75" s="3">
        <v>266.0</v>
      </c>
      <c r="F75" s="3"/>
      <c r="G75" s="3">
        <v>109.0</v>
      </c>
      <c r="H75" s="3">
        <v>118.0</v>
      </c>
      <c r="I75" s="7">
        <v>0.3645833333333333</v>
      </c>
      <c r="J75" s="3">
        <f t="shared" si="1"/>
        <v>0.4097744361</v>
      </c>
      <c r="K75" s="3">
        <f t="shared" si="2"/>
        <v>2.254237288</v>
      </c>
    </row>
    <row r="76" ht="13.5" customHeight="1">
      <c r="A76" s="5">
        <v>6419.0</v>
      </c>
      <c r="B76" s="2">
        <v>45368.0</v>
      </c>
      <c r="C76" s="6"/>
      <c r="D76" s="3"/>
      <c r="E76" s="3">
        <v>387.0</v>
      </c>
      <c r="F76" s="3"/>
      <c r="G76" s="3">
        <v>205.0</v>
      </c>
      <c r="H76" s="3">
        <v>69.0</v>
      </c>
      <c r="I76" s="7">
        <v>0.34722222222222227</v>
      </c>
      <c r="J76" s="3">
        <f t="shared" si="1"/>
        <v>0.5297157623</v>
      </c>
      <c r="K76" s="3">
        <f t="shared" si="2"/>
        <v>5.608695652</v>
      </c>
    </row>
    <row r="77" ht="13.5" customHeight="1">
      <c r="A77" s="5">
        <v>6419.0</v>
      </c>
      <c r="B77" s="2">
        <v>45369.0</v>
      </c>
      <c r="C77" s="6"/>
      <c r="D77" s="3"/>
      <c r="E77" s="3">
        <v>421.0</v>
      </c>
      <c r="F77" s="3"/>
      <c r="G77" s="3">
        <v>132.0</v>
      </c>
      <c r="H77" s="3">
        <v>84.0</v>
      </c>
      <c r="I77" s="7">
        <v>0.3854166666666667</v>
      </c>
      <c r="J77" s="3">
        <f t="shared" si="1"/>
        <v>0.3135391924</v>
      </c>
      <c r="K77" s="3">
        <f t="shared" si="2"/>
        <v>5.011904762</v>
      </c>
    </row>
    <row r="78" ht="13.5" customHeight="1">
      <c r="A78" s="5">
        <v>6419.0</v>
      </c>
      <c r="B78" s="2">
        <v>45370.0</v>
      </c>
      <c r="C78" s="6"/>
      <c r="D78" s="3"/>
      <c r="E78" s="3">
        <v>235.0</v>
      </c>
      <c r="F78" s="3"/>
      <c r="G78" s="3">
        <v>101.0</v>
      </c>
      <c r="H78" s="3">
        <v>75.0</v>
      </c>
      <c r="I78" s="8">
        <v>0.31805555555555554</v>
      </c>
      <c r="J78" s="3">
        <f t="shared" si="1"/>
        <v>0.429787234</v>
      </c>
      <c r="K78" s="3">
        <f t="shared" si="2"/>
        <v>3.133333333</v>
      </c>
    </row>
    <row r="79" ht="13.5" customHeight="1">
      <c r="A79" s="5">
        <v>6419.0</v>
      </c>
      <c r="B79" s="2">
        <v>45371.0</v>
      </c>
      <c r="C79" s="6"/>
      <c r="D79" s="3"/>
      <c r="E79" s="3">
        <v>218.0</v>
      </c>
      <c r="F79" s="3"/>
      <c r="G79" s="3">
        <v>93.0</v>
      </c>
      <c r="H79" s="3">
        <v>109.0</v>
      </c>
      <c r="I79" s="7">
        <v>0.3819444444444444</v>
      </c>
      <c r="J79" s="3">
        <f t="shared" si="1"/>
        <v>0.4266055046</v>
      </c>
      <c r="K79" s="3">
        <f t="shared" si="2"/>
        <v>2</v>
      </c>
    </row>
    <row r="80" ht="13.5" customHeight="1">
      <c r="A80" s="5">
        <v>6419.0</v>
      </c>
      <c r="B80" s="2">
        <v>45372.0</v>
      </c>
      <c r="C80" s="6"/>
      <c r="D80" s="3"/>
      <c r="E80" s="3">
        <v>348.0</v>
      </c>
      <c r="F80" s="3"/>
      <c r="G80" s="3">
        <v>211.0</v>
      </c>
      <c r="H80" s="3">
        <v>79.0</v>
      </c>
      <c r="I80" s="8">
        <v>0.31805555555555554</v>
      </c>
      <c r="J80" s="3">
        <f t="shared" si="1"/>
        <v>0.6063218391</v>
      </c>
      <c r="K80" s="3">
        <f t="shared" si="2"/>
        <v>4.405063291</v>
      </c>
    </row>
    <row r="81" ht="13.5" customHeight="1">
      <c r="A81" s="5">
        <v>6419.0</v>
      </c>
      <c r="B81" s="2">
        <v>45373.0</v>
      </c>
      <c r="C81" s="6"/>
      <c r="D81" s="3"/>
      <c r="E81" s="3">
        <v>361.0</v>
      </c>
      <c r="F81" s="3"/>
      <c r="G81" s="3">
        <v>139.0</v>
      </c>
      <c r="H81" s="3">
        <v>59.0</v>
      </c>
      <c r="I81" s="7">
        <v>0.3645833333333333</v>
      </c>
      <c r="J81" s="3">
        <f t="shared" si="1"/>
        <v>0.3850415512</v>
      </c>
      <c r="K81" s="3">
        <f t="shared" si="2"/>
        <v>6.118644068</v>
      </c>
    </row>
    <row r="82" ht="13.5" customHeight="1">
      <c r="A82" s="5">
        <v>6419.0</v>
      </c>
      <c r="B82" s="2">
        <v>45374.0</v>
      </c>
      <c r="C82" s="6"/>
      <c r="D82" s="3"/>
      <c r="E82" s="3">
        <v>270.0</v>
      </c>
      <c r="F82" s="3"/>
      <c r="G82" s="3">
        <v>89.0</v>
      </c>
      <c r="H82" s="3">
        <v>101.0</v>
      </c>
      <c r="I82" s="7">
        <v>0.3854166666666667</v>
      </c>
      <c r="J82" s="3">
        <f t="shared" si="1"/>
        <v>0.3296296296</v>
      </c>
      <c r="K82" s="3">
        <f t="shared" si="2"/>
        <v>2.673267327</v>
      </c>
    </row>
    <row r="83" ht="13.5" customHeight="1">
      <c r="A83" s="5">
        <v>6419.0</v>
      </c>
      <c r="B83" s="2">
        <v>45375.0</v>
      </c>
      <c r="C83" s="6"/>
      <c r="D83" s="3"/>
      <c r="E83" s="3">
        <v>259.0</v>
      </c>
      <c r="F83" s="3"/>
      <c r="G83" s="3">
        <v>102.0</v>
      </c>
      <c r="H83" s="3">
        <v>98.0</v>
      </c>
      <c r="I83" s="7">
        <v>0.3506944444444444</v>
      </c>
      <c r="J83" s="3">
        <f t="shared" si="1"/>
        <v>0.3938223938</v>
      </c>
      <c r="K83" s="3">
        <f t="shared" si="2"/>
        <v>2.642857143</v>
      </c>
    </row>
    <row r="84" ht="13.5" customHeight="1">
      <c r="A84" s="5">
        <v>6419.0</v>
      </c>
      <c r="B84" s="2">
        <v>45376.0</v>
      </c>
      <c r="C84" s="6"/>
      <c r="D84" s="3"/>
      <c r="E84" s="3">
        <v>306.0</v>
      </c>
      <c r="F84" s="3"/>
      <c r="G84" s="3">
        <v>103.0</v>
      </c>
      <c r="H84" s="3">
        <v>70.0</v>
      </c>
      <c r="I84" s="7">
        <v>0.3576388888888889</v>
      </c>
      <c r="J84" s="3">
        <f t="shared" si="1"/>
        <v>0.3366013072</v>
      </c>
      <c r="K84" s="3">
        <f t="shared" si="2"/>
        <v>4.371428571</v>
      </c>
    </row>
    <row r="85" ht="13.5" customHeight="1">
      <c r="A85" s="5">
        <v>6419.0</v>
      </c>
      <c r="B85" s="2">
        <v>45377.0</v>
      </c>
      <c r="C85" s="6"/>
      <c r="D85" s="3"/>
      <c r="E85" s="3">
        <v>341.0</v>
      </c>
      <c r="F85" s="3"/>
      <c r="G85" s="3">
        <v>144.0</v>
      </c>
      <c r="H85" s="3">
        <v>108.0</v>
      </c>
      <c r="I85" s="8">
        <v>0.31805555555555554</v>
      </c>
      <c r="J85" s="3">
        <f t="shared" si="1"/>
        <v>0.42228739</v>
      </c>
      <c r="K85" s="3">
        <f t="shared" si="2"/>
        <v>3.157407407</v>
      </c>
    </row>
    <row r="86" ht="13.5" customHeight="1">
      <c r="A86" s="9">
        <v>6419.0</v>
      </c>
      <c r="B86" s="10"/>
      <c r="C86" s="4" t="s">
        <v>84</v>
      </c>
      <c r="E86" s="4">
        <v>31.0</v>
      </c>
      <c r="G86" s="4">
        <v>5.0</v>
      </c>
      <c r="H86" s="4">
        <v>23.0</v>
      </c>
      <c r="I86" s="11">
        <v>0.3541666666666667</v>
      </c>
      <c r="J86" s="4">
        <v>0.16129032258064516</v>
      </c>
      <c r="K86" s="4">
        <v>1.3478260869565217</v>
      </c>
      <c r="L86" s="4">
        <v>1.0</v>
      </c>
    </row>
    <row r="87" ht="13.5" customHeight="1">
      <c r="A87" s="9">
        <v>6419.0</v>
      </c>
      <c r="B87" s="10"/>
      <c r="C87" s="4" t="s">
        <v>85</v>
      </c>
      <c r="E87" s="4">
        <v>26.0</v>
      </c>
      <c r="G87" s="4">
        <v>13.0</v>
      </c>
      <c r="H87" s="4">
        <v>45.0</v>
      </c>
      <c r="I87" s="11">
        <v>0.31805555555555554</v>
      </c>
      <c r="J87" s="4">
        <v>0.5</v>
      </c>
      <c r="K87" s="4">
        <v>0.5777777777777777</v>
      </c>
      <c r="L87" s="4">
        <v>1.0</v>
      </c>
    </row>
    <row r="88" ht="13.5" customHeight="1">
      <c r="A88" s="9">
        <v>6419.0</v>
      </c>
      <c r="B88" s="10"/>
      <c r="C88" s="4" t="s">
        <v>86</v>
      </c>
      <c r="E88" s="4">
        <v>124.0</v>
      </c>
      <c r="G88" s="4">
        <v>51.0</v>
      </c>
      <c r="H88" s="4">
        <v>78.0</v>
      </c>
      <c r="I88" s="11">
        <v>0.3125</v>
      </c>
      <c r="J88" s="4">
        <v>0.4112903225806452</v>
      </c>
      <c r="K88" s="4">
        <v>1.5897435897435896</v>
      </c>
      <c r="L88" s="4">
        <v>1.0</v>
      </c>
    </row>
    <row r="89" ht="13.5" customHeight="1">
      <c r="A89" s="9">
        <v>6419.0</v>
      </c>
      <c r="B89" s="10"/>
      <c r="C89" s="4" t="s">
        <v>87</v>
      </c>
      <c r="E89" s="4">
        <v>43.0</v>
      </c>
      <c r="G89" s="4">
        <v>9.0</v>
      </c>
      <c r="H89" s="4">
        <v>11.0</v>
      </c>
      <c r="I89" s="11">
        <v>0.36944444444444446</v>
      </c>
      <c r="J89" s="4">
        <v>0.20930232558139536</v>
      </c>
      <c r="K89" s="4">
        <v>3.909090909090909</v>
      </c>
      <c r="L89" s="4">
        <v>1.0</v>
      </c>
    </row>
    <row r="90" ht="13.5" customHeight="1">
      <c r="A90" s="9">
        <v>6419.0</v>
      </c>
      <c r="B90" s="10"/>
      <c r="C90" s="4" t="s">
        <v>88</v>
      </c>
      <c r="E90" s="4">
        <v>31.0</v>
      </c>
      <c r="G90" s="4">
        <v>19.0</v>
      </c>
      <c r="H90" s="4">
        <v>6.0</v>
      </c>
      <c r="I90" s="11">
        <v>0.40902777777777777</v>
      </c>
      <c r="J90" s="4">
        <v>0.6129032258064516</v>
      </c>
      <c r="K90" s="4">
        <v>5.166666666666667</v>
      </c>
      <c r="L90" s="4">
        <v>1.0</v>
      </c>
    </row>
    <row r="91" ht="13.5" customHeight="1">
      <c r="A91" s="9">
        <v>6419.0</v>
      </c>
      <c r="B91" s="10"/>
      <c r="C91" s="4" t="s">
        <v>89</v>
      </c>
      <c r="E91" s="4">
        <v>147.0</v>
      </c>
      <c r="G91" s="4">
        <v>93.0</v>
      </c>
      <c r="H91" s="4">
        <v>76.0</v>
      </c>
      <c r="I91" s="11">
        <v>0.3541666666666667</v>
      </c>
      <c r="J91" s="4">
        <v>0.6326530612244898</v>
      </c>
      <c r="K91" s="4">
        <v>1.9342105263157894</v>
      </c>
      <c r="L91" s="4">
        <v>1.0</v>
      </c>
    </row>
    <row r="92" ht="13.5" customHeight="1">
      <c r="A92" s="9">
        <v>6419.0</v>
      </c>
      <c r="B92" s="10"/>
      <c r="C92" s="4" t="s">
        <v>90</v>
      </c>
      <c r="E92" s="4">
        <v>17.0</v>
      </c>
      <c r="G92" s="4">
        <v>3.0</v>
      </c>
      <c r="H92" s="4">
        <v>3.0</v>
      </c>
      <c r="I92" s="11">
        <v>0.31805555555555554</v>
      </c>
      <c r="J92" s="4">
        <v>0.17647058823529413</v>
      </c>
      <c r="K92" s="4">
        <v>5.666666666666667</v>
      </c>
      <c r="L92" s="4">
        <v>1.0</v>
      </c>
    </row>
    <row r="93" ht="13.5" customHeight="1">
      <c r="A93" s="12">
        <v>3128.0</v>
      </c>
      <c r="B93" s="13">
        <v>45292.0</v>
      </c>
      <c r="D93" s="14" t="s">
        <v>91</v>
      </c>
      <c r="E93" s="14">
        <v>453.0</v>
      </c>
      <c r="F93" s="14" t="s">
        <v>92</v>
      </c>
      <c r="G93" s="14">
        <v>196.0</v>
      </c>
      <c r="H93" s="14">
        <v>157.0</v>
      </c>
      <c r="I93" s="15">
        <v>0.4166666666666667</v>
      </c>
      <c r="J93" s="14">
        <v>0.4326710816777042</v>
      </c>
      <c r="K93" s="14">
        <v>2.8853503184713376</v>
      </c>
    </row>
    <row r="94" ht="13.5" customHeight="1">
      <c r="A94" s="12">
        <v>3128.0</v>
      </c>
      <c r="B94" s="13">
        <v>45293.0</v>
      </c>
      <c r="D94" s="14" t="s">
        <v>93</v>
      </c>
      <c r="E94" s="14">
        <v>413.0</v>
      </c>
      <c r="F94" s="14" t="s">
        <v>94</v>
      </c>
      <c r="G94" s="14">
        <v>190.00000000000003</v>
      </c>
      <c r="H94" s="14">
        <v>173.0</v>
      </c>
      <c r="I94" s="15">
        <v>0.5</v>
      </c>
      <c r="J94" s="14">
        <v>0.46004842615012115</v>
      </c>
      <c r="K94" s="14">
        <v>2.38728323699422</v>
      </c>
    </row>
    <row r="95" ht="13.5" customHeight="1">
      <c r="A95" s="12">
        <v>3128.0</v>
      </c>
      <c r="B95" s="13">
        <v>45294.0</v>
      </c>
      <c r="D95" s="14" t="s">
        <v>95</v>
      </c>
      <c r="E95" s="14">
        <v>405.0</v>
      </c>
      <c r="F95" s="14" t="s">
        <v>96</v>
      </c>
      <c r="G95" s="14">
        <v>167.0</v>
      </c>
      <c r="H95" s="14">
        <v>15.0</v>
      </c>
      <c r="I95" s="15">
        <v>0.4583333333333333</v>
      </c>
      <c r="J95" s="14">
        <v>0.4123456790123457</v>
      </c>
      <c r="K95" s="14">
        <v>27.0</v>
      </c>
    </row>
    <row r="96" ht="13.5" customHeight="1">
      <c r="A96" s="12">
        <v>3128.0</v>
      </c>
      <c r="B96" s="13">
        <v>45295.0</v>
      </c>
      <c r="D96" s="14" t="s">
        <v>97</v>
      </c>
      <c r="E96" s="14">
        <v>212.0</v>
      </c>
      <c r="F96" s="14" t="s">
        <v>98</v>
      </c>
      <c r="G96" s="14">
        <v>53.99999999999999</v>
      </c>
      <c r="H96" s="14">
        <v>107.0</v>
      </c>
      <c r="I96" s="15">
        <v>0.4166666666666667</v>
      </c>
      <c r="J96" s="14">
        <v>0.2547169811320754</v>
      </c>
      <c r="K96" s="14">
        <v>1.9813084112149533</v>
      </c>
    </row>
    <row r="97" ht="13.5" customHeight="1">
      <c r="A97" s="12">
        <v>3128.0</v>
      </c>
      <c r="B97" s="13">
        <v>45296.0</v>
      </c>
      <c r="D97" s="14" t="s">
        <v>99</v>
      </c>
      <c r="E97" s="14">
        <v>401.0</v>
      </c>
      <c r="F97" s="14" t="s">
        <v>100</v>
      </c>
      <c r="G97" s="14">
        <v>111.0</v>
      </c>
      <c r="H97" s="14">
        <v>174.0</v>
      </c>
      <c r="I97" s="15">
        <v>0.375</v>
      </c>
      <c r="J97" s="14">
        <v>0.27680798004987534</v>
      </c>
      <c r="K97" s="14">
        <v>2.3045977011494254</v>
      </c>
    </row>
    <row r="98" ht="13.5" customHeight="1">
      <c r="A98" s="12">
        <v>3128.0</v>
      </c>
      <c r="B98" s="13">
        <v>45297.0</v>
      </c>
      <c r="D98" s="14" t="s">
        <v>101</v>
      </c>
      <c r="E98" s="14">
        <v>338.0</v>
      </c>
      <c r="F98" s="14" t="s">
        <v>102</v>
      </c>
      <c r="G98" s="14">
        <v>238.0</v>
      </c>
      <c r="H98" s="14">
        <v>145.0</v>
      </c>
      <c r="I98" s="15">
        <v>0.2916666666666667</v>
      </c>
      <c r="J98" s="14">
        <v>0.7041420118343196</v>
      </c>
      <c r="K98" s="14">
        <v>2.331034482758621</v>
      </c>
    </row>
    <row r="99" ht="13.5" customHeight="1">
      <c r="A99" s="12">
        <v>3128.0</v>
      </c>
      <c r="B99" s="13">
        <v>45298.0</v>
      </c>
      <c r="D99" s="14" t="s">
        <v>103</v>
      </c>
      <c r="E99" s="14">
        <v>474.99999999999994</v>
      </c>
      <c r="F99" s="14" t="s">
        <v>104</v>
      </c>
      <c r="G99" s="14">
        <v>245.99999999999997</v>
      </c>
      <c r="H99" s="14">
        <v>222.0</v>
      </c>
      <c r="I99" s="15">
        <v>0.2916666666666667</v>
      </c>
      <c r="J99" s="14">
        <v>0.5178947368421053</v>
      </c>
      <c r="K99" s="14">
        <v>2.1396396396396393</v>
      </c>
    </row>
    <row r="100" ht="13.5" customHeight="1">
      <c r="A100" s="12">
        <v>3128.0</v>
      </c>
      <c r="B100" s="13">
        <v>45299.0</v>
      </c>
      <c r="D100" s="14" t="s">
        <v>105</v>
      </c>
      <c r="E100" s="14">
        <v>499.99999999999994</v>
      </c>
      <c r="F100" s="14" t="s">
        <v>106</v>
      </c>
      <c r="G100" s="14">
        <v>249.99999999999997</v>
      </c>
      <c r="H100" s="14">
        <v>155.0</v>
      </c>
      <c r="I100" s="15">
        <v>0.5</v>
      </c>
      <c r="J100" s="14">
        <v>0.5</v>
      </c>
      <c r="K100" s="14">
        <v>3.225806451612903</v>
      </c>
    </row>
    <row r="101" ht="13.5" customHeight="1">
      <c r="A101" s="12">
        <v>3128.0</v>
      </c>
      <c r="B101" s="13">
        <v>45300.0</v>
      </c>
      <c r="D101" s="14" t="s">
        <v>107</v>
      </c>
      <c r="E101" s="14">
        <v>582.0</v>
      </c>
      <c r="F101" s="14" t="s">
        <v>108</v>
      </c>
      <c r="G101" s="14">
        <v>221.0</v>
      </c>
      <c r="H101" s="14">
        <v>178.0</v>
      </c>
      <c r="I101" s="15">
        <v>0.2916666666666667</v>
      </c>
      <c r="J101" s="14">
        <v>0.3797250859106529</v>
      </c>
      <c r="K101" s="14">
        <v>3.269662921348315</v>
      </c>
    </row>
    <row r="102" ht="13.5" customHeight="1">
      <c r="A102" s="12">
        <v>3128.0</v>
      </c>
      <c r="B102" s="13">
        <v>45301.0</v>
      </c>
      <c r="D102" s="14" t="s">
        <v>109</v>
      </c>
      <c r="E102" s="14">
        <v>377.0</v>
      </c>
      <c r="F102" s="14" t="s">
        <v>110</v>
      </c>
      <c r="G102" s="14">
        <v>227.0</v>
      </c>
      <c r="H102" s="14">
        <v>100.0</v>
      </c>
      <c r="I102" s="15">
        <v>0.25</v>
      </c>
      <c r="J102" s="14">
        <v>0.6021220159151194</v>
      </c>
      <c r="K102" s="14">
        <v>3.77</v>
      </c>
    </row>
    <row r="103" ht="13.5" customHeight="1">
      <c r="A103" s="12">
        <v>3128.0</v>
      </c>
      <c r="B103" s="13">
        <v>45302.0</v>
      </c>
      <c r="D103" s="14" t="s">
        <v>111</v>
      </c>
      <c r="E103" s="14">
        <v>446.0</v>
      </c>
      <c r="F103" s="14" t="s">
        <v>112</v>
      </c>
      <c r="G103" s="14">
        <v>165.0</v>
      </c>
      <c r="H103" s="14">
        <v>117.0</v>
      </c>
      <c r="I103" s="15">
        <v>0.2916666666666667</v>
      </c>
      <c r="J103" s="14">
        <v>0.36995515695067266</v>
      </c>
      <c r="K103" s="14">
        <v>3.8119658119658117</v>
      </c>
    </row>
    <row r="104" ht="13.5" customHeight="1">
      <c r="A104" s="12">
        <v>3128.0</v>
      </c>
      <c r="B104" s="13">
        <v>45303.0</v>
      </c>
      <c r="D104" s="14" t="s">
        <v>113</v>
      </c>
      <c r="E104" s="14">
        <v>439.00000000000006</v>
      </c>
      <c r="F104" s="14" t="s">
        <v>114</v>
      </c>
      <c r="G104" s="14">
        <v>243.00000000000006</v>
      </c>
      <c r="H104" s="14">
        <v>63.0</v>
      </c>
      <c r="I104" s="15">
        <v>0.5</v>
      </c>
      <c r="J104" s="14">
        <v>0.5535307517084284</v>
      </c>
      <c r="K104" s="14">
        <v>6.968253968253969</v>
      </c>
    </row>
    <row r="105" ht="13.5" customHeight="1">
      <c r="A105" s="12">
        <v>3128.0</v>
      </c>
      <c r="B105" s="13">
        <v>45304.0</v>
      </c>
      <c r="D105" s="14" t="s">
        <v>115</v>
      </c>
      <c r="E105" s="14">
        <v>542.0</v>
      </c>
      <c r="F105" s="14" t="s">
        <v>116</v>
      </c>
      <c r="G105" s="14">
        <v>254.0</v>
      </c>
      <c r="H105" s="14">
        <v>66.0</v>
      </c>
      <c r="I105" s="15">
        <v>0.20833333333333334</v>
      </c>
      <c r="J105" s="14">
        <v>0.46863468634686345</v>
      </c>
      <c r="K105" s="14">
        <v>8.212121212121213</v>
      </c>
    </row>
    <row r="106" ht="13.5" customHeight="1">
      <c r="A106" s="12">
        <v>3128.0</v>
      </c>
      <c r="B106" s="13">
        <v>45305.0</v>
      </c>
      <c r="D106" s="14" t="s">
        <v>117</v>
      </c>
      <c r="E106" s="14">
        <v>603.0</v>
      </c>
      <c r="F106" s="14" t="s">
        <v>118</v>
      </c>
      <c r="G106" s="14">
        <v>292.0</v>
      </c>
      <c r="H106" s="14">
        <v>43.0</v>
      </c>
      <c r="I106" s="15">
        <v>0.20833333333333334</v>
      </c>
      <c r="J106" s="14">
        <v>0.4842454394693201</v>
      </c>
      <c r="K106" s="14">
        <v>14.023255813953488</v>
      </c>
    </row>
    <row r="107" ht="13.5" customHeight="1">
      <c r="A107" s="12">
        <v>3128.0</v>
      </c>
      <c r="B107" s="13">
        <v>45306.0</v>
      </c>
      <c r="D107" s="14" t="s">
        <v>119</v>
      </c>
      <c r="E107" s="14">
        <v>652.0</v>
      </c>
      <c r="F107" s="14" t="s">
        <v>120</v>
      </c>
      <c r="G107" s="14">
        <v>330.0</v>
      </c>
      <c r="H107" s="14">
        <v>59.0</v>
      </c>
      <c r="I107" s="15">
        <v>0.2916666666666667</v>
      </c>
      <c r="J107" s="14">
        <v>0.5061349693251533</v>
      </c>
      <c r="K107" s="14">
        <v>11.05084745762712</v>
      </c>
    </row>
    <row r="108" ht="13.5" customHeight="1">
      <c r="A108" s="12">
        <v>3128.0</v>
      </c>
      <c r="B108" s="13">
        <v>45307.0</v>
      </c>
      <c r="D108" s="14" t="s">
        <v>121</v>
      </c>
      <c r="E108" s="14">
        <v>614.0</v>
      </c>
      <c r="F108" s="14" t="s">
        <v>122</v>
      </c>
      <c r="G108" s="14">
        <v>293.0</v>
      </c>
      <c r="H108" s="14">
        <v>119.0</v>
      </c>
      <c r="I108" s="15">
        <v>0.20833333333333334</v>
      </c>
      <c r="J108" s="14">
        <v>0.4771986970684039</v>
      </c>
      <c r="K108" s="14">
        <v>5.159663865546219</v>
      </c>
    </row>
    <row r="109" ht="13.5" customHeight="1">
      <c r="A109" s="12">
        <v>3128.0</v>
      </c>
      <c r="B109" s="13">
        <v>45308.0</v>
      </c>
      <c r="D109" s="14" t="s">
        <v>105</v>
      </c>
      <c r="E109" s="14">
        <v>499.99999999999994</v>
      </c>
      <c r="F109" s="14" t="s">
        <v>123</v>
      </c>
      <c r="G109" s="14">
        <v>273.0</v>
      </c>
      <c r="H109" s="14">
        <v>127.0</v>
      </c>
      <c r="I109" s="15">
        <v>0.2916666666666667</v>
      </c>
      <c r="J109" s="14">
        <v>0.546</v>
      </c>
      <c r="K109" s="14">
        <v>3.9370078740157477</v>
      </c>
    </row>
    <row r="110" ht="13.5" customHeight="1">
      <c r="A110" s="12">
        <v>3128.0</v>
      </c>
      <c r="B110" s="13">
        <v>45309.0</v>
      </c>
      <c r="D110" s="14" t="s">
        <v>124</v>
      </c>
      <c r="E110" s="14">
        <v>535.0000000000001</v>
      </c>
      <c r="F110" s="14" t="s">
        <v>125</v>
      </c>
      <c r="G110" s="14">
        <v>184.0</v>
      </c>
      <c r="H110" s="14">
        <v>179.0</v>
      </c>
      <c r="I110" s="15">
        <v>0.2916666666666667</v>
      </c>
      <c r="J110" s="14">
        <v>0.3439252336448597</v>
      </c>
      <c r="K110" s="14">
        <v>2.988826815642459</v>
      </c>
    </row>
    <row r="111" ht="13.5" customHeight="1">
      <c r="A111" s="12">
        <v>3128.0</v>
      </c>
      <c r="B111" s="13">
        <v>45310.0</v>
      </c>
      <c r="D111" s="14" t="s">
        <v>126</v>
      </c>
      <c r="E111" s="14">
        <v>571.0</v>
      </c>
      <c r="F111" s="14" t="s">
        <v>127</v>
      </c>
      <c r="G111" s="14">
        <v>193.0</v>
      </c>
      <c r="H111" s="14">
        <v>67.0</v>
      </c>
      <c r="I111" s="15">
        <v>0.20833333333333334</v>
      </c>
      <c r="J111" s="14">
        <v>0.3380035026269702</v>
      </c>
      <c r="K111" s="14">
        <v>8.522388059701493</v>
      </c>
    </row>
    <row r="112" ht="13.5" customHeight="1">
      <c r="A112" s="12">
        <v>3128.0</v>
      </c>
      <c r="B112" s="13">
        <v>45311.0</v>
      </c>
      <c r="D112" s="14" t="s">
        <v>128</v>
      </c>
      <c r="E112" s="14">
        <v>411.0</v>
      </c>
      <c r="F112" s="14" t="s">
        <v>129</v>
      </c>
      <c r="G112" s="14">
        <v>214.0</v>
      </c>
      <c r="H112" s="14">
        <v>75.0</v>
      </c>
      <c r="I112" s="15">
        <v>0.4583333333333333</v>
      </c>
      <c r="J112" s="14">
        <v>0.5206812652068127</v>
      </c>
      <c r="K112" s="14">
        <v>5.48</v>
      </c>
    </row>
    <row r="113" ht="13.5" customHeight="1">
      <c r="A113" s="12">
        <v>3128.0</v>
      </c>
      <c r="B113" s="13">
        <v>45312.0</v>
      </c>
      <c r="D113" s="14" t="s">
        <v>130</v>
      </c>
      <c r="E113" s="14">
        <v>407.0</v>
      </c>
      <c r="F113" s="14" t="s">
        <v>131</v>
      </c>
      <c r="G113" s="14">
        <v>148.0</v>
      </c>
      <c r="H113" s="14">
        <v>26.0</v>
      </c>
      <c r="I113" s="15">
        <v>0.375</v>
      </c>
      <c r="J113" s="14">
        <v>0.36363636363636365</v>
      </c>
      <c r="K113" s="14">
        <v>15.653846153846153</v>
      </c>
    </row>
    <row r="114" ht="13.5" customHeight="1">
      <c r="A114" s="12">
        <v>3128.0</v>
      </c>
      <c r="B114" s="13">
        <v>45313.0</v>
      </c>
      <c r="D114" s="14" t="s">
        <v>132</v>
      </c>
      <c r="E114" s="14">
        <v>758.0</v>
      </c>
      <c r="F114" s="14" t="s">
        <v>133</v>
      </c>
      <c r="G114" s="14">
        <v>296.0</v>
      </c>
      <c r="H114" s="14">
        <v>122.0</v>
      </c>
      <c r="I114" s="15">
        <v>0.20833333333333334</v>
      </c>
      <c r="J114" s="14">
        <v>0.39050131926121373</v>
      </c>
      <c r="K114" s="14">
        <v>6.213114754098361</v>
      </c>
    </row>
    <row r="115" ht="13.5" customHeight="1">
      <c r="A115" s="12">
        <v>3128.0</v>
      </c>
      <c r="B115" s="13">
        <v>45314.0</v>
      </c>
      <c r="D115" s="14" t="s">
        <v>134</v>
      </c>
      <c r="E115" s="14">
        <v>609.0</v>
      </c>
      <c r="F115" s="14" t="s">
        <v>133</v>
      </c>
      <c r="G115" s="14">
        <v>296.0</v>
      </c>
      <c r="H115" s="14">
        <v>103.0</v>
      </c>
      <c r="I115" s="15">
        <v>0.20833333333333334</v>
      </c>
      <c r="J115" s="14">
        <v>0.4860426929392447</v>
      </c>
      <c r="K115" s="14">
        <v>5.912621359223301</v>
      </c>
    </row>
    <row r="116" ht="13.5" customHeight="1">
      <c r="A116" s="12">
        <v>3128.0</v>
      </c>
      <c r="B116" s="13">
        <v>45315.0</v>
      </c>
      <c r="D116" s="14" t="s">
        <v>135</v>
      </c>
      <c r="E116" s="14">
        <v>516.0</v>
      </c>
      <c r="F116" s="14" t="s">
        <v>136</v>
      </c>
      <c r="G116" s="14">
        <v>234.00000000000003</v>
      </c>
      <c r="H116" s="14">
        <v>96.0</v>
      </c>
      <c r="I116" s="15">
        <v>0.2916666666666667</v>
      </c>
      <c r="J116" s="14">
        <v>0.4534883720930233</v>
      </c>
      <c r="K116" s="14">
        <v>5.375</v>
      </c>
    </row>
    <row r="117" ht="13.5" customHeight="1">
      <c r="A117" s="12">
        <v>3128.0</v>
      </c>
      <c r="B117" s="13">
        <v>45316.0</v>
      </c>
      <c r="D117" s="14" t="s">
        <v>137</v>
      </c>
      <c r="E117" s="14">
        <v>445.0</v>
      </c>
      <c r="F117" s="14" t="s">
        <v>138</v>
      </c>
      <c r="G117" s="14">
        <v>175.0</v>
      </c>
      <c r="H117" s="14">
        <v>151.0</v>
      </c>
      <c r="I117" s="15">
        <v>0.2916666666666667</v>
      </c>
      <c r="J117" s="14">
        <v>0.39325842696629215</v>
      </c>
      <c r="K117" s="14">
        <v>2.947019867549669</v>
      </c>
    </row>
    <row r="118" ht="13.5" customHeight="1">
      <c r="A118" s="12">
        <v>3128.0</v>
      </c>
      <c r="B118" s="13">
        <v>45317.0</v>
      </c>
      <c r="D118" s="14" t="s">
        <v>139</v>
      </c>
      <c r="E118" s="14">
        <v>359.0</v>
      </c>
      <c r="F118" s="14" t="s">
        <v>112</v>
      </c>
      <c r="G118" s="14">
        <v>165.0</v>
      </c>
      <c r="H118" s="14">
        <v>90.0</v>
      </c>
      <c r="I118" s="15">
        <v>0.375</v>
      </c>
      <c r="J118" s="14">
        <v>0.4596100278551532</v>
      </c>
      <c r="K118" s="14">
        <v>3.988888888888889</v>
      </c>
    </row>
    <row r="119" ht="13.5" customHeight="1">
      <c r="A119" s="12">
        <v>3128.0</v>
      </c>
      <c r="B119" s="13">
        <v>45318.0</v>
      </c>
      <c r="D119" s="14" t="s">
        <v>140</v>
      </c>
      <c r="E119" s="14">
        <v>507.00000000000006</v>
      </c>
      <c r="F119" s="14" t="s">
        <v>141</v>
      </c>
      <c r="G119" s="14">
        <v>166.0</v>
      </c>
      <c r="H119" s="14">
        <v>19.0</v>
      </c>
      <c r="I119" s="15">
        <v>0.375</v>
      </c>
      <c r="J119" s="14">
        <v>0.3274161735700197</v>
      </c>
      <c r="K119" s="14">
        <v>26.68421052631579</v>
      </c>
    </row>
    <row r="120" ht="13.5" customHeight="1">
      <c r="A120" s="12">
        <v>3128.0</v>
      </c>
      <c r="B120" s="13">
        <v>45319.0</v>
      </c>
      <c r="D120" s="14" t="s">
        <v>126</v>
      </c>
      <c r="E120" s="14">
        <v>571.0</v>
      </c>
      <c r="F120" s="14" t="s">
        <v>142</v>
      </c>
      <c r="G120" s="14">
        <v>176.0</v>
      </c>
      <c r="H120" s="14">
        <v>48.0</v>
      </c>
      <c r="I120" s="15">
        <v>0.3333333333333333</v>
      </c>
      <c r="J120" s="14">
        <v>0.30823117338003503</v>
      </c>
      <c r="K120" s="14">
        <v>11.895833333333334</v>
      </c>
    </row>
    <row r="121" ht="13.5" customHeight="1">
      <c r="A121" s="12">
        <v>3128.0</v>
      </c>
      <c r="B121" s="13">
        <v>45320.0</v>
      </c>
      <c r="D121" s="14" t="s">
        <v>143</v>
      </c>
      <c r="E121" s="14">
        <v>514.0</v>
      </c>
      <c r="F121" s="14" t="s">
        <v>144</v>
      </c>
      <c r="G121" s="14">
        <v>87.0</v>
      </c>
      <c r="H121" s="14">
        <v>110.0</v>
      </c>
      <c r="I121" s="15">
        <v>0.3333333333333333</v>
      </c>
      <c r="J121" s="14">
        <v>0.16926070038910507</v>
      </c>
      <c r="K121" s="14">
        <v>4.672727272727273</v>
      </c>
    </row>
    <row r="122" ht="13.5" customHeight="1">
      <c r="A122" s="12">
        <v>3128.0</v>
      </c>
      <c r="B122" s="13">
        <v>45321.0</v>
      </c>
      <c r="D122" s="14" t="s">
        <v>145</v>
      </c>
      <c r="E122" s="14">
        <v>613.0</v>
      </c>
      <c r="F122" s="14" t="s">
        <v>146</v>
      </c>
      <c r="G122" s="14">
        <v>178.0</v>
      </c>
      <c r="H122" s="14">
        <v>122.0</v>
      </c>
      <c r="I122" s="15">
        <v>0.2916666666666667</v>
      </c>
      <c r="J122" s="14">
        <v>0.2903752039151713</v>
      </c>
      <c r="K122" s="14">
        <v>5.024590163934426</v>
      </c>
    </row>
    <row r="123" ht="13.5" customHeight="1">
      <c r="A123" s="12">
        <v>3128.0</v>
      </c>
      <c r="B123" s="13">
        <v>45322.0</v>
      </c>
      <c r="D123" s="14" t="s">
        <v>147</v>
      </c>
      <c r="E123" s="14">
        <v>515.0</v>
      </c>
      <c r="F123" s="14" t="s">
        <v>148</v>
      </c>
      <c r="G123" s="14">
        <v>103.99999999999999</v>
      </c>
      <c r="H123" s="14">
        <v>135.0</v>
      </c>
      <c r="I123" s="15">
        <v>0.2916666666666667</v>
      </c>
      <c r="J123" s="14">
        <v>0.2019417475728155</v>
      </c>
      <c r="K123" s="14">
        <v>3.814814814814815</v>
      </c>
    </row>
    <row r="124" ht="13.5" customHeight="1">
      <c r="A124" s="12">
        <v>3128.0</v>
      </c>
      <c r="B124" s="13">
        <v>45323.0</v>
      </c>
      <c r="D124" s="14" t="s">
        <v>149</v>
      </c>
      <c r="E124" s="14">
        <v>601.0</v>
      </c>
      <c r="F124" s="14" t="s">
        <v>150</v>
      </c>
      <c r="G124" s="14">
        <v>237.0</v>
      </c>
      <c r="H124" s="14">
        <v>182.0</v>
      </c>
      <c r="I124" s="15">
        <v>0.2916666666666667</v>
      </c>
      <c r="J124" s="14">
        <v>0.39434276206322794</v>
      </c>
      <c r="K124" s="14">
        <v>3.302197802197802</v>
      </c>
    </row>
    <row r="125" ht="13.5" customHeight="1">
      <c r="A125" s="12">
        <v>3128.0</v>
      </c>
      <c r="B125" s="13">
        <v>45324.0</v>
      </c>
      <c r="D125" s="14" t="s">
        <v>115</v>
      </c>
      <c r="E125" s="14">
        <v>542.0</v>
      </c>
      <c r="F125" s="14" t="s">
        <v>151</v>
      </c>
      <c r="G125" s="14">
        <v>114.99999999999999</v>
      </c>
      <c r="H125" s="14">
        <v>56.0</v>
      </c>
      <c r="I125" s="15">
        <v>0.4583333333333333</v>
      </c>
      <c r="J125" s="14">
        <v>0.2121771217712177</v>
      </c>
      <c r="K125" s="14">
        <v>9.678571428571429</v>
      </c>
    </row>
    <row r="126" ht="13.5" customHeight="1">
      <c r="A126" s="12">
        <v>3128.0</v>
      </c>
      <c r="B126" s="13">
        <v>45325.0</v>
      </c>
      <c r="D126" s="14" t="s">
        <v>152</v>
      </c>
      <c r="E126" s="14">
        <v>843.0</v>
      </c>
      <c r="F126" s="14" t="s">
        <v>153</v>
      </c>
      <c r="G126" s="14">
        <v>301.0</v>
      </c>
      <c r="H126" s="14">
        <v>76.0</v>
      </c>
      <c r="I126" s="15">
        <v>0.25</v>
      </c>
      <c r="J126" s="14">
        <v>0.3570581257413998</v>
      </c>
      <c r="K126" s="14">
        <v>11.092105263157896</v>
      </c>
    </row>
    <row r="127" ht="13.5" customHeight="1">
      <c r="A127" s="12">
        <v>3128.0</v>
      </c>
      <c r="B127" s="13">
        <v>45326.0</v>
      </c>
      <c r="D127" s="14" t="s">
        <v>154</v>
      </c>
      <c r="E127" s="14">
        <v>433.99999999999994</v>
      </c>
      <c r="F127" s="14" t="s">
        <v>155</v>
      </c>
      <c r="G127" s="14">
        <v>92.0</v>
      </c>
      <c r="H127" s="14">
        <v>77.0</v>
      </c>
      <c r="I127" s="15">
        <v>0.041666666666666664</v>
      </c>
      <c r="J127" s="14">
        <v>0.21198156682027652</v>
      </c>
      <c r="K127" s="14">
        <v>5.636363636363636</v>
      </c>
    </row>
    <row r="128" ht="13.5" customHeight="1">
      <c r="A128" s="12">
        <v>3128.0</v>
      </c>
      <c r="B128" s="13">
        <v>45327.0</v>
      </c>
      <c r="D128" s="14" t="s">
        <v>156</v>
      </c>
      <c r="E128" s="14">
        <v>593.9999999999999</v>
      </c>
      <c r="F128" s="14" t="s">
        <v>157</v>
      </c>
      <c r="G128" s="14">
        <v>229.99999999999997</v>
      </c>
      <c r="H128" s="14">
        <v>125.0</v>
      </c>
      <c r="I128" s="15">
        <v>0.3333333333333333</v>
      </c>
      <c r="J128" s="14">
        <v>0.3872053872053872</v>
      </c>
      <c r="K128" s="14">
        <v>4.751999999999999</v>
      </c>
    </row>
    <row r="129" ht="13.5" customHeight="1">
      <c r="A129" s="12">
        <v>3128.0</v>
      </c>
      <c r="B129" s="13">
        <v>45328.0</v>
      </c>
      <c r="D129" s="14" t="s">
        <v>107</v>
      </c>
      <c r="E129" s="14">
        <v>582.0</v>
      </c>
      <c r="F129" s="14" t="s">
        <v>158</v>
      </c>
      <c r="G129" s="14">
        <v>204.0</v>
      </c>
      <c r="H129" s="14">
        <v>151.0</v>
      </c>
      <c r="I129" s="15">
        <v>0.2916666666666667</v>
      </c>
      <c r="J129" s="14">
        <v>0.35051546391752575</v>
      </c>
      <c r="K129" s="14">
        <v>3.8543046357615895</v>
      </c>
    </row>
    <row r="130" ht="13.5" customHeight="1">
      <c r="A130" s="12">
        <v>3128.0</v>
      </c>
      <c r="B130" s="13">
        <v>45329.0</v>
      </c>
      <c r="D130" s="14" t="s">
        <v>159</v>
      </c>
      <c r="E130" s="14">
        <v>700.0</v>
      </c>
      <c r="F130" s="14" t="s">
        <v>160</v>
      </c>
      <c r="G130" s="14">
        <v>269.0</v>
      </c>
      <c r="H130" s="14">
        <v>115.0</v>
      </c>
      <c r="I130" s="15">
        <v>0.2916666666666667</v>
      </c>
      <c r="J130" s="14">
        <v>0.3842857142857143</v>
      </c>
      <c r="K130" s="14">
        <v>6.086956521739131</v>
      </c>
    </row>
    <row r="131" ht="13.5" customHeight="1">
      <c r="A131" s="12">
        <v>3128.0</v>
      </c>
      <c r="B131" s="13">
        <v>45330.0</v>
      </c>
      <c r="D131" s="14" t="s">
        <v>161</v>
      </c>
      <c r="E131" s="14">
        <v>548.9999999999999</v>
      </c>
      <c r="F131" s="14" t="s">
        <v>162</v>
      </c>
      <c r="G131" s="14">
        <v>100.0</v>
      </c>
      <c r="H131" s="14">
        <v>189.0</v>
      </c>
      <c r="I131" s="15">
        <v>0.2916666666666667</v>
      </c>
      <c r="J131" s="14">
        <v>0.18214936247723137</v>
      </c>
      <c r="K131" s="14">
        <v>2.904761904761904</v>
      </c>
    </row>
    <row r="132" ht="13.5" customHeight="1">
      <c r="A132" s="12">
        <v>3128.0</v>
      </c>
      <c r="B132" s="13">
        <v>45331.0</v>
      </c>
      <c r="D132" s="14" t="s">
        <v>163</v>
      </c>
      <c r="E132" s="14">
        <v>386.99999999999994</v>
      </c>
      <c r="F132" s="14" t="s">
        <v>96</v>
      </c>
      <c r="G132" s="14">
        <v>167.0</v>
      </c>
      <c r="H132" s="14">
        <v>127.0</v>
      </c>
      <c r="I132" s="15">
        <v>0.375</v>
      </c>
      <c r="J132" s="14">
        <v>0.43152454780361765</v>
      </c>
      <c r="K132" s="14">
        <v>3.0472440944881884</v>
      </c>
    </row>
    <row r="133" ht="13.5" customHeight="1">
      <c r="A133" s="12">
        <v>3128.0</v>
      </c>
      <c r="B133" s="13">
        <v>45332.0</v>
      </c>
      <c r="D133" s="14" t="s">
        <v>164</v>
      </c>
      <c r="E133" s="14">
        <v>541.0</v>
      </c>
      <c r="F133" s="14" t="s">
        <v>165</v>
      </c>
      <c r="G133" s="14">
        <v>81.0</v>
      </c>
      <c r="H133" s="14">
        <v>167.0</v>
      </c>
      <c r="I133" s="15">
        <v>0.3333333333333333</v>
      </c>
      <c r="J133" s="14">
        <v>0.14972273567467653</v>
      </c>
      <c r="K133" s="14">
        <v>3.2395209580838324</v>
      </c>
    </row>
    <row r="134" ht="13.5" customHeight="1">
      <c r="A134" s="12">
        <v>3128.0</v>
      </c>
      <c r="B134" s="13">
        <v>45333.0</v>
      </c>
      <c r="D134" s="14" t="s">
        <v>166</v>
      </c>
      <c r="E134" s="14">
        <v>381.0</v>
      </c>
      <c r="F134" s="14" t="s">
        <v>167</v>
      </c>
      <c r="G134" s="14">
        <v>107.99999999999999</v>
      </c>
      <c r="H134" s="14">
        <v>41.0</v>
      </c>
      <c r="I134" s="15">
        <v>0.375</v>
      </c>
      <c r="J134" s="14">
        <v>0.2834645669291338</v>
      </c>
      <c r="K134" s="14">
        <v>9.292682926829269</v>
      </c>
    </row>
    <row r="135" ht="13.5" customHeight="1">
      <c r="A135" s="12">
        <v>3128.0</v>
      </c>
      <c r="B135" s="13">
        <v>45334.0</v>
      </c>
      <c r="D135" s="14" t="s">
        <v>168</v>
      </c>
      <c r="E135" s="14">
        <v>336.0</v>
      </c>
      <c r="F135" s="14" t="s">
        <v>169</v>
      </c>
      <c r="G135" s="14">
        <v>261.0</v>
      </c>
      <c r="H135" s="14">
        <v>69.0</v>
      </c>
      <c r="I135" s="15">
        <v>0.2916666666666667</v>
      </c>
      <c r="J135" s="14">
        <v>0.7767857142857143</v>
      </c>
      <c r="K135" s="14">
        <v>4.869565217391305</v>
      </c>
    </row>
    <row r="136" ht="13.5" customHeight="1">
      <c r="A136" s="12">
        <v>3128.0</v>
      </c>
      <c r="B136" s="13">
        <v>45335.0</v>
      </c>
      <c r="D136" s="14" t="s">
        <v>170</v>
      </c>
      <c r="E136" s="14">
        <v>705.0</v>
      </c>
      <c r="F136" s="14" t="s">
        <v>171</v>
      </c>
      <c r="G136" s="14">
        <v>113.0</v>
      </c>
      <c r="H136" s="14">
        <v>140.0</v>
      </c>
      <c r="I136" s="15">
        <v>0.3333333333333333</v>
      </c>
      <c r="J136" s="14">
        <v>0.16028368794326242</v>
      </c>
      <c r="K136" s="14">
        <v>5.035714285714286</v>
      </c>
    </row>
    <row r="137" ht="13.5" customHeight="1">
      <c r="A137" s="12">
        <v>3128.0</v>
      </c>
      <c r="B137" s="13">
        <v>45336.0</v>
      </c>
      <c r="D137" s="3" t="s">
        <v>113</v>
      </c>
      <c r="E137" s="14">
        <v>439.00000000000006</v>
      </c>
      <c r="F137" s="3" t="s">
        <v>172</v>
      </c>
      <c r="G137" s="14">
        <v>255.0</v>
      </c>
      <c r="H137" s="3">
        <v>84.0</v>
      </c>
      <c r="I137" s="15">
        <v>0.2916666666666667</v>
      </c>
      <c r="J137" s="14">
        <v>0.5808656036446469</v>
      </c>
      <c r="K137" s="14">
        <v>5.226190476190477</v>
      </c>
    </row>
    <row r="138" ht="13.5" customHeight="1">
      <c r="A138" s="12">
        <v>3128.0</v>
      </c>
      <c r="B138" s="13">
        <v>45337.0</v>
      </c>
      <c r="D138" s="6" t="s">
        <v>173</v>
      </c>
      <c r="E138" s="14">
        <v>290.00000000000006</v>
      </c>
      <c r="F138" s="3" t="s">
        <v>102</v>
      </c>
      <c r="G138" s="14">
        <v>238.0</v>
      </c>
      <c r="H138" s="3">
        <v>119.0</v>
      </c>
      <c r="I138" s="15">
        <v>0.2916666666666667</v>
      </c>
      <c r="J138" s="14">
        <v>0.8206896551724137</v>
      </c>
      <c r="K138" s="14">
        <v>2.436974789915967</v>
      </c>
    </row>
    <row r="139" ht="13.5" customHeight="1">
      <c r="A139" s="12">
        <v>3128.0</v>
      </c>
      <c r="B139" s="13">
        <v>45338.0</v>
      </c>
      <c r="D139" s="3" t="s">
        <v>174</v>
      </c>
      <c r="E139" s="14">
        <v>410.0</v>
      </c>
      <c r="F139" s="3" t="s">
        <v>175</v>
      </c>
      <c r="G139" s="14">
        <v>303.0</v>
      </c>
      <c r="H139" s="3">
        <v>142.0</v>
      </c>
      <c r="I139" s="15">
        <v>0.25</v>
      </c>
      <c r="J139" s="14">
        <v>0.7390243902439024</v>
      </c>
      <c r="K139" s="14">
        <v>2.887323943661972</v>
      </c>
    </row>
    <row r="140" ht="13.5" customHeight="1">
      <c r="A140" s="12">
        <v>3128.0</v>
      </c>
      <c r="B140" s="13">
        <v>45339.0</v>
      </c>
      <c r="D140" s="3" t="s">
        <v>176</v>
      </c>
      <c r="E140" s="14">
        <v>519.0</v>
      </c>
      <c r="F140" s="3" t="s">
        <v>177</v>
      </c>
      <c r="G140" s="14">
        <v>259.0</v>
      </c>
      <c r="H140" s="3">
        <v>127.0</v>
      </c>
      <c r="I140" s="15">
        <v>0.3333333333333333</v>
      </c>
      <c r="J140" s="14">
        <v>0.49903660886319845</v>
      </c>
      <c r="K140" s="14">
        <v>4.086614173228346</v>
      </c>
    </row>
    <row r="141" ht="13.5" customHeight="1">
      <c r="A141" s="12">
        <v>3128.0</v>
      </c>
      <c r="B141" s="13">
        <v>45340.0</v>
      </c>
      <c r="D141" s="3" t="s">
        <v>178</v>
      </c>
      <c r="E141" s="14">
        <v>502.0</v>
      </c>
      <c r="F141" s="3" t="s">
        <v>179</v>
      </c>
      <c r="G141" s="14">
        <v>332.0</v>
      </c>
      <c r="H141" s="3">
        <v>49.0</v>
      </c>
      <c r="I141" s="15">
        <v>0.3333333333333333</v>
      </c>
      <c r="J141" s="14">
        <v>0.6613545816733067</v>
      </c>
      <c r="K141" s="14">
        <v>10.244897959183673</v>
      </c>
    </row>
    <row r="142" ht="13.5" customHeight="1">
      <c r="A142" s="12">
        <v>3128.0</v>
      </c>
      <c r="B142" s="13">
        <v>45341.0</v>
      </c>
      <c r="D142" s="3" t="s">
        <v>180</v>
      </c>
      <c r="E142" s="14">
        <v>398.0</v>
      </c>
      <c r="F142" s="3" t="s">
        <v>181</v>
      </c>
      <c r="G142" s="14">
        <v>318.0</v>
      </c>
      <c r="H142" s="3">
        <v>64.0</v>
      </c>
      <c r="I142" s="15">
        <v>0.2916666666666667</v>
      </c>
      <c r="J142" s="14">
        <v>0.7989949748743719</v>
      </c>
      <c r="K142" s="14">
        <v>6.21875</v>
      </c>
    </row>
    <row r="143" ht="13.5" customHeight="1">
      <c r="A143" s="12">
        <v>3128.0</v>
      </c>
      <c r="B143" s="13">
        <v>45342.0</v>
      </c>
      <c r="D143" s="3" t="s">
        <v>182</v>
      </c>
      <c r="E143" s="14">
        <v>576.0000000000001</v>
      </c>
      <c r="F143" s="3" t="s">
        <v>183</v>
      </c>
      <c r="G143" s="14">
        <v>223.0</v>
      </c>
      <c r="H143" s="3">
        <v>66.0</v>
      </c>
      <c r="I143" s="15">
        <v>0.4166666666666667</v>
      </c>
      <c r="J143" s="14">
        <v>0.3871527777777777</v>
      </c>
      <c r="K143" s="14">
        <v>8.727272727272728</v>
      </c>
    </row>
    <row r="144" ht="13.5" customHeight="1">
      <c r="A144" s="12">
        <v>3128.0</v>
      </c>
      <c r="B144" s="13">
        <v>45343.0</v>
      </c>
      <c r="D144" s="3" t="s">
        <v>184</v>
      </c>
      <c r="E144" s="14">
        <v>457.0</v>
      </c>
      <c r="F144" s="3" t="s">
        <v>185</v>
      </c>
      <c r="G144" s="14">
        <v>370.99999999999994</v>
      </c>
      <c r="H144" s="3">
        <v>81.0</v>
      </c>
      <c r="I144" s="15">
        <v>0.3333333333333333</v>
      </c>
      <c r="J144" s="14">
        <v>0.8118161925601749</v>
      </c>
      <c r="K144" s="14">
        <v>5.6419753086419755</v>
      </c>
    </row>
    <row r="145" ht="13.5" customHeight="1">
      <c r="A145" s="12">
        <v>3128.0</v>
      </c>
      <c r="B145" s="13">
        <v>45344.0</v>
      </c>
      <c r="D145" s="3" t="s">
        <v>186</v>
      </c>
      <c r="E145" s="14">
        <v>470.00000000000006</v>
      </c>
      <c r="F145" s="3" t="s">
        <v>187</v>
      </c>
      <c r="G145" s="14">
        <v>280.0</v>
      </c>
      <c r="H145" s="3">
        <v>97.0</v>
      </c>
      <c r="I145" s="15">
        <v>0.375</v>
      </c>
      <c r="J145" s="14">
        <v>0.5957446808510638</v>
      </c>
      <c r="K145" s="14">
        <v>4.845360824742269</v>
      </c>
    </row>
    <row r="146" ht="13.5" customHeight="1">
      <c r="A146" s="12">
        <v>3128.0</v>
      </c>
      <c r="B146" s="13">
        <v>45345.0</v>
      </c>
      <c r="D146" s="3" t="s">
        <v>188</v>
      </c>
      <c r="E146" s="14">
        <v>437.99999999999994</v>
      </c>
      <c r="F146" s="3" t="s">
        <v>133</v>
      </c>
      <c r="G146" s="14">
        <v>296.0</v>
      </c>
      <c r="H146" s="3">
        <v>119.0</v>
      </c>
      <c r="I146" s="15">
        <v>0.5833333333333334</v>
      </c>
      <c r="J146" s="14">
        <v>0.6757990867579909</v>
      </c>
      <c r="K146" s="14">
        <v>3.6806722689075624</v>
      </c>
    </row>
    <row r="147" ht="13.5" customHeight="1">
      <c r="A147" s="12">
        <v>3128.0</v>
      </c>
      <c r="B147" s="13">
        <v>45346.0</v>
      </c>
      <c r="D147" s="3" t="s">
        <v>189</v>
      </c>
      <c r="E147" s="14">
        <v>640.0</v>
      </c>
      <c r="F147" s="3" t="s">
        <v>190</v>
      </c>
      <c r="G147" s="14">
        <v>532.0</v>
      </c>
      <c r="H147" s="3">
        <v>88.0</v>
      </c>
      <c r="I147" s="15">
        <v>0.375</v>
      </c>
      <c r="J147" s="14">
        <v>0.83125</v>
      </c>
      <c r="K147" s="14">
        <v>7.2727272727272725</v>
      </c>
    </row>
    <row r="148" ht="13.5" customHeight="1">
      <c r="A148" s="12">
        <v>3128.0</v>
      </c>
      <c r="B148" s="13">
        <v>45347.0</v>
      </c>
      <c r="D148" s="3" t="s">
        <v>191</v>
      </c>
      <c r="E148" s="14">
        <v>653.0</v>
      </c>
      <c r="F148" s="3" t="s">
        <v>192</v>
      </c>
      <c r="G148" s="14">
        <v>565.0</v>
      </c>
      <c r="H148" s="3">
        <v>92.0</v>
      </c>
      <c r="I148" s="15">
        <v>0.5</v>
      </c>
      <c r="J148" s="14">
        <v>0.8652373660030628</v>
      </c>
      <c r="K148" s="14">
        <v>7.0978260869565215</v>
      </c>
    </row>
    <row r="149" ht="13.5" customHeight="1">
      <c r="A149" s="12">
        <v>3128.0</v>
      </c>
      <c r="B149" s="13">
        <v>45348.0</v>
      </c>
      <c r="D149" s="3" t="s">
        <v>193</v>
      </c>
      <c r="E149" s="14">
        <v>859.9999999999999</v>
      </c>
      <c r="F149" s="3" t="s">
        <v>194</v>
      </c>
      <c r="G149" s="14">
        <v>589.9999999999999</v>
      </c>
      <c r="H149" s="3">
        <v>91.0</v>
      </c>
      <c r="I149" s="15">
        <v>0.4583333333333333</v>
      </c>
      <c r="J149" s="14">
        <v>0.686046511627907</v>
      </c>
      <c r="K149" s="14">
        <v>9.450549450549449</v>
      </c>
    </row>
    <row r="150" ht="13.5" customHeight="1">
      <c r="A150" s="12">
        <v>3128.0</v>
      </c>
      <c r="B150" s="13">
        <v>45349.0</v>
      </c>
      <c r="D150" s="3" t="s">
        <v>195</v>
      </c>
      <c r="E150" s="14">
        <v>551.0</v>
      </c>
      <c r="F150" s="3" t="s">
        <v>196</v>
      </c>
      <c r="G150" s="14">
        <v>203.0</v>
      </c>
      <c r="H150" s="3">
        <v>64.0</v>
      </c>
      <c r="I150" s="15">
        <v>0.2916666666666667</v>
      </c>
      <c r="J150" s="14">
        <v>0.3684210526315789</v>
      </c>
      <c r="K150" s="14">
        <v>8.609375</v>
      </c>
    </row>
    <row r="151" ht="13.5" customHeight="1">
      <c r="A151" s="12">
        <v>3128.0</v>
      </c>
      <c r="B151" s="13">
        <v>45350.0</v>
      </c>
      <c r="D151" s="3" t="s">
        <v>197</v>
      </c>
      <c r="E151" s="14">
        <v>444.0</v>
      </c>
      <c r="F151" s="3" t="s">
        <v>168</v>
      </c>
      <c r="G151" s="14">
        <v>336.0</v>
      </c>
      <c r="H151" s="3">
        <v>78.0</v>
      </c>
      <c r="I151" s="15">
        <v>0.3333333333333333</v>
      </c>
      <c r="J151" s="14">
        <v>0.7567567567567568</v>
      </c>
      <c r="K151" s="14">
        <v>5.6923076923076925</v>
      </c>
    </row>
    <row r="152" ht="13.5" customHeight="1">
      <c r="A152" s="12">
        <v>3128.0</v>
      </c>
      <c r="B152" s="13">
        <v>45351.0</v>
      </c>
      <c r="D152" s="3" t="s">
        <v>198</v>
      </c>
      <c r="E152" s="3">
        <v>461.0</v>
      </c>
      <c r="F152" s="3" t="s">
        <v>199</v>
      </c>
      <c r="G152" s="3">
        <v>171.0</v>
      </c>
      <c r="H152" s="3">
        <v>53.0</v>
      </c>
      <c r="I152" s="15">
        <v>0.4166666666666667</v>
      </c>
      <c r="J152" s="14">
        <v>0.37093275488069416</v>
      </c>
      <c r="K152" s="14">
        <v>8.69811320754717</v>
      </c>
    </row>
    <row r="153" ht="13.5" customHeight="1">
      <c r="A153" s="12">
        <v>3128.0</v>
      </c>
      <c r="B153" s="13">
        <v>45352.0</v>
      </c>
      <c r="D153" s="3" t="s">
        <v>166</v>
      </c>
      <c r="E153" s="3">
        <v>381.0</v>
      </c>
      <c r="F153" s="3" t="s">
        <v>200</v>
      </c>
      <c r="G153" s="3">
        <v>137.0</v>
      </c>
      <c r="H153" s="3">
        <v>81.0</v>
      </c>
      <c r="I153" s="15">
        <v>0.375</v>
      </c>
      <c r="J153" s="14">
        <v>0.35958005249343833</v>
      </c>
      <c r="K153" s="14">
        <v>4.703703703703703</v>
      </c>
    </row>
    <row r="154" ht="13.5" customHeight="1">
      <c r="A154" s="12">
        <v>3128.0</v>
      </c>
      <c r="B154" s="13">
        <v>45353.0</v>
      </c>
      <c r="D154" s="3" t="s">
        <v>201</v>
      </c>
      <c r="E154" s="3">
        <v>302.0</v>
      </c>
      <c r="F154" s="3" t="s">
        <v>202</v>
      </c>
      <c r="G154" s="3">
        <v>96.0</v>
      </c>
      <c r="H154" s="3">
        <v>75.0</v>
      </c>
      <c r="I154" s="15">
        <v>0.5</v>
      </c>
      <c r="J154" s="14">
        <v>0.31788079470198677</v>
      </c>
      <c r="K154" s="14">
        <v>4.026666666666666</v>
      </c>
    </row>
    <row r="155" ht="13.5" customHeight="1">
      <c r="A155" s="12">
        <v>3128.0</v>
      </c>
      <c r="B155" s="13">
        <v>45354.0</v>
      </c>
      <c r="D155" s="6" t="s">
        <v>188</v>
      </c>
      <c r="E155" s="3">
        <v>438.0</v>
      </c>
      <c r="F155" s="3" t="s">
        <v>203</v>
      </c>
      <c r="G155" s="3">
        <v>198.0</v>
      </c>
      <c r="H155" s="3">
        <v>83.0</v>
      </c>
      <c r="I155" s="15">
        <v>0.3333333333333333</v>
      </c>
      <c r="J155" s="14">
        <v>0.4520547945205479</v>
      </c>
      <c r="K155" s="14">
        <v>5.27710843373494</v>
      </c>
    </row>
    <row r="156" ht="13.5" customHeight="1">
      <c r="A156" s="12">
        <v>3128.0</v>
      </c>
      <c r="B156" s="13">
        <v>45355.0</v>
      </c>
      <c r="D156" s="3" t="s">
        <v>185</v>
      </c>
      <c r="E156" s="3">
        <v>371.0</v>
      </c>
      <c r="F156" s="3" t="s">
        <v>116</v>
      </c>
      <c r="G156" s="3">
        <v>254.0</v>
      </c>
      <c r="H156" s="3">
        <v>116.0</v>
      </c>
      <c r="I156" s="15">
        <v>0.2916666666666667</v>
      </c>
      <c r="J156" s="14">
        <v>0.6846361185983828</v>
      </c>
      <c r="K156" s="14">
        <v>3.1982758620689653</v>
      </c>
    </row>
    <row r="157" ht="13.5" customHeight="1">
      <c r="A157" s="12">
        <v>3128.0</v>
      </c>
      <c r="B157" s="13">
        <v>45356.0</v>
      </c>
      <c r="D157" s="3" t="s">
        <v>204</v>
      </c>
      <c r="E157" s="3">
        <v>380.0</v>
      </c>
      <c r="F157" s="3" t="s">
        <v>205</v>
      </c>
      <c r="G157" s="3">
        <v>187.0</v>
      </c>
      <c r="H157" s="3">
        <v>114.0</v>
      </c>
      <c r="I157" s="15">
        <v>0.3333333333333333</v>
      </c>
      <c r="J157" s="14">
        <v>0.4921052631578947</v>
      </c>
      <c r="K157" s="14">
        <v>3.3333333333333335</v>
      </c>
    </row>
    <row r="158" ht="13.5" customHeight="1">
      <c r="A158" s="12">
        <v>3128.0</v>
      </c>
      <c r="B158" s="13">
        <v>45357.0</v>
      </c>
      <c r="D158" s="3" t="s">
        <v>206</v>
      </c>
      <c r="E158" s="14">
        <v>383.0</v>
      </c>
      <c r="F158" s="3" t="s">
        <v>207</v>
      </c>
      <c r="G158" s="14">
        <v>215.99999999999997</v>
      </c>
      <c r="H158" s="3">
        <v>288.0</v>
      </c>
      <c r="I158" s="15">
        <v>0.2916666666666667</v>
      </c>
      <c r="J158" s="14">
        <v>0.5639686684073106</v>
      </c>
      <c r="K158" s="14">
        <v>1.3298611111111112</v>
      </c>
    </row>
    <row r="159" ht="13.5" customHeight="1">
      <c r="A159" s="12">
        <v>3128.0</v>
      </c>
      <c r="B159" s="13">
        <v>45358.0</v>
      </c>
      <c r="D159" s="3" t="s">
        <v>208</v>
      </c>
      <c r="E159" s="14">
        <v>503.0</v>
      </c>
      <c r="F159" s="3" t="s">
        <v>209</v>
      </c>
      <c r="G159" s="14">
        <v>294.0</v>
      </c>
      <c r="H159" s="3">
        <v>318.0</v>
      </c>
      <c r="I159" s="15">
        <v>0.25</v>
      </c>
      <c r="J159" s="14">
        <v>0.584493041749503</v>
      </c>
      <c r="K159" s="14">
        <v>1.5817610062893082</v>
      </c>
    </row>
    <row r="160" ht="13.5" customHeight="1">
      <c r="A160" s="12">
        <v>3128.0</v>
      </c>
      <c r="B160" s="13">
        <v>45359.0</v>
      </c>
      <c r="D160" s="3" t="s">
        <v>210</v>
      </c>
      <c r="E160" s="14">
        <v>390.99999999999994</v>
      </c>
      <c r="F160" s="3" t="s">
        <v>211</v>
      </c>
      <c r="G160" s="14">
        <v>214.99999999999997</v>
      </c>
      <c r="H160" s="3">
        <v>297.0</v>
      </c>
      <c r="I160" s="15">
        <v>0.4166666666666667</v>
      </c>
      <c r="J160" s="14">
        <v>0.5498721227621484</v>
      </c>
      <c r="K160" s="14">
        <v>1.3164983164983164</v>
      </c>
    </row>
    <row r="161" ht="13.5" customHeight="1">
      <c r="A161" s="12">
        <v>3128.0</v>
      </c>
      <c r="B161" s="13">
        <v>45360.0</v>
      </c>
      <c r="D161" s="3" t="s">
        <v>212</v>
      </c>
      <c r="E161" s="14">
        <v>182.0</v>
      </c>
      <c r="F161" s="3" t="s">
        <v>213</v>
      </c>
      <c r="G161" s="14">
        <v>78.0</v>
      </c>
      <c r="H161" s="3">
        <v>117.0</v>
      </c>
      <c r="I161" s="15">
        <v>0.375</v>
      </c>
      <c r="J161" s="14">
        <v>0.42857142857142855</v>
      </c>
      <c r="K161" s="14">
        <v>1.5555555555555556</v>
      </c>
    </row>
    <row r="162" ht="13.5" customHeight="1">
      <c r="A162" s="12">
        <v>3128.0</v>
      </c>
      <c r="B162" s="13">
        <v>45361.0</v>
      </c>
      <c r="D162" s="3" t="s">
        <v>214</v>
      </c>
      <c r="E162" s="14">
        <v>91.0</v>
      </c>
      <c r="F162" s="14" t="s">
        <v>215</v>
      </c>
      <c r="G162" s="14">
        <v>54.0</v>
      </c>
      <c r="H162" s="3">
        <v>72.0</v>
      </c>
      <c r="I162" s="15">
        <v>0.16666666666666666</v>
      </c>
      <c r="J162" s="14">
        <v>0.5934065934065934</v>
      </c>
      <c r="K162" s="14">
        <v>1.2638888888888888</v>
      </c>
    </row>
    <row r="163" ht="13.5" customHeight="1">
      <c r="A163" s="12">
        <v>3128.0</v>
      </c>
      <c r="B163" s="13">
        <v>45362.0</v>
      </c>
      <c r="D163" s="3" t="s">
        <v>216</v>
      </c>
      <c r="E163" s="14">
        <v>228.0</v>
      </c>
      <c r="F163" s="3" t="s">
        <v>217</v>
      </c>
      <c r="G163" s="14">
        <v>99.00000000000001</v>
      </c>
      <c r="H163" s="3">
        <v>143.0</v>
      </c>
      <c r="I163" s="15">
        <v>0.2916666666666667</v>
      </c>
      <c r="J163" s="14">
        <v>0.43421052631578955</v>
      </c>
      <c r="K163" s="14">
        <v>1.5944055944055944</v>
      </c>
    </row>
    <row r="164" ht="13.5" customHeight="1">
      <c r="A164" s="12">
        <v>3128.0</v>
      </c>
      <c r="B164" s="13">
        <v>45363.0</v>
      </c>
      <c r="D164" s="3" t="s">
        <v>218</v>
      </c>
      <c r="E164" s="14">
        <v>183.0</v>
      </c>
      <c r="F164" s="3" t="s">
        <v>219</v>
      </c>
      <c r="G164" s="14">
        <v>84.99999999999999</v>
      </c>
      <c r="H164" s="3">
        <v>160.0</v>
      </c>
      <c r="I164" s="15">
        <v>0.2916666666666667</v>
      </c>
      <c r="J164" s="14">
        <v>0.4644808743169398</v>
      </c>
      <c r="K164" s="14">
        <v>1.14375</v>
      </c>
    </row>
    <row r="165" ht="13.5" customHeight="1">
      <c r="A165" s="12">
        <v>3128.0</v>
      </c>
      <c r="B165" s="13">
        <v>45364.0</v>
      </c>
      <c r="D165" s="3" t="s">
        <v>220</v>
      </c>
      <c r="E165" s="14">
        <v>458.0</v>
      </c>
      <c r="F165" s="3" t="s">
        <v>221</v>
      </c>
      <c r="G165" s="14">
        <v>278.0</v>
      </c>
      <c r="H165" s="3">
        <v>296.0</v>
      </c>
      <c r="I165" s="15">
        <v>0.20833333333333334</v>
      </c>
      <c r="J165" s="14">
        <v>0.6069868995633187</v>
      </c>
      <c r="K165" s="14">
        <v>1.5472972972972974</v>
      </c>
    </row>
    <row r="166" ht="13.5" customHeight="1">
      <c r="A166" s="12">
        <v>3128.0</v>
      </c>
      <c r="B166" s="13">
        <v>45365.0</v>
      </c>
      <c r="D166" s="3" t="s">
        <v>222</v>
      </c>
      <c r="E166" s="14">
        <v>701.0</v>
      </c>
      <c r="F166" s="3" t="s">
        <v>223</v>
      </c>
      <c r="G166" s="14">
        <v>308.0</v>
      </c>
      <c r="H166" s="3">
        <v>325.0</v>
      </c>
      <c r="I166" s="15">
        <v>0.4583333333333333</v>
      </c>
      <c r="J166" s="14">
        <v>0.43937232524964337</v>
      </c>
      <c r="K166" s="14">
        <v>2.1569230769230767</v>
      </c>
    </row>
    <row r="167" ht="13.5" customHeight="1">
      <c r="A167" s="12">
        <v>3128.0</v>
      </c>
      <c r="B167" s="13">
        <v>45366.0</v>
      </c>
      <c r="D167" s="3" t="s">
        <v>224</v>
      </c>
      <c r="E167" s="14">
        <v>189.00000000000003</v>
      </c>
      <c r="F167" s="3" t="s">
        <v>225</v>
      </c>
      <c r="G167" s="14">
        <v>32.0</v>
      </c>
      <c r="H167" s="3">
        <v>50.0</v>
      </c>
      <c r="I167" s="15">
        <v>0.5</v>
      </c>
      <c r="J167" s="14">
        <v>0.16931216931216928</v>
      </c>
      <c r="K167" s="14">
        <v>3.7800000000000007</v>
      </c>
    </row>
    <row r="168" ht="13.5" customHeight="1">
      <c r="A168" s="12">
        <v>3128.0</v>
      </c>
      <c r="B168" s="13">
        <v>45367.0</v>
      </c>
      <c r="D168" s="3" t="s">
        <v>226</v>
      </c>
      <c r="E168" s="14">
        <v>173.0</v>
      </c>
      <c r="F168" s="3" t="s">
        <v>227</v>
      </c>
      <c r="G168" s="14">
        <v>52.0</v>
      </c>
      <c r="H168" s="3">
        <v>32.0</v>
      </c>
      <c r="I168" s="15">
        <v>0.375</v>
      </c>
      <c r="J168" s="14">
        <v>0.30057803468208094</v>
      </c>
      <c r="K168" s="14">
        <v>5.40625</v>
      </c>
    </row>
    <row r="169" ht="13.5" customHeight="1">
      <c r="A169" s="12">
        <v>3128.0</v>
      </c>
      <c r="B169" s="13">
        <v>45368.0</v>
      </c>
      <c r="D169" s="3" t="s">
        <v>158</v>
      </c>
      <c r="E169" s="14">
        <v>204.0</v>
      </c>
      <c r="F169" s="3" t="s">
        <v>228</v>
      </c>
      <c r="G169" s="14">
        <v>77.0</v>
      </c>
      <c r="H169" s="3">
        <v>60.0</v>
      </c>
      <c r="I169" s="15">
        <v>0.4166666666666667</v>
      </c>
      <c r="J169" s="14">
        <v>0.37745098039215685</v>
      </c>
      <c r="K169" s="14">
        <v>3.4</v>
      </c>
    </row>
    <row r="170" ht="13.5" customHeight="1">
      <c r="A170" s="12">
        <v>3128.0</v>
      </c>
      <c r="B170" s="13">
        <v>45369.0</v>
      </c>
      <c r="D170" s="3" t="s">
        <v>229</v>
      </c>
      <c r="E170" s="14">
        <v>211.0</v>
      </c>
      <c r="F170" s="3" t="s">
        <v>230</v>
      </c>
      <c r="G170" s="14">
        <v>93.00000000000001</v>
      </c>
      <c r="H170" s="3">
        <v>65.0</v>
      </c>
      <c r="I170" s="15">
        <v>0.2916666666666667</v>
      </c>
      <c r="J170" s="14">
        <v>0.4407582938388626</v>
      </c>
      <c r="K170" s="14">
        <v>3.246153846153846</v>
      </c>
    </row>
    <row r="171" ht="13.5" customHeight="1">
      <c r="A171" s="12">
        <v>3128.0</v>
      </c>
      <c r="B171" s="13">
        <v>45370.0</v>
      </c>
      <c r="D171" s="3" t="s">
        <v>231</v>
      </c>
      <c r="E171" s="14">
        <v>429.0</v>
      </c>
      <c r="F171" s="3" t="s">
        <v>136</v>
      </c>
      <c r="G171" s="14">
        <v>234.00000000000003</v>
      </c>
      <c r="H171" s="3">
        <v>172.0</v>
      </c>
      <c r="I171" s="15">
        <v>0.2916666666666667</v>
      </c>
      <c r="J171" s="14">
        <v>0.5454545454545455</v>
      </c>
      <c r="K171" s="14">
        <v>2.494186046511628</v>
      </c>
    </row>
    <row r="172" ht="13.5" customHeight="1">
      <c r="A172" s="12">
        <v>3128.0</v>
      </c>
      <c r="B172" s="13">
        <v>45371.0</v>
      </c>
      <c r="D172" s="3" t="s">
        <v>232</v>
      </c>
      <c r="E172" s="14">
        <v>341.0</v>
      </c>
      <c r="F172" s="3" t="s">
        <v>233</v>
      </c>
      <c r="G172" s="14">
        <v>216.99999999999997</v>
      </c>
      <c r="H172" s="3">
        <v>178.0</v>
      </c>
      <c r="I172" s="15">
        <v>0.2916666666666667</v>
      </c>
      <c r="J172" s="14">
        <v>0.6363636363636362</v>
      </c>
      <c r="K172" s="14">
        <v>1.9157303370786516</v>
      </c>
    </row>
    <row r="173" ht="13.5" customHeight="1">
      <c r="A173" s="12">
        <v>3128.0</v>
      </c>
      <c r="B173" s="13">
        <v>45372.0</v>
      </c>
      <c r="D173" s="3" t="s">
        <v>234</v>
      </c>
      <c r="E173" s="14">
        <v>291.0</v>
      </c>
      <c r="F173" s="3" t="s">
        <v>235</v>
      </c>
      <c r="G173" s="14">
        <v>142.0</v>
      </c>
      <c r="H173" s="3">
        <v>130.0</v>
      </c>
      <c r="I173" s="15">
        <v>0.3333333333333333</v>
      </c>
      <c r="J173" s="14">
        <v>0.4879725085910653</v>
      </c>
      <c r="K173" s="14">
        <v>2.2384615384615385</v>
      </c>
    </row>
    <row r="174" ht="13.5" customHeight="1">
      <c r="A174" s="12">
        <v>3128.0</v>
      </c>
      <c r="B174" s="13">
        <v>45373.0</v>
      </c>
      <c r="D174" s="3" t="s">
        <v>236</v>
      </c>
      <c r="E174" s="14">
        <v>355.0</v>
      </c>
      <c r="F174" s="3" t="s">
        <v>237</v>
      </c>
      <c r="G174" s="14">
        <v>123.99999999999999</v>
      </c>
      <c r="H174" s="3">
        <v>122.0</v>
      </c>
      <c r="I174" s="15">
        <v>0.375</v>
      </c>
      <c r="J174" s="14">
        <v>0.3492957746478873</v>
      </c>
      <c r="K174" s="14">
        <v>2.9098360655737703</v>
      </c>
    </row>
    <row r="175" ht="13.5" customHeight="1">
      <c r="A175" s="12">
        <v>3128.0</v>
      </c>
      <c r="B175" s="13">
        <v>45374.0</v>
      </c>
      <c r="D175" s="3" t="s">
        <v>238</v>
      </c>
      <c r="E175" s="14">
        <v>163.0</v>
      </c>
      <c r="F175" s="3" t="s">
        <v>239</v>
      </c>
      <c r="G175" s="14">
        <v>75.0</v>
      </c>
      <c r="H175" s="3">
        <v>55.0</v>
      </c>
      <c r="I175" s="15">
        <v>0.4166666666666667</v>
      </c>
      <c r="J175" s="14">
        <v>0.4601226993865031</v>
      </c>
      <c r="K175" s="14">
        <v>2.963636363636364</v>
      </c>
    </row>
    <row r="176" ht="13.5" customHeight="1">
      <c r="A176" s="12">
        <v>3128.0</v>
      </c>
      <c r="B176" s="13">
        <v>45375.0</v>
      </c>
      <c r="D176" s="3" t="s">
        <v>240</v>
      </c>
      <c r="E176" s="14">
        <v>429.99999999999994</v>
      </c>
      <c r="F176" s="3" t="s">
        <v>141</v>
      </c>
      <c r="G176" s="14">
        <v>166.0</v>
      </c>
      <c r="H176" s="3">
        <v>130.0</v>
      </c>
      <c r="I176" s="15">
        <v>0.4583333333333333</v>
      </c>
      <c r="J176" s="14">
        <v>0.38604651162790704</v>
      </c>
      <c r="K176" s="14">
        <v>3.307692307692307</v>
      </c>
    </row>
    <row r="177" ht="13.5" customHeight="1">
      <c r="A177" s="12">
        <v>3128.0</v>
      </c>
      <c r="B177" s="13">
        <v>45376.0</v>
      </c>
      <c r="D177" s="3" t="s">
        <v>241</v>
      </c>
      <c r="E177" s="14">
        <v>575.0</v>
      </c>
      <c r="F177" s="3" t="s">
        <v>177</v>
      </c>
      <c r="G177" s="14">
        <v>259.0</v>
      </c>
      <c r="H177" s="3">
        <v>237.0</v>
      </c>
      <c r="I177" s="15">
        <v>0.4166666666666667</v>
      </c>
      <c r="J177" s="14">
        <v>0.4504347826086956</v>
      </c>
      <c r="K177" s="14">
        <v>2.4261603375527425</v>
      </c>
    </row>
    <row r="178" ht="13.5" customHeight="1">
      <c r="A178" s="12">
        <v>3128.0</v>
      </c>
      <c r="B178" s="13">
        <v>45377.0</v>
      </c>
      <c r="D178" s="3" t="s">
        <v>242</v>
      </c>
      <c r="E178" s="14">
        <v>491.99999999999994</v>
      </c>
      <c r="F178" s="3" t="s">
        <v>243</v>
      </c>
      <c r="G178" s="14">
        <v>247.00000000000003</v>
      </c>
      <c r="H178" s="3">
        <v>232.0</v>
      </c>
      <c r="I178" s="15">
        <v>0.2916666666666667</v>
      </c>
      <c r="J178" s="14">
        <v>0.5020325203252034</v>
      </c>
      <c r="K178" s="14">
        <v>2.1206896551724137</v>
      </c>
    </row>
    <row r="179" ht="13.5" customHeight="1">
      <c r="A179" s="12">
        <v>3128.0</v>
      </c>
      <c r="B179" s="13">
        <v>45378.0</v>
      </c>
      <c r="D179" s="3" t="s">
        <v>244</v>
      </c>
      <c r="E179" s="14">
        <v>419.00000000000006</v>
      </c>
      <c r="F179" s="3" t="s">
        <v>122</v>
      </c>
      <c r="G179" s="14">
        <v>293.0</v>
      </c>
      <c r="H179" s="3">
        <v>260.0</v>
      </c>
      <c r="I179" s="15">
        <v>0.2916666666666667</v>
      </c>
      <c r="J179" s="14">
        <v>0.6992840095465392</v>
      </c>
      <c r="K179" s="14">
        <v>1.6115384615384618</v>
      </c>
      <c r="L179" s="14">
        <v>0.0</v>
      </c>
    </row>
    <row r="180" ht="13.5" customHeight="1">
      <c r="A180" s="12">
        <v>3128.0</v>
      </c>
      <c r="B180" s="13">
        <v>45379.0</v>
      </c>
      <c r="D180" s="3" t="s">
        <v>245</v>
      </c>
      <c r="E180" s="14">
        <v>485.00000000000006</v>
      </c>
      <c r="F180" s="3" t="s">
        <v>246</v>
      </c>
      <c r="G180" s="14">
        <v>325.0</v>
      </c>
      <c r="H180" s="3">
        <v>227.0</v>
      </c>
      <c r="I180" s="15">
        <v>0.375</v>
      </c>
      <c r="J180" s="14">
        <v>0.6701030927835051</v>
      </c>
      <c r="K180" s="14">
        <v>2.1365638766519828</v>
      </c>
      <c r="L180" s="14">
        <v>0.0</v>
      </c>
    </row>
    <row r="181" ht="13.5" customHeight="1">
      <c r="A181" s="12">
        <v>3128.0</v>
      </c>
      <c r="B181" s="13">
        <v>45380.0</v>
      </c>
      <c r="D181" s="3" t="s">
        <v>247</v>
      </c>
      <c r="E181" s="14">
        <v>284.0</v>
      </c>
      <c r="F181" s="3" t="s">
        <v>248</v>
      </c>
      <c r="G181" s="14">
        <v>179.0</v>
      </c>
      <c r="H181" s="3">
        <v>179.0</v>
      </c>
      <c r="I181" s="15">
        <v>0.4166666666666667</v>
      </c>
      <c r="J181" s="14">
        <v>0.6302816901408451</v>
      </c>
      <c r="K181" s="14">
        <v>1.5865921787709498</v>
      </c>
      <c r="L181" s="14">
        <v>0.0</v>
      </c>
    </row>
    <row r="182" ht="13.5" customHeight="1">
      <c r="A182" s="12">
        <v>3128.0</v>
      </c>
      <c r="B182" s="13">
        <v>45381.0</v>
      </c>
      <c r="D182" s="3" t="s">
        <v>249</v>
      </c>
      <c r="E182" s="14">
        <v>164.0</v>
      </c>
      <c r="F182" s="3" t="s">
        <v>250</v>
      </c>
      <c r="G182" s="14">
        <v>89.0</v>
      </c>
      <c r="H182" s="3">
        <v>120.0</v>
      </c>
      <c r="I182" s="15">
        <v>0.4583333333333333</v>
      </c>
      <c r="J182" s="14">
        <v>0.5426829268292683</v>
      </c>
      <c r="K182" s="14">
        <v>1.3666666666666667</v>
      </c>
      <c r="L182" s="14">
        <v>1.0</v>
      </c>
    </row>
    <row r="183" ht="13.5" customHeight="1">
      <c r="A183" s="12">
        <v>3128.0</v>
      </c>
      <c r="B183" s="13">
        <v>45382.0</v>
      </c>
      <c r="D183" s="3" t="s">
        <v>251</v>
      </c>
      <c r="E183" s="14">
        <v>161.0</v>
      </c>
      <c r="F183" s="3" t="s">
        <v>252</v>
      </c>
      <c r="G183" s="14">
        <v>71.0</v>
      </c>
      <c r="H183" s="3">
        <v>34.0</v>
      </c>
      <c r="I183" s="15">
        <v>0.4583333333333333</v>
      </c>
      <c r="J183" s="14">
        <v>0.4409937888198758</v>
      </c>
      <c r="K183" s="14">
        <v>4.735294117647059</v>
      </c>
      <c r="L183" s="14">
        <v>1.0</v>
      </c>
    </row>
    <row r="184" ht="13.5" customHeight="1">
      <c r="A184" s="12">
        <v>3128.0</v>
      </c>
      <c r="B184" s="13">
        <v>45383.0</v>
      </c>
      <c r="D184" s="3" t="s">
        <v>253</v>
      </c>
      <c r="E184" s="14">
        <v>448.0</v>
      </c>
      <c r="F184" s="3" t="s">
        <v>254</v>
      </c>
      <c r="G184" s="14">
        <v>157.0</v>
      </c>
      <c r="H184" s="14">
        <v>147.0</v>
      </c>
      <c r="I184" s="15">
        <v>0.375</v>
      </c>
      <c r="J184" s="14">
        <v>0.35044642857142855</v>
      </c>
      <c r="K184" s="14">
        <v>3.0476190476190474</v>
      </c>
      <c r="L184" s="14">
        <v>0.0</v>
      </c>
    </row>
    <row r="185" ht="13.5" customHeight="1">
      <c r="A185" s="12">
        <v>3128.0</v>
      </c>
      <c r="B185" s="13">
        <v>45384.0</v>
      </c>
      <c r="D185" s="3" t="s">
        <v>255</v>
      </c>
      <c r="E185" s="14">
        <v>146.0</v>
      </c>
      <c r="F185" s="14" t="s">
        <v>256</v>
      </c>
      <c r="G185" s="14">
        <v>49.0</v>
      </c>
      <c r="H185" s="3">
        <v>76.0</v>
      </c>
      <c r="I185" s="15">
        <v>0.5</v>
      </c>
      <c r="J185" s="14">
        <v>0.3356164383561644</v>
      </c>
      <c r="K185" s="14">
        <v>1.9210526315789473</v>
      </c>
      <c r="L185" s="14">
        <v>1.0</v>
      </c>
    </row>
    <row r="186" ht="13.5" customHeight="1">
      <c r="A186" s="16">
        <v>9285.0</v>
      </c>
      <c r="B186" s="17">
        <v>45307.0</v>
      </c>
      <c r="D186" s="18" t="s">
        <v>257</v>
      </c>
      <c r="E186" s="18">
        <v>77.0</v>
      </c>
      <c r="F186" s="18" t="s">
        <v>258</v>
      </c>
      <c r="G186" s="18">
        <v>32.0</v>
      </c>
      <c r="H186" s="18">
        <v>13.0</v>
      </c>
      <c r="I186" s="19">
        <v>0.2222222222222222</v>
      </c>
    </row>
    <row r="187" ht="13.5" customHeight="1">
      <c r="A187" s="16">
        <v>9285.0</v>
      </c>
      <c r="B187" s="17">
        <v>45308.0</v>
      </c>
      <c r="D187" s="18" t="s">
        <v>259</v>
      </c>
      <c r="E187" s="18">
        <v>133.0</v>
      </c>
      <c r="F187" s="18" t="s">
        <v>260</v>
      </c>
      <c r="G187" s="18">
        <v>43.0</v>
      </c>
      <c r="H187" s="18">
        <v>27.0</v>
      </c>
      <c r="I187" s="19">
        <v>0.2298611111111111</v>
      </c>
    </row>
    <row r="188" ht="13.5" customHeight="1">
      <c r="A188" s="16">
        <v>9285.0</v>
      </c>
      <c r="B188" s="17">
        <v>45309.0</v>
      </c>
      <c r="D188" s="18" t="s">
        <v>261</v>
      </c>
      <c r="E188" s="18">
        <v>195.0</v>
      </c>
      <c r="F188" s="18" t="s">
        <v>262</v>
      </c>
      <c r="G188" s="18">
        <v>102.0</v>
      </c>
      <c r="H188" s="18">
        <v>8.0</v>
      </c>
      <c r="I188" s="19">
        <v>0.18611111111111112</v>
      </c>
    </row>
    <row r="189" ht="13.5" customHeight="1">
      <c r="A189" s="16">
        <v>9285.0</v>
      </c>
      <c r="B189" s="17">
        <v>45310.0</v>
      </c>
      <c r="D189" s="18" t="s">
        <v>263</v>
      </c>
      <c r="E189" s="18">
        <v>118.0</v>
      </c>
      <c r="F189" s="18" t="s">
        <v>264</v>
      </c>
      <c r="G189" s="18">
        <v>33.0</v>
      </c>
      <c r="H189" s="18">
        <v>16.0</v>
      </c>
      <c r="I189" s="19">
        <v>0.2041666666666667</v>
      </c>
    </row>
    <row r="190" ht="13.5" customHeight="1">
      <c r="A190" s="16">
        <v>9285.0</v>
      </c>
      <c r="B190" s="17">
        <v>45311.0</v>
      </c>
      <c r="D190" s="18" t="s">
        <v>265</v>
      </c>
      <c r="E190" s="18">
        <v>82.0</v>
      </c>
      <c r="F190" s="18" t="s">
        <v>266</v>
      </c>
      <c r="G190" s="18">
        <v>29.0</v>
      </c>
      <c r="H190" s="18">
        <v>6.0</v>
      </c>
      <c r="I190" s="19">
        <v>0.2520833333333333</v>
      </c>
    </row>
    <row r="191" ht="13.5" customHeight="1">
      <c r="A191" s="16">
        <v>9285.0</v>
      </c>
      <c r="B191" s="17">
        <v>45312.0</v>
      </c>
      <c r="D191" s="18" t="s">
        <v>267</v>
      </c>
      <c r="E191" s="18">
        <v>223.0</v>
      </c>
      <c r="F191" s="18" t="s">
        <v>268</v>
      </c>
      <c r="G191" s="18">
        <v>132.0</v>
      </c>
      <c r="H191" s="18">
        <v>23.0</v>
      </c>
      <c r="I191" s="19">
        <v>0.21041666666666667</v>
      </c>
    </row>
    <row r="192" ht="13.5" customHeight="1">
      <c r="A192" s="16">
        <v>9285.0</v>
      </c>
      <c r="B192" s="17">
        <v>45313.0</v>
      </c>
      <c r="D192" s="18" t="s">
        <v>269</v>
      </c>
      <c r="E192" s="18">
        <v>176.0</v>
      </c>
      <c r="F192" s="18" t="s">
        <v>270</v>
      </c>
      <c r="G192" s="18">
        <v>83.0</v>
      </c>
      <c r="H192" s="18">
        <v>33.0</v>
      </c>
      <c r="I192" s="19">
        <v>0.16874999999999998</v>
      </c>
    </row>
    <row r="193" ht="13.5" customHeight="1">
      <c r="A193" s="16">
        <v>9285.0</v>
      </c>
      <c r="B193" s="17">
        <v>45314.0</v>
      </c>
      <c r="D193" s="18" t="s">
        <v>271</v>
      </c>
      <c r="E193" s="18">
        <v>78.0</v>
      </c>
      <c r="F193" s="18" t="s">
        <v>272</v>
      </c>
      <c r="G193" s="18">
        <v>54.0</v>
      </c>
      <c r="H193" s="18">
        <v>9.0</v>
      </c>
      <c r="I193" s="19">
        <v>0.27152777777777776</v>
      </c>
    </row>
    <row r="194" ht="13.5" customHeight="1">
      <c r="A194" s="16">
        <v>9285.0</v>
      </c>
      <c r="B194" s="17">
        <v>45315.0</v>
      </c>
      <c r="D194" s="18" t="s">
        <v>273</v>
      </c>
      <c r="E194" s="18">
        <v>153.0</v>
      </c>
      <c r="F194" s="18" t="s">
        <v>266</v>
      </c>
      <c r="G194" s="18">
        <v>29.0</v>
      </c>
      <c r="H194" s="18">
        <v>13.0</v>
      </c>
      <c r="I194" s="19">
        <v>0.18888888888888888</v>
      </c>
    </row>
    <row r="195" ht="13.5" customHeight="1">
      <c r="A195" s="16">
        <v>9285.0</v>
      </c>
      <c r="B195" s="17">
        <v>45316.0</v>
      </c>
      <c r="D195" s="18" t="s">
        <v>274</v>
      </c>
      <c r="E195" s="18">
        <v>193.0</v>
      </c>
      <c r="F195" s="18" t="s">
        <v>275</v>
      </c>
      <c r="G195" s="18">
        <v>96.0</v>
      </c>
      <c r="H195" s="18">
        <v>32.0</v>
      </c>
      <c r="I195" s="19">
        <v>0.2354166666666667</v>
      </c>
    </row>
    <row r="196" ht="13.5" customHeight="1">
      <c r="A196" s="16">
        <v>9285.0</v>
      </c>
      <c r="B196" s="17">
        <v>45317.0</v>
      </c>
      <c r="D196" s="18" t="s">
        <v>276</v>
      </c>
      <c r="E196" s="18">
        <v>172.0</v>
      </c>
      <c r="F196" s="18" t="s">
        <v>271</v>
      </c>
      <c r="G196" s="18">
        <v>78.0</v>
      </c>
      <c r="H196" s="18">
        <v>16.0</v>
      </c>
      <c r="I196" s="19">
        <v>0.15486111111111112</v>
      </c>
    </row>
    <row r="197" ht="13.5" customHeight="1">
      <c r="A197" s="16">
        <v>9285.0</v>
      </c>
      <c r="B197" s="17">
        <v>45318.0</v>
      </c>
      <c r="D197" s="18" t="s">
        <v>277</v>
      </c>
      <c r="E197" s="18">
        <v>271.0</v>
      </c>
      <c r="F197" s="18" t="s">
        <v>278</v>
      </c>
      <c r="G197" s="18">
        <v>135.0</v>
      </c>
      <c r="H197" s="18">
        <v>9.0</v>
      </c>
      <c r="I197" s="19">
        <v>0.24097222222222223</v>
      </c>
    </row>
    <row r="198" ht="13.5" customHeight="1">
      <c r="A198" s="16">
        <v>9285.0</v>
      </c>
      <c r="B198" s="17">
        <v>45319.0</v>
      </c>
      <c r="D198" s="18" t="s">
        <v>279</v>
      </c>
      <c r="E198" s="18">
        <v>94.0</v>
      </c>
      <c r="F198" s="18" t="s">
        <v>258</v>
      </c>
      <c r="G198" s="18">
        <v>32.0</v>
      </c>
      <c r="H198" s="18">
        <v>5.0</v>
      </c>
      <c r="I198" s="19">
        <v>0.3215277777777778</v>
      </c>
    </row>
    <row r="199" ht="13.5" customHeight="1">
      <c r="A199" s="16">
        <v>9285.0</v>
      </c>
      <c r="B199" s="17">
        <v>45320.0</v>
      </c>
      <c r="D199" s="18" t="s">
        <v>280</v>
      </c>
      <c r="E199" s="18">
        <v>148.0</v>
      </c>
      <c r="F199" s="18" t="s">
        <v>281</v>
      </c>
      <c r="G199" s="18">
        <v>44.0</v>
      </c>
      <c r="H199" s="18">
        <v>26.0</v>
      </c>
      <c r="I199" s="19">
        <v>0.18611111111111112</v>
      </c>
    </row>
    <row r="200" ht="13.5" customHeight="1">
      <c r="A200" s="16">
        <v>9285.0</v>
      </c>
      <c r="B200" s="17">
        <v>45321.0</v>
      </c>
      <c r="D200" s="18" t="s">
        <v>282</v>
      </c>
      <c r="E200" s="18">
        <v>219.0</v>
      </c>
      <c r="F200" s="18" t="s">
        <v>283</v>
      </c>
      <c r="G200" s="18">
        <v>106.0</v>
      </c>
      <c r="H200" s="18">
        <v>19.0</v>
      </c>
      <c r="I200" s="19">
        <v>0.23819444444444446</v>
      </c>
    </row>
    <row r="201" ht="13.5" customHeight="1">
      <c r="A201" s="16">
        <v>9285.0</v>
      </c>
      <c r="B201" s="17">
        <v>45322.0</v>
      </c>
      <c r="D201" s="18" t="s">
        <v>284</v>
      </c>
      <c r="E201" s="18">
        <v>292.0</v>
      </c>
      <c r="F201" s="18" t="s">
        <v>285</v>
      </c>
      <c r="G201" s="18">
        <v>138.0</v>
      </c>
      <c r="H201" s="18">
        <v>22.0</v>
      </c>
      <c r="I201" s="19">
        <v>0.2736111111111111</v>
      </c>
    </row>
    <row r="202" ht="13.5" customHeight="1">
      <c r="A202" s="16">
        <v>9285.0</v>
      </c>
      <c r="B202" s="17">
        <v>45323.0</v>
      </c>
      <c r="D202" s="18" t="s">
        <v>286</v>
      </c>
      <c r="E202" s="18">
        <v>362.0</v>
      </c>
      <c r="F202" s="18" t="s">
        <v>287</v>
      </c>
      <c r="G202" s="18">
        <v>76.0</v>
      </c>
      <c r="H202" s="18">
        <v>6.0</v>
      </c>
      <c r="I202" s="19">
        <v>0.2333333333333333</v>
      </c>
    </row>
    <row r="203" ht="13.5" customHeight="1">
      <c r="A203" s="16">
        <v>9285.0</v>
      </c>
      <c r="B203" s="17">
        <v>45324.0</v>
      </c>
      <c r="D203" s="18" t="s">
        <v>288</v>
      </c>
      <c r="E203" s="18">
        <v>273.0</v>
      </c>
      <c r="F203" s="18" t="s">
        <v>289</v>
      </c>
      <c r="G203" s="18">
        <v>158.0</v>
      </c>
      <c r="H203" s="18">
        <v>14.0</v>
      </c>
      <c r="I203" s="19">
        <v>0.3076388888888889</v>
      </c>
    </row>
    <row r="204" ht="13.5" customHeight="1">
      <c r="A204" s="16">
        <v>9285.0</v>
      </c>
      <c r="B204" s="17">
        <v>45325.0</v>
      </c>
      <c r="D204" s="18" t="s">
        <v>290</v>
      </c>
      <c r="E204" s="18">
        <v>322.0</v>
      </c>
      <c r="F204" s="18" t="s">
        <v>291</v>
      </c>
      <c r="G204" s="18">
        <v>236.0</v>
      </c>
      <c r="H204" s="18">
        <v>38.0</v>
      </c>
      <c r="I204" s="19">
        <v>0.22569444444444445</v>
      </c>
    </row>
    <row r="205" ht="13.5" customHeight="1">
      <c r="A205" s="16">
        <v>9285.0</v>
      </c>
      <c r="B205" s="17">
        <v>45326.0</v>
      </c>
      <c r="D205" s="18" t="s">
        <v>292</v>
      </c>
      <c r="E205" s="18">
        <v>192.0</v>
      </c>
      <c r="F205" s="18" t="s">
        <v>293</v>
      </c>
      <c r="G205" s="18">
        <v>39.0</v>
      </c>
      <c r="H205" s="18">
        <v>26.0</v>
      </c>
      <c r="I205" s="19">
        <v>0.20694444444444446</v>
      </c>
    </row>
    <row r="206" ht="13.5" customHeight="1">
      <c r="A206" s="16">
        <v>9285.0</v>
      </c>
      <c r="B206" s="17">
        <v>45327.0</v>
      </c>
      <c r="D206" s="18" t="s">
        <v>294</v>
      </c>
      <c r="E206" s="18">
        <v>177.0</v>
      </c>
      <c r="F206" s="18" t="s">
        <v>295</v>
      </c>
      <c r="G206" s="18">
        <v>55.0</v>
      </c>
      <c r="H206" s="18">
        <v>18.0</v>
      </c>
      <c r="I206" s="19">
        <v>0.27291666666666664</v>
      </c>
    </row>
    <row r="207" ht="13.5" customHeight="1">
      <c r="A207" s="16">
        <v>9285.0</v>
      </c>
      <c r="B207" s="17">
        <v>45328.0</v>
      </c>
      <c r="D207" s="18" t="s">
        <v>296</v>
      </c>
      <c r="E207" s="18">
        <v>265.0</v>
      </c>
      <c r="F207" s="18" t="s">
        <v>297</v>
      </c>
      <c r="G207" s="18">
        <v>97.0</v>
      </c>
      <c r="H207" s="18">
        <v>15.0</v>
      </c>
      <c r="I207" s="19">
        <v>0.23263888888888887</v>
      </c>
    </row>
    <row r="208" ht="13.5" customHeight="1">
      <c r="A208" s="16">
        <v>9285.0</v>
      </c>
      <c r="B208" s="17">
        <v>45329.0</v>
      </c>
      <c r="D208" s="18" t="s">
        <v>298</v>
      </c>
      <c r="E208" s="18">
        <v>282.0</v>
      </c>
      <c r="F208" s="18" t="s">
        <v>285</v>
      </c>
      <c r="G208" s="18">
        <v>138.0</v>
      </c>
      <c r="H208" s="18">
        <v>46.0</v>
      </c>
      <c r="I208" s="19">
        <v>0.2513888888888889</v>
      </c>
    </row>
    <row r="209" ht="13.5" customHeight="1">
      <c r="A209" s="16">
        <v>9285.0</v>
      </c>
      <c r="B209" s="17">
        <v>45330.0</v>
      </c>
      <c r="D209" s="18" t="s">
        <v>299</v>
      </c>
      <c r="E209" s="18">
        <v>323.0</v>
      </c>
      <c r="F209" s="18" t="s">
        <v>300</v>
      </c>
      <c r="G209" s="18">
        <v>167.0</v>
      </c>
      <c r="H209" s="18">
        <v>33.0</v>
      </c>
      <c r="I209" s="19">
        <v>0.19722222222222222</v>
      </c>
    </row>
    <row r="210" ht="13.5" customHeight="1">
      <c r="A210" s="16">
        <v>9285.0</v>
      </c>
      <c r="B210" s="17">
        <v>45331.0</v>
      </c>
      <c r="D210" s="18" t="s">
        <v>301</v>
      </c>
      <c r="E210" s="18">
        <v>88.0</v>
      </c>
      <c r="F210" s="18" t="s">
        <v>302</v>
      </c>
      <c r="G210" s="18">
        <v>67.0</v>
      </c>
      <c r="H210" s="18">
        <v>8.0</v>
      </c>
      <c r="I210" s="19">
        <v>0.21180555555555555</v>
      </c>
    </row>
    <row r="211" ht="13.5" customHeight="1">
      <c r="A211" s="16">
        <v>9285.0</v>
      </c>
      <c r="B211" s="17">
        <v>45332.0</v>
      </c>
      <c r="D211" s="18" t="s">
        <v>303</v>
      </c>
      <c r="E211" s="18">
        <v>149.0</v>
      </c>
      <c r="F211" s="18" t="s">
        <v>304</v>
      </c>
      <c r="G211" s="18">
        <v>46.0</v>
      </c>
      <c r="H211" s="18">
        <v>39.0</v>
      </c>
      <c r="I211" s="19">
        <v>0.26180555555555557</v>
      </c>
    </row>
    <row r="212" ht="13.5" customHeight="1">
      <c r="A212" s="16">
        <v>9285.0</v>
      </c>
      <c r="B212" s="17">
        <v>45333.0</v>
      </c>
      <c r="D212" s="18" t="s">
        <v>305</v>
      </c>
      <c r="E212" s="18">
        <v>339.0</v>
      </c>
      <c r="F212" s="18" t="s">
        <v>306</v>
      </c>
      <c r="G212" s="18">
        <v>71.0</v>
      </c>
      <c r="H212" s="18">
        <v>20.0</v>
      </c>
      <c r="I212" s="19">
        <v>0.23958333333333334</v>
      </c>
    </row>
    <row r="213" ht="13.5" customHeight="1">
      <c r="A213" s="16">
        <v>9285.0</v>
      </c>
      <c r="B213" s="17">
        <v>45334.0</v>
      </c>
      <c r="D213" s="18" t="s">
        <v>307</v>
      </c>
      <c r="E213" s="18">
        <v>86.0</v>
      </c>
      <c r="F213" s="18" t="s">
        <v>308</v>
      </c>
      <c r="G213" s="18">
        <v>36.0</v>
      </c>
      <c r="H213" s="18">
        <v>17.0</v>
      </c>
      <c r="I213" s="19">
        <v>0.22152777777777777</v>
      </c>
    </row>
    <row r="214" ht="13.5" customHeight="1">
      <c r="A214" s="16">
        <v>9285.0</v>
      </c>
      <c r="B214" s="17">
        <v>45335.0</v>
      </c>
      <c r="D214" s="18" t="s">
        <v>309</v>
      </c>
      <c r="E214" s="18">
        <v>227.0</v>
      </c>
      <c r="F214" s="18" t="s">
        <v>310</v>
      </c>
      <c r="G214" s="18">
        <v>109.0</v>
      </c>
      <c r="H214" s="18">
        <v>29.0</v>
      </c>
      <c r="I214" s="19">
        <v>0.20902777777777778</v>
      </c>
    </row>
    <row r="215" ht="13.5" customHeight="1">
      <c r="A215" s="16">
        <v>9285.0</v>
      </c>
      <c r="B215" s="20">
        <v>45378.0</v>
      </c>
      <c r="L215" s="21">
        <v>0.0</v>
      </c>
    </row>
    <row r="216" ht="13.5" customHeight="1">
      <c r="A216" s="16">
        <v>9285.0</v>
      </c>
      <c r="B216" s="22">
        <v>45379.0</v>
      </c>
      <c r="L216" s="23">
        <v>0.0</v>
      </c>
    </row>
    <row r="217" ht="13.5" customHeight="1">
      <c r="A217" s="16">
        <v>9285.0</v>
      </c>
      <c r="B217" s="20">
        <v>45380.0</v>
      </c>
      <c r="L217" s="24">
        <v>1.0</v>
      </c>
    </row>
    <row r="218" ht="13.5" customHeight="1">
      <c r="A218" s="16">
        <v>9285.0</v>
      </c>
      <c r="B218" s="20">
        <v>45381.0</v>
      </c>
      <c r="L218" s="24">
        <v>0.0</v>
      </c>
    </row>
    <row r="219" ht="13.5" customHeight="1">
      <c r="A219" s="16">
        <v>9285.0</v>
      </c>
      <c r="B219" s="20">
        <v>45382.0</v>
      </c>
      <c r="L219" s="24">
        <v>0.0</v>
      </c>
    </row>
    <row r="220" ht="13.5" customHeight="1">
      <c r="A220" s="16">
        <v>9285.0</v>
      </c>
      <c r="B220" s="20">
        <v>45383.0</v>
      </c>
      <c r="L220" s="24">
        <v>1.0</v>
      </c>
    </row>
    <row r="221" ht="13.5" customHeight="1">
      <c r="A221" s="16">
        <v>9285.0</v>
      </c>
      <c r="B221" s="17">
        <v>45384.0</v>
      </c>
      <c r="L221" s="24">
        <v>1.0</v>
      </c>
    </row>
    <row r="222" ht="13.5" customHeight="1">
      <c r="A222" s="16">
        <v>9285.0</v>
      </c>
      <c r="B222" s="20">
        <v>45385.0</v>
      </c>
      <c r="L222" s="24">
        <v>0.0</v>
      </c>
    </row>
    <row r="223" ht="13.5" customHeight="1">
      <c r="A223" s="25">
        <v>1019.0</v>
      </c>
      <c r="B223" s="26">
        <v>45352.0</v>
      </c>
      <c r="D223" s="27" t="s">
        <v>311</v>
      </c>
      <c r="E223" s="27">
        <f>360+17</f>
        <v>377</v>
      </c>
      <c r="F223" s="27" t="s">
        <v>312</v>
      </c>
      <c r="G223" s="27">
        <v>243.0</v>
      </c>
      <c r="H223" s="27">
        <v>77.0</v>
      </c>
      <c r="I223" s="28">
        <v>6.944444444444445E-4</v>
      </c>
    </row>
    <row r="224" ht="13.5" customHeight="1">
      <c r="A224" s="25">
        <v>1019.0</v>
      </c>
      <c r="B224" s="26">
        <v>45383.0</v>
      </c>
      <c r="D224" s="27" t="s">
        <v>313</v>
      </c>
      <c r="E224" s="27">
        <f>240+12</f>
        <v>252</v>
      </c>
      <c r="F224" s="27" t="s">
        <v>314</v>
      </c>
      <c r="G224" s="27">
        <f>120+19</f>
        <v>139</v>
      </c>
      <c r="H224" s="27">
        <v>97.0</v>
      </c>
      <c r="I224" s="28">
        <v>0.30277777777777776</v>
      </c>
    </row>
    <row r="225" ht="13.5" customHeight="1">
      <c r="A225" s="25">
        <v>1019.0</v>
      </c>
      <c r="B225" s="26">
        <v>45413.0</v>
      </c>
      <c r="D225" s="27" t="s">
        <v>315</v>
      </c>
      <c r="E225" s="27">
        <v>480.0</v>
      </c>
      <c r="F225" s="27" t="s">
        <v>316</v>
      </c>
      <c r="G225" s="27">
        <v>352.0</v>
      </c>
      <c r="H225" s="27">
        <v>176.0</v>
      </c>
      <c r="I225" s="28">
        <v>0.30625</v>
      </c>
    </row>
    <row r="226" ht="13.5" customHeight="1">
      <c r="A226" s="25">
        <v>1019.0</v>
      </c>
      <c r="B226" s="26">
        <v>45444.0</v>
      </c>
      <c r="D226" s="27" t="s">
        <v>317</v>
      </c>
      <c r="E226" s="27">
        <f>420+44</f>
        <v>464</v>
      </c>
      <c r="F226" s="27" t="s">
        <v>318</v>
      </c>
      <c r="G226" s="27">
        <f>241</f>
        <v>241</v>
      </c>
      <c r="H226" s="27">
        <v>137.0</v>
      </c>
      <c r="I226" s="28">
        <v>0.005555555555555556</v>
      </c>
    </row>
    <row r="227" ht="13.5" customHeight="1">
      <c r="A227" s="25">
        <v>1019.0</v>
      </c>
      <c r="B227" s="26">
        <v>45474.0</v>
      </c>
      <c r="D227" s="27" t="s">
        <v>319</v>
      </c>
      <c r="E227" s="27">
        <v>204.0</v>
      </c>
      <c r="F227" s="27" t="s">
        <v>283</v>
      </c>
      <c r="G227" s="27">
        <f>60+46</f>
        <v>106</v>
      </c>
      <c r="H227" s="27">
        <v>189.0</v>
      </c>
      <c r="I227" s="28">
        <v>0.0020833333333333333</v>
      </c>
    </row>
    <row r="228" ht="13.5" customHeight="1">
      <c r="A228" s="25">
        <v>1019.0</v>
      </c>
      <c r="B228" s="26">
        <v>45505.0</v>
      </c>
      <c r="D228" s="27" t="s">
        <v>320</v>
      </c>
      <c r="E228" s="27">
        <f>600+27</f>
        <v>627</v>
      </c>
      <c r="F228" s="27" t="s">
        <v>321</v>
      </c>
      <c r="G228" s="27">
        <f>240+28</f>
        <v>268</v>
      </c>
      <c r="H228" s="27">
        <v>87.0</v>
      </c>
      <c r="I228" s="28">
        <v>0.004166666666666667</v>
      </c>
    </row>
    <row r="229" ht="13.5" customHeight="1">
      <c r="A229" s="25">
        <v>1019.0</v>
      </c>
      <c r="B229" s="26">
        <v>45536.0</v>
      </c>
      <c r="D229" s="27" t="s">
        <v>322</v>
      </c>
      <c r="E229" s="27">
        <f>480+3</f>
        <v>483</v>
      </c>
      <c r="F229" s="27" t="s">
        <v>323</v>
      </c>
      <c r="G229" s="27">
        <v>302.0</v>
      </c>
      <c r="H229" s="27">
        <v>123.0</v>
      </c>
      <c r="I229" s="28">
        <v>0.00625</v>
      </c>
    </row>
    <row r="230" ht="13.5" customHeight="1">
      <c r="A230" s="25">
        <v>1019.0</v>
      </c>
      <c r="B230" s="26">
        <v>45566.0</v>
      </c>
      <c r="D230" s="27" t="s">
        <v>324</v>
      </c>
      <c r="E230" s="27">
        <v>328.0</v>
      </c>
      <c r="F230" s="27" t="s">
        <v>325</v>
      </c>
      <c r="G230" s="27">
        <v>93.0</v>
      </c>
      <c r="H230" s="27">
        <v>76.0</v>
      </c>
      <c r="I230" s="28">
        <v>0.004166666666666667</v>
      </c>
    </row>
    <row r="231" ht="13.5" customHeight="1">
      <c r="A231" s="25">
        <v>1019.0</v>
      </c>
      <c r="B231" s="26">
        <v>45597.0</v>
      </c>
      <c r="D231" s="27" t="s">
        <v>326</v>
      </c>
      <c r="E231" s="27">
        <v>350.0</v>
      </c>
      <c r="F231" s="27" t="s">
        <v>327</v>
      </c>
      <c r="G231" s="27">
        <v>155.0</v>
      </c>
      <c r="H231" s="27">
        <v>164.0</v>
      </c>
      <c r="I231" s="28">
        <v>0.0020833333333333333</v>
      </c>
    </row>
    <row r="232" ht="13.5" customHeight="1">
      <c r="A232" s="25">
        <v>1019.0</v>
      </c>
      <c r="B232" s="26">
        <v>45627.0</v>
      </c>
      <c r="D232" s="27" t="s">
        <v>328</v>
      </c>
      <c r="E232" s="27">
        <v>485.0</v>
      </c>
      <c r="F232" s="27" t="s">
        <v>329</v>
      </c>
      <c r="G232" s="27">
        <v>182.0</v>
      </c>
      <c r="H232" s="27">
        <v>155.0</v>
      </c>
      <c r="I232" s="28">
        <v>0.02847222222222222</v>
      </c>
    </row>
    <row r="233" ht="13.5" customHeight="1">
      <c r="A233" s="25">
        <v>1019.0</v>
      </c>
      <c r="B233" s="26">
        <v>45304.0</v>
      </c>
      <c r="D233" s="27" t="s">
        <v>330</v>
      </c>
      <c r="E233" s="27">
        <v>479.0</v>
      </c>
      <c r="F233" s="27" t="s">
        <v>267</v>
      </c>
      <c r="G233" s="27">
        <f>180+43</f>
        <v>223</v>
      </c>
      <c r="H233" s="27">
        <v>102.0</v>
      </c>
      <c r="I233" s="28">
        <v>0.0020833333333333333</v>
      </c>
    </row>
    <row r="234" ht="13.5" customHeight="1">
      <c r="A234" s="25">
        <v>1019.0</v>
      </c>
      <c r="B234" s="26">
        <v>45305.0</v>
      </c>
      <c r="D234" s="27" t="s">
        <v>331</v>
      </c>
      <c r="E234" s="27">
        <v>760.0</v>
      </c>
      <c r="F234" s="27" t="s">
        <v>309</v>
      </c>
      <c r="G234" s="27">
        <f>180+47</f>
        <v>227</v>
      </c>
      <c r="H234" s="27">
        <v>69.0</v>
      </c>
      <c r="I234" s="28">
        <v>0.011805555555555555</v>
      </c>
    </row>
    <row r="235" ht="13.5" customHeight="1">
      <c r="A235" s="25">
        <v>1019.0</v>
      </c>
      <c r="B235" s="26">
        <v>45306.0</v>
      </c>
      <c r="D235" s="27" t="s">
        <v>332</v>
      </c>
      <c r="E235" s="27">
        <v>694.0</v>
      </c>
      <c r="F235" s="27" t="s">
        <v>333</v>
      </c>
      <c r="G235" s="27">
        <v>248.0</v>
      </c>
      <c r="H235" s="27">
        <v>108.0</v>
      </c>
      <c r="I235" s="28">
        <v>0.004166666666666667</v>
      </c>
    </row>
    <row r="236" ht="13.5" customHeight="1">
      <c r="A236" s="25">
        <v>1019.0</v>
      </c>
      <c r="B236" s="26">
        <v>45307.0</v>
      </c>
      <c r="D236" s="27" t="s">
        <v>334</v>
      </c>
      <c r="E236" s="27">
        <v>560.0</v>
      </c>
      <c r="F236" s="27" t="s">
        <v>335</v>
      </c>
      <c r="G236" s="27">
        <v>131.0</v>
      </c>
      <c r="H236" s="27">
        <v>90.0</v>
      </c>
      <c r="I236" s="28">
        <v>0.020833333333333332</v>
      </c>
    </row>
    <row r="237" ht="13.5" customHeight="1">
      <c r="A237" s="25">
        <v>1019.0</v>
      </c>
      <c r="B237" s="26">
        <v>45308.0</v>
      </c>
      <c r="D237" s="27" t="s">
        <v>336</v>
      </c>
      <c r="E237" s="27">
        <v>568.0</v>
      </c>
      <c r="F237" s="27" t="s">
        <v>337</v>
      </c>
      <c r="G237" s="27">
        <v>180.0</v>
      </c>
      <c r="H237" s="27">
        <v>98.0</v>
      </c>
      <c r="I237" s="28">
        <v>0.011111111111111112</v>
      </c>
    </row>
    <row r="238" ht="13.5" customHeight="1">
      <c r="A238" s="25">
        <v>1019.0</v>
      </c>
      <c r="B238" s="26">
        <v>45309.0</v>
      </c>
      <c r="D238" s="27" t="s">
        <v>338</v>
      </c>
      <c r="E238" s="27">
        <v>589.0</v>
      </c>
      <c r="F238" s="27" t="s">
        <v>339</v>
      </c>
      <c r="G238" s="27">
        <f>180+45</f>
        <v>225</v>
      </c>
      <c r="H238" s="27">
        <v>115.0</v>
      </c>
      <c r="I238" s="28">
        <v>0.011805555555555555</v>
      </c>
    </row>
    <row r="239" ht="13.5" customHeight="1">
      <c r="A239" s="25">
        <v>1019.0</v>
      </c>
      <c r="B239" s="26">
        <v>45310.0</v>
      </c>
      <c r="D239" s="27" t="s">
        <v>340</v>
      </c>
      <c r="E239" s="27">
        <v>505.0</v>
      </c>
      <c r="F239" s="27" t="s">
        <v>273</v>
      </c>
      <c r="G239" s="27">
        <f>120+33</f>
        <v>153</v>
      </c>
      <c r="H239" s="27">
        <v>108.0</v>
      </c>
      <c r="I239" s="28">
        <v>0.003472222222222222</v>
      </c>
    </row>
    <row r="240" ht="13.5" customHeight="1">
      <c r="A240" s="25">
        <v>1019.0</v>
      </c>
      <c r="B240" s="26">
        <v>45311.0</v>
      </c>
      <c r="D240" s="27" t="s">
        <v>341</v>
      </c>
      <c r="E240" s="27">
        <v>433.0</v>
      </c>
      <c r="F240" s="27" t="s">
        <v>342</v>
      </c>
      <c r="G240" s="27">
        <f>120+17</f>
        <v>137</v>
      </c>
      <c r="H240" s="27">
        <v>106.0</v>
      </c>
      <c r="I240" s="28">
        <v>0.010416666666666666</v>
      </c>
    </row>
    <row r="241" ht="13.5" customHeight="1">
      <c r="A241" s="25">
        <v>1019.0</v>
      </c>
      <c r="B241" s="26">
        <v>45312.0</v>
      </c>
      <c r="D241" s="27" t="s">
        <v>343</v>
      </c>
      <c r="E241" s="27">
        <v>513.0</v>
      </c>
      <c r="F241" s="27" t="s">
        <v>344</v>
      </c>
      <c r="G241" s="27">
        <f>300+5</f>
        <v>305</v>
      </c>
      <c r="H241" s="27">
        <v>105.0</v>
      </c>
      <c r="I241" s="28">
        <v>0.0020833333333333333</v>
      </c>
    </row>
    <row r="242" ht="13.5" customHeight="1">
      <c r="A242" s="25">
        <v>1019.0</v>
      </c>
      <c r="B242" s="26">
        <v>45313.0</v>
      </c>
      <c r="D242" s="27" t="s">
        <v>345</v>
      </c>
      <c r="E242" s="27">
        <v>382.0</v>
      </c>
      <c r="F242" s="27" t="s">
        <v>346</v>
      </c>
      <c r="G242" s="27">
        <v>121.0</v>
      </c>
      <c r="H242" s="27">
        <v>225.0</v>
      </c>
      <c r="I242" s="28">
        <v>0.09930555555555555</v>
      </c>
    </row>
    <row r="243" ht="13.5" customHeight="1">
      <c r="A243" s="25">
        <v>1019.0</v>
      </c>
      <c r="B243" s="26">
        <v>45314.0</v>
      </c>
      <c r="D243" s="27" t="s">
        <v>347</v>
      </c>
      <c r="E243" s="27">
        <v>521.0</v>
      </c>
      <c r="F243" s="27" t="s">
        <v>348</v>
      </c>
      <c r="G243" s="27">
        <f>180+49</f>
        <v>229</v>
      </c>
      <c r="H243" s="27">
        <v>235.0</v>
      </c>
      <c r="I243" s="28">
        <v>0.14791666666666667</v>
      </c>
    </row>
    <row r="244" ht="13.5" customHeight="1">
      <c r="A244" s="25">
        <v>1019.0</v>
      </c>
      <c r="B244" s="26">
        <v>45315.0</v>
      </c>
      <c r="D244" s="27" t="s">
        <v>349</v>
      </c>
      <c r="E244" s="27">
        <v>424.0</v>
      </c>
      <c r="F244" s="27" t="s">
        <v>350</v>
      </c>
      <c r="G244" s="27">
        <v>187.0</v>
      </c>
      <c r="H244" s="27">
        <v>176.0</v>
      </c>
      <c r="I244" s="28">
        <v>0.1</v>
      </c>
    </row>
    <row r="245" ht="13.5" customHeight="1">
      <c r="A245" s="25">
        <v>1019.0</v>
      </c>
      <c r="B245" s="26">
        <v>45316.0</v>
      </c>
      <c r="D245" s="27" t="s">
        <v>351</v>
      </c>
      <c r="E245" s="27">
        <v>411.0</v>
      </c>
      <c r="F245" s="27" t="s">
        <v>352</v>
      </c>
      <c r="G245" s="27">
        <f>120+46</f>
        <v>166</v>
      </c>
      <c r="H245" s="27">
        <v>137.0</v>
      </c>
      <c r="I245" s="28">
        <v>0.1840277777777778</v>
      </c>
    </row>
    <row r="246" ht="13.5" customHeight="1">
      <c r="A246" s="25">
        <v>1019.0</v>
      </c>
      <c r="B246" s="26">
        <v>45317.0</v>
      </c>
      <c r="D246" s="27" t="s">
        <v>353</v>
      </c>
      <c r="E246" s="27">
        <v>592.0</v>
      </c>
      <c r="F246" s="27" t="s">
        <v>354</v>
      </c>
      <c r="G246" s="27">
        <f>180+29</f>
        <v>209</v>
      </c>
      <c r="H246" s="27">
        <v>235.0</v>
      </c>
      <c r="I246" s="28">
        <v>0.07291666666666667</v>
      </c>
    </row>
    <row r="247" ht="13.5" customHeight="1">
      <c r="A247" s="25">
        <v>1019.0</v>
      </c>
      <c r="B247" s="26">
        <v>45318.0</v>
      </c>
      <c r="D247" s="27" t="s">
        <v>355</v>
      </c>
      <c r="E247" s="27">
        <v>482.0</v>
      </c>
      <c r="F247" s="27" t="s">
        <v>284</v>
      </c>
      <c r="G247" s="27">
        <f>240+52</f>
        <v>292</v>
      </c>
      <c r="H247" s="27">
        <v>167.0</v>
      </c>
      <c r="I247" s="28">
        <v>0.22291666666666668</v>
      </c>
    </row>
    <row r="248" ht="13.5" customHeight="1">
      <c r="A248" s="25">
        <v>1019.0</v>
      </c>
      <c r="B248" s="26">
        <v>45319.0</v>
      </c>
      <c r="D248" s="27" t="s">
        <v>356</v>
      </c>
      <c r="E248" s="27">
        <f>600+44</f>
        <v>644</v>
      </c>
      <c r="F248" s="27" t="s">
        <v>357</v>
      </c>
      <c r="G248" s="27">
        <v>421.0</v>
      </c>
      <c r="H248" s="27">
        <v>137.0</v>
      </c>
      <c r="I248" s="28">
        <v>0.5125</v>
      </c>
    </row>
    <row r="249" ht="13.5" customHeight="1">
      <c r="A249" s="25">
        <v>1019.0</v>
      </c>
      <c r="B249" s="26">
        <v>45320.0</v>
      </c>
      <c r="D249" s="27" t="s">
        <v>358</v>
      </c>
      <c r="E249" s="27">
        <f>240+22</f>
        <v>262</v>
      </c>
      <c r="F249" s="27" t="s">
        <v>359</v>
      </c>
      <c r="G249" s="27">
        <f>180+19</f>
        <v>199</v>
      </c>
      <c r="H249" s="27">
        <v>96.0</v>
      </c>
      <c r="I249" s="28">
        <v>0.21944444444444444</v>
      </c>
    </row>
    <row r="250" ht="13.5" customHeight="1">
      <c r="A250" s="25">
        <v>1019.0</v>
      </c>
      <c r="B250" s="26">
        <v>45321.0</v>
      </c>
      <c r="D250" s="27" t="s">
        <v>360</v>
      </c>
      <c r="E250" s="27">
        <f>424</f>
        <v>424</v>
      </c>
      <c r="F250" s="27" t="s">
        <v>361</v>
      </c>
      <c r="G250" s="27">
        <f>189</f>
        <v>189</v>
      </c>
      <c r="H250" s="27">
        <v>93.0</v>
      </c>
      <c r="I250" s="28">
        <v>0.32916666666666666</v>
      </c>
    </row>
    <row r="251" ht="13.5" customHeight="1">
      <c r="A251" s="25">
        <v>1019.0</v>
      </c>
      <c r="B251" s="26">
        <v>45322.0</v>
      </c>
      <c r="D251" s="27" t="s">
        <v>362</v>
      </c>
      <c r="E251" s="27">
        <f>360+27</f>
        <v>387</v>
      </c>
      <c r="F251" s="27" t="s">
        <v>363</v>
      </c>
      <c r="G251" s="27">
        <v>190.0</v>
      </c>
      <c r="H251" s="27">
        <v>78.0</v>
      </c>
      <c r="I251" s="28">
        <v>0.23333333333333334</v>
      </c>
    </row>
    <row r="252" ht="13.5" customHeight="1">
      <c r="A252" s="25">
        <v>1019.0</v>
      </c>
      <c r="B252" s="26">
        <v>45293.0</v>
      </c>
      <c r="D252" s="27" t="s">
        <v>364</v>
      </c>
      <c r="E252" s="27">
        <f>342</f>
        <v>342</v>
      </c>
      <c r="F252" s="27" t="s">
        <v>365</v>
      </c>
      <c r="G252" s="27">
        <f>180+23</f>
        <v>203</v>
      </c>
      <c r="H252" s="27">
        <v>90.0</v>
      </c>
      <c r="I252" s="28">
        <v>0.28958333333333336</v>
      </c>
    </row>
    <row r="253" ht="13.5" customHeight="1">
      <c r="A253" s="25">
        <v>1019.0</v>
      </c>
      <c r="B253" s="26">
        <v>45324.0</v>
      </c>
      <c r="D253" s="27" t="s">
        <v>366</v>
      </c>
      <c r="E253" s="27">
        <f>349</f>
        <v>349</v>
      </c>
      <c r="F253" s="27" t="s">
        <v>294</v>
      </c>
      <c r="G253" s="27">
        <f>120+57</f>
        <v>177</v>
      </c>
      <c r="H253" s="27">
        <v>87.0</v>
      </c>
      <c r="I253" s="28">
        <v>0.3215277777777778</v>
      </c>
    </row>
    <row r="254" ht="13.5" customHeight="1">
      <c r="A254" s="25">
        <v>1019.0</v>
      </c>
      <c r="B254" s="26">
        <v>45353.0</v>
      </c>
      <c r="D254" s="27" t="s">
        <v>367</v>
      </c>
      <c r="E254" s="27">
        <f>540+33</f>
        <v>573</v>
      </c>
      <c r="F254" s="27" t="s">
        <v>368</v>
      </c>
      <c r="G254" s="27">
        <f>240+29</f>
        <v>269</v>
      </c>
      <c r="H254" s="27">
        <v>65.0</v>
      </c>
      <c r="I254" s="28">
        <v>0.003472222222222222</v>
      </c>
    </row>
    <row r="255" ht="13.5" customHeight="1">
      <c r="A255" s="25">
        <v>1019.0</v>
      </c>
      <c r="B255" s="26">
        <v>45384.0</v>
      </c>
      <c r="D255" s="27" t="s">
        <v>369</v>
      </c>
      <c r="E255" s="27">
        <v>315.0</v>
      </c>
      <c r="F255" s="27" t="s">
        <v>309</v>
      </c>
      <c r="G255" s="27">
        <f>180+47</f>
        <v>227</v>
      </c>
      <c r="H255" s="27">
        <v>87.0</v>
      </c>
      <c r="I255" s="28">
        <v>0.21805555555555556</v>
      </c>
    </row>
    <row r="256" ht="13.5" customHeight="1">
      <c r="A256" s="25">
        <v>1019.0</v>
      </c>
      <c r="B256" s="26">
        <v>45414.0</v>
      </c>
      <c r="D256" s="27" t="s">
        <v>370</v>
      </c>
      <c r="E256" s="27">
        <f>318</f>
        <v>318</v>
      </c>
      <c r="F256" s="27" t="s">
        <v>371</v>
      </c>
      <c r="G256" s="27">
        <f>180+30</f>
        <v>210</v>
      </c>
      <c r="H256" s="27">
        <v>76.0</v>
      </c>
      <c r="I256" s="28">
        <v>0.3368055555555556</v>
      </c>
    </row>
    <row r="257" ht="13.5" customHeight="1">
      <c r="A257" s="25">
        <v>1019.0</v>
      </c>
      <c r="B257" s="26">
        <v>45445.0</v>
      </c>
      <c r="D257" s="27" t="s">
        <v>372</v>
      </c>
      <c r="E257" s="27">
        <f>360+54</f>
        <v>414</v>
      </c>
      <c r="F257" s="27" t="s">
        <v>373</v>
      </c>
      <c r="G257" s="27">
        <v>240.0</v>
      </c>
      <c r="H257" s="27">
        <v>102.0</v>
      </c>
      <c r="I257" s="28">
        <v>0.33055555555555555</v>
      </c>
    </row>
    <row r="258" ht="13.5" customHeight="1">
      <c r="A258" s="25">
        <v>1019.0</v>
      </c>
      <c r="B258" s="26">
        <v>45475.0</v>
      </c>
      <c r="D258" s="27" t="s">
        <v>374</v>
      </c>
      <c r="E258" s="27">
        <v>321.0</v>
      </c>
      <c r="F258" s="27" t="s">
        <v>276</v>
      </c>
      <c r="G258" s="27">
        <f>120+52</f>
        <v>172</v>
      </c>
      <c r="H258" s="27">
        <v>65.0</v>
      </c>
      <c r="I258" s="28">
        <v>0.3263888888888889</v>
      </c>
    </row>
    <row r="259" ht="13.5" customHeight="1">
      <c r="A259" s="25">
        <v>1019.0</v>
      </c>
      <c r="B259" s="26">
        <v>45506.0</v>
      </c>
      <c r="D259" s="27" t="s">
        <v>375</v>
      </c>
      <c r="E259" s="27">
        <f>360+24</f>
        <v>384</v>
      </c>
      <c r="F259" s="27" t="s">
        <v>376</v>
      </c>
      <c r="G259" s="27">
        <f>181</f>
        <v>181</v>
      </c>
      <c r="H259" s="27">
        <v>121.0</v>
      </c>
      <c r="I259" s="28">
        <v>0.32083333333333336</v>
      </c>
    </row>
    <row r="260" ht="13.5" customHeight="1">
      <c r="A260" s="25">
        <v>1019.0</v>
      </c>
      <c r="B260" s="26">
        <v>45537.0</v>
      </c>
      <c r="D260" s="27" t="s">
        <v>377</v>
      </c>
      <c r="E260" s="27">
        <f>480+59</f>
        <v>539</v>
      </c>
      <c r="F260" s="27" t="s">
        <v>282</v>
      </c>
      <c r="G260" s="27">
        <f>180+39</f>
        <v>219</v>
      </c>
      <c r="H260" s="27">
        <v>113.0</v>
      </c>
      <c r="I260" s="28">
        <v>0.24722222222222223</v>
      </c>
    </row>
    <row r="261" ht="13.5" customHeight="1">
      <c r="A261" s="25">
        <v>1019.0</v>
      </c>
      <c r="B261" s="26">
        <v>45567.0</v>
      </c>
      <c r="D261" s="27" t="s">
        <v>378</v>
      </c>
      <c r="E261" s="27">
        <f>540+24</f>
        <v>564</v>
      </c>
      <c r="F261" s="27" t="s">
        <v>379</v>
      </c>
      <c r="G261" s="27">
        <v>300.0</v>
      </c>
      <c r="H261" s="27">
        <v>133.0</v>
      </c>
      <c r="I261" s="28">
        <v>0.3527777777777778</v>
      </c>
    </row>
    <row r="262" ht="13.5" customHeight="1">
      <c r="A262" s="25">
        <v>1019.0</v>
      </c>
      <c r="B262" s="26">
        <v>45598.0</v>
      </c>
      <c r="D262" s="27" t="s">
        <v>380</v>
      </c>
      <c r="E262" s="27">
        <f>360</f>
        <v>360</v>
      </c>
      <c r="F262" s="27" t="s">
        <v>381</v>
      </c>
      <c r="G262" s="27">
        <f>120+55</f>
        <v>175</v>
      </c>
      <c r="H262" s="27">
        <v>60.0</v>
      </c>
      <c r="I262" s="28">
        <v>0.22430555555555556</v>
      </c>
    </row>
    <row r="263" ht="13.5" customHeight="1">
      <c r="A263" s="25">
        <v>1019.0</v>
      </c>
      <c r="B263" s="26">
        <v>45628.0</v>
      </c>
      <c r="D263" s="27" t="s">
        <v>382</v>
      </c>
      <c r="E263" s="27">
        <f>360+29</f>
        <v>389</v>
      </c>
      <c r="F263" s="27" t="s">
        <v>383</v>
      </c>
      <c r="G263" s="27">
        <f>180+27</f>
        <v>207</v>
      </c>
      <c r="H263" s="27">
        <v>128.0</v>
      </c>
      <c r="I263" s="28">
        <v>0.26180555555555557</v>
      </c>
    </row>
    <row r="264" ht="13.5" customHeight="1">
      <c r="A264" s="25">
        <v>1019.0</v>
      </c>
      <c r="B264" s="26">
        <v>45335.0</v>
      </c>
      <c r="D264" s="27" t="s">
        <v>384</v>
      </c>
      <c r="E264" s="27">
        <v>357.0</v>
      </c>
      <c r="F264" s="27" t="s">
        <v>385</v>
      </c>
      <c r="G264" s="27">
        <v>127.0</v>
      </c>
      <c r="H264" s="27">
        <v>74.0</v>
      </c>
      <c r="I264" s="28">
        <v>0.22777777777777777</v>
      </c>
    </row>
    <row r="265" ht="13.5" customHeight="1">
      <c r="A265" s="25">
        <v>1019.0</v>
      </c>
      <c r="B265" s="26">
        <v>45336.0</v>
      </c>
      <c r="D265" s="27" t="s">
        <v>386</v>
      </c>
      <c r="E265" s="27">
        <f>240+4</f>
        <v>244</v>
      </c>
      <c r="F265" s="27" t="s">
        <v>387</v>
      </c>
      <c r="G265" s="27">
        <f>69</f>
        <v>69</v>
      </c>
      <c r="H265" s="27">
        <v>93.0</v>
      </c>
      <c r="I265" s="28">
        <v>0.3298611111111111</v>
      </c>
    </row>
    <row r="266" ht="13.5" customHeight="1">
      <c r="A266" s="25">
        <v>1019.0</v>
      </c>
      <c r="B266" s="26">
        <v>45337.0</v>
      </c>
      <c r="D266" s="27" t="s">
        <v>388</v>
      </c>
      <c r="E266" s="27">
        <f>360+7</f>
        <v>367</v>
      </c>
      <c r="F266" s="27" t="s">
        <v>389</v>
      </c>
      <c r="G266" s="27">
        <f>120+10</f>
        <v>130</v>
      </c>
      <c r="H266" s="27">
        <v>78.0</v>
      </c>
      <c r="I266" s="28">
        <v>0.35833333333333334</v>
      </c>
    </row>
    <row r="267" ht="13.5" customHeight="1">
      <c r="A267" s="25">
        <v>1019.0</v>
      </c>
      <c r="B267" s="26">
        <v>45338.0</v>
      </c>
      <c r="D267" s="27" t="s">
        <v>290</v>
      </c>
      <c r="E267" s="27">
        <f>300+22</f>
        <v>322</v>
      </c>
      <c r="F267" s="27" t="s">
        <v>259</v>
      </c>
      <c r="G267" s="27">
        <f>120+13</f>
        <v>133</v>
      </c>
      <c r="H267" s="27">
        <v>90.0</v>
      </c>
      <c r="I267" s="28">
        <v>0.33194444444444443</v>
      </c>
    </row>
    <row r="268" ht="13.5" customHeight="1">
      <c r="A268" s="25">
        <v>1019.0</v>
      </c>
      <c r="B268" s="26">
        <v>45339.0</v>
      </c>
      <c r="D268" s="27" t="s">
        <v>390</v>
      </c>
      <c r="E268" s="27">
        <f>360+25</f>
        <v>385</v>
      </c>
      <c r="F268" s="27" t="s">
        <v>391</v>
      </c>
      <c r="G268" s="27">
        <f>120+39</f>
        <v>159</v>
      </c>
      <c r="H268" s="27">
        <v>103.0</v>
      </c>
      <c r="I268" s="28">
        <v>0.0</v>
      </c>
    </row>
    <row r="269" ht="13.5" customHeight="1">
      <c r="A269" s="25">
        <v>1019.0</v>
      </c>
      <c r="B269" s="26">
        <v>45340.0</v>
      </c>
      <c r="D269" s="27" t="s">
        <v>392</v>
      </c>
      <c r="E269" s="27">
        <f>420+18</f>
        <v>438</v>
      </c>
      <c r="F269" s="27" t="s">
        <v>393</v>
      </c>
      <c r="G269" s="27">
        <f>125</f>
        <v>125</v>
      </c>
      <c r="H269" s="27">
        <v>102.0</v>
      </c>
      <c r="I269" s="28">
        <v>0.3215277777777778</v>
      </c>
    </row>
    <row r="270" ht="13.5" customHeight="1">
      <c r="A270" s="25">
        <v>1019.0</v>
      </c>
      <c r="B270" s="26">
        <v>45341.0</v>
      </c>
      <c r="D270" s="27" t="s">
        <v>290</v>
      </c>
      <c r="E270" s="27">
        <f>300+22</f>
        <v>322</v>
      </c>
      <c r="F270" s="27" t="s">
        <v>394</v>
      </c>
      <c r="G270" s="27">
        <f>120+16</f>
        <v>136</v>
      </c>
      <c r="H270" s="27">
        <v>135.0</v>
      </c>
      <c r="I270" s="28">
        <v>0.33541666666666664</v>
      </c>
    </row>
    <row r="271" ht="13.5" customHeight="1">
      <c r="A271" s="25">
        <v>1019.0</v>
      </c>
      <c r="B271" s="26">
        <v>45342.0</v>
      </c>
      <c r="D271" s="27" t="s">
        <v>395</v>
      </c>
      <c r="E271" s="27">
        <f>240+23</f>
        <v>263</v>
      </c>
      <c r="F271" s="27" t="s">
        <v>396</v>
      </c>
      <c r="G271" s="27">
        <f>60+51</f>
        <v>111</v>
      </c>
      <c r="H271" s="27">
        <v>114.0</v>
      </c>
      <c r="I271" s="28">
        <v>0.003472222222222222</v>
      </c>
    </row>
    <row r="272" ht="13.5" customHeight="1">
      <c r="A272" s="25">
        <v>1019.0</v>
      </c>
      <c r="B272" s="26">
        <v>45343.0</v>
      </c>
      <c r="D272" s="27" t="s">
        <v>397</v>
      </c>
      <c r="E272" s="27">
        <f>360+33</f>
        <v>393</v>
      </c>
      <c r="F272" s="27" t="s">
        <v>303</v>
      </c>
      <c r="G272" s="27">
        <f>120+29</f>
        <v>149</v>
      </c>
      <c r="H272" s="27">
        <v>56.0</v>
      </c>
      <c r="I272" s="28">
        <v>0.003472222222222222</v>
      </c>
    </row>
    <row r="273" ht="13.5" customHeight="1">
      <c r="A273" s="25">
        <v>1019.0</v>
      </c>
      <c r="B273" s="26">
        <v>45344.0</v>
      </c>
      <c r="D273" s="27" t="s">
        <v>398</v>
      </c>
      <c r="E273" s="27">
        <f>300+10</f>
        <v>310</v>
      </c>
      <c r="F273" s="27" t="s">
        <v>300</v>
      </c>
      <c r="G273" s="27">
        <f>120+47</f>
        <v>167</v>
      </c>
      <c r="H273" s="27">
        <v>78.0</v>
      </c>
      <c r="I273" s="28">
        <v>0.21805555555555556</v>
      </c>
    </row>
    <row r="274" ht="13.5" customHeight="1">
      <c r="A274" s="25">
        <v>1019.0</v>
      </c>
      <c r="B274" s="26">
        <v>45345.0</v>
      </c>
      <c r="D274" s="27" t="s">
        <v>399</v>
      </c>
      <c r="E274" s="27">
        <f>360+10</f>
        <v>370</v>
      </c>
      <c r="F274" s="27" t="s">
        <v>400</v>
      </c>
      <c r="G274" s="27">
        <f>90</f>
        <v>90</v>
      </c>
      <c r="H274" s="27">
        <v>96.0</v>
      </c>
      <c r="I274" s="28">
        <v>0.3368055555555556</v>
      </c>
    </row>
    <row r="275" ht="13.5" customHeight="1">
      <c r="A275" s="25">
        <v>1019.0</v>
      </c>
      <c r="B275" s="26">
        <v>45346.0</v>
      </c>
      <c r="D275" s="27" t="s">
        <v>372</v>
      </c>
      <c r="E275" s="27">
        <f>360+54</f>
        <v>414</v>
      </c>
      <c r="F275" s="27" t="s">
        <v>373</v>
      </c>
      <c r="G275" s="27">
        <v>240.0</v>
      </c>
      <c r="H275" s="27">
        <v>132.0</v>
      </c>
      <c r="I275" s="28">
        <v>0.33055555555555555</v>
      </c>
    </row>
    <row r="276" ht="13.5" customHeight="1">
      <c r="A276" s="25">
        <v>1019.0</v>
      </c>
      <c r="B276" s="26">
        <v>45347.0</v>
      </c>
      <c r="D276" s="27" t="s">
        <v>360</v>
      </c>
      <c r="E276" s="27">
        <f>360+4</f>
        <v>364</v>
      </c>
      <c r="F276" s="27" t="s">
        <v>389</v>
      </c>
      <c r="G276" s="27">
        <f>120+10</f>
        <v>130</v>
      </c>
      <c r="H276" s="27">
        <v>83.0</v>
      </c>
      <c r="I276" s="28">
        <v>0.001388888888888889</v>
      </c>
    </row>
    <row r="277" ht="13.5" customHeight="1">
      <c r="A277" s="25">
        <v>1019.0</v>
      </c>
      <c r="B277" s="26">
        <v>45348.0</v>
      </c>
      <c r="D277" s="27" t="s">
        <v>401</v>
      </c>
      <c r="E277" s="27">
        <f>480+42</f>
        <v>522</v>
      </c>
      <c r="F277" s="27" t="s">
        <v>402</v>
      </c>
      <c r="G277" s="27">
        <f>120+49</f>
        <v>169</v>
      </c>
      <c r="H277" s="27">
        <v>79.0</v>
      </c>
      <c r="I277" s="28">
        <v>0.34375</v>
      </c>
    </row>
    <row r="278" ht="13.5" customHeight="1">
      <c r="A278" s="25">
        <v>1019.0</v>
      </c>
      <c r="B278" s="26">
        <v>45349.0</v>
      </c>
      <c r="D278" s="27" t="s">
        <v>403</v>
      </c>
      <c r="E278" s="27">
        <f>361</f>
        <v>361</v>
      </c>
      <c r="F278" s="27" t="s">
        <v>393</v>
      </c>
      <c r="G278" s="27">
        <f>125</f>
        <v>125</v>
      </c>
      <c r="H278" s="27">
        <v>138.0</v>
      </c>
      <c r="I278" s="28">
        <v>6.944444444444445E-4</v>
      </c>
    </row>
    <row r="279" ht="13.5" customHeight="1">
      <c r="A279" s="25">
        <v>1019.0</v>
      </c>
      <c r="B279" s="26">
        <v>45350.0</v>
      </c>
      <c r="D279" s="27" t="s">
        <v>379</v>
      </c>
      <c r="E279" s="27">
        <f>300</f>
        <v>300</v>
      </c>
      <c r="F279" s="27" t="s">
        <v>270</v>
      </c>
      <c r="G279" s="27">
        <f>60+23</f>
        <v>83</v>
      </c>
      <c r="H279" s="27">
        <v>112.0</v>
      </c>
      <c r="I279" s="28">
        <v>0.009027777777777777</v>
      </c>
    </row>
    <row r="280" ht="13.5" customHeight="1">
      <c r="A280" s="25">
        <v>1019.0</v>
      </c>
      <c r="B280" s="26">
        <v>45351.0</v>
      </c>
      <c r="D280" s="27" t="s">
        <v>404</v>
      </c>
      <c r="E280" s="27">
        <f>325</f>
        <v>325</v>
      </c>
      <c r="F280" s="27" t="s">
        <v>391</v>
      </c>
      <c r="G280" s="27">
        <f>120+39</f>
        <v>159</v>
      </c>
      <c r="H280" s="27">
        <v>56.0</v>
      </c>
      <c r="I280" s="28">
        <v>0.003472222222222222</v>
      </c>
    </row>
    <row r="281" ht="13.5" customHeight="1">
      <c r="A281" s="25">
        <v>1019.0</v>
      </c>
      <c r="B281" s="26">
        <v>45294.0</v>
      </c>
      <c r="D281" s="27" t="s">
        <v>405</v>
      </c>
      <c r="E281" s="27">
        <f>360+13</f>
        <v>373</v>
      </c>
      <c r="F281" s="27" t="s">
        <v>406</v>
      </c>
      <c r="G281" s="27">
        <f>120+25</f>
        <v>145</v>
      </c>
      <c r="H281" s="27">
        <v>110.0</v>
      </c>
      <c r="I281" s="28">
        <v>0.0020833333333333333</v>
      </c>
    </row>
    <row r="282" ht="13.5" customHeight="1">
      <c r="A282" s="25">
        <v>1019.0</v>
      </c>
      <c r="B282" s="26">
        <v>45325.0</v>
      </c>
      <c r="D282" s="27" t="s">
        <v>407</v>
      </c>
      <c r="E282" s="27">
        <f>240+35</f>
        <v>275</v>
      </c>
      <c r="F282" s="27" t="s">
        <v>408</v>
      </c>
      <c r="G282" s="27">
        <f>50+52</f>
        <v>102</v>
      </c>
      <c r="H282" s="27">
        <v>106.0</v>
      </c>
      <c r="I282" s="28">
        <v>0.0</v>
      </c>
    </row>
    <row r="283" ht="13.5" customHeight="1">
      <c r="A283" s="25">
        <v>1019.0</v>
      </c>
      <c r="B283" s="26">
        <v>45354.0</v>
      </c>
      <c r="D283" s="27" t="s">
        <v>341</v>
      </c>
      <c r="E283" s="27">
        <f>420+13</f>
        <v>433</v>
      </c>
      <c r="F283" s="27" t="s">
        <v>409</v>
      </c>
      <c r="G283" s="27">
        <f>120+23</f>
        <v>143</v>
      </c>
      <c r="H283" s="27">
        <v>99.0</v>
      </c>
      <c r="I283" s="28">
        <v>0.002777777777777778</v>
      </c>
    </row>
    <row r="284" ht="13.5" customHeight="1">
      <c r="A284" s="25">
        <v>1019.0</v>
      </c>
      <c r="B284" s="26">
        <v>45385.0</v>
      </c>
      <c r="D284" s="27" t="s">
        <v>410</v>
      </c>
      <c r="E284" s="27">
        <f>360+15</f>
        <v>375</v>
      </c>
      <c r="F284" s="27" t="s">
        <v>411</v>
      </c>
      <c r="G284" s="27">
        <f>60+53</f>
        <v>113</v>
      </c>
      <c r="H284" s="27">
        <v>75.0</v>
      </c>
      <c r="I284" s="28">
        <v>0.006944444444444444</v>
      </c>
    </row>
    <row r="285" ht="13.5" customHeight="1">
      <c r="A285" s="25">
        <v>1019.0</v>
      </c>
      <c r="B285" s="26">
        <v>45415.0</v>
      </c>
      <c r="D285" s="27" t="s">
        <v>412</v>
      </c>
      <c r="E285" s="27">
        <f>306</f>
        <v>306</v>
      </c>
      <c r="F285" s="27" t="s">
        <v>413</v>
      </c>
      <c r="G285" s="27">
        <f>123</f>
        <v>123</v>
      </c>
      <c r="H285" s="27">
        <v>110.0</v>
      </c>
      <c r="I285" s="28">
        <v>0.007638888888888889</v>
      </c>
    </row>
    <row r="286" ht="13.5" customHeight="1">
      <c r="A286" s="25">
        <v>1019.0</v>
      </c>
      <c r="B286" s="26">
        <v>45446.0</v>
      </c>
      <c r="D286" s="27" t="s">
        <v>286</v>
      </c>
      <c r="E286" s="27">
        <f>360+2</f>
        <v>362</v>
      </c>
      <c r="F286" s="27" t="s">
        <v>273</v>
      </c>
      <c r="G286" s="27">
        <f>120+33</f>
        <v>153</v>
      </c>
      <c r="H286" s="27">
        <v>108.0</v>
      </c>
      <c r="I286" s="28">
        <v>0.003472222222222222</v>
      </c>
    </row>
    <row r="287" ht="13.5" customHeight="1">
      <c r="A287" s="25">
        <v>1019.0</v>
      </c>
      <c r="B287" s="26">
        <v>45476.0</v>
      </c>
      <c r="D287" s="27" t="s">
        <v>277</v>
      </c>
      <c r="E287" s="27">
        <f>240+31</f>
        <v>271</v>
      </c>
      <c r="F287" s="27" t="s">
        <v>342</v>
      </c>
      <c r="G287" s="27">
        <f>120+17</f>
        <v>137</v>
      </c>
      <c r="H287" s="27">
        <v>96.0</v>
      </c>
      <c r="I287" s="28">
        <v>0.007638888888888889</v>
      </c>
    </row>
    <row r="288" ht="13.5" customHeight="1">
      <c r="A288" s="25">
        <v>1019.0</v>
      </c>
      <c r="B288" s="26">
        <v>45507.0</v>
      </c>
      <c r="D288" s="27" t="s">
        <v>414</v>
      </c>
      <c r="E288" s="27">
        <f>300+33</f>
        <v>333</v>
      </c>
      <c r="F288" s="27" t="s">
        <v>74</v>
      </c>
      <c r="G288" s="27">
        <v>60.0</v>
      </c>
      <c r="H288" s="27">
        <v>111.0</v>
      </c>
      <c r="I288" s="28">
        <v>0.0020833333333333333</v>
      </c>
    </row>
    <row r="289" ht="13.5" customHeight="1">
      <c r="A289" s="25">
        <v>1019.0</v>
      </c>
      <c r="B289" s="26">
        <v>45538.0</v>
      </c>
      <c r="D289" s="27" t="s">
        <v>398</v>
      </c>
      <c r="E289" s="27">
        <f>310</f>
        <v>310</v>
      </c>
      <c r="F289" s="27" t="s">
        <v>415</v>
      </c>
      <c r="G289" s="27">
        <f>60+47</f>
        <v>107</v>
      </c>
      <c r="H289" s="27">
        <v>104.0</v>
      </c>
      <c r="I289" s="28">
        <v>0.005555555555555556</v>
      </c>
    </row>
    <row r="290" ht="13.5" customHeight="1">
      <c r="A290" s="25">
        <v>1019.0</v>
      </c>
      <c r="B290" s="26">
        <v>45568.0</v>
      </c>
      <c r="D290" s="27" t="s">
        <v>416</v>
      </c>
      <c r="E290" s="27">
        <f>360+34</f>
        <v>394</v>
      </c>
      <c r="F290" s="27" t="s">
        <v>389</v>
      </c>
      <c r="G290" s="27">
        <f>120+10</f>
        <v>130</v>
      </c>
      <c r="H290" s="27">
        <v>83.0</v>
      </c>
      <c r="I290" s="28">
        <v>0.016666666666666666</v>
      </c>
    </row>
    <row r="291" ht="13.5" customHeight="1">
      <c r="A291" s="25">
        <v>1019.0</v>
      </c>
      <c r="B291" s="26">
        <v>45599.0</v>
      </c>
      <c r="D291" s="27" t="s">
        <v>417</v>
      </c>
      <c r="E291" s="27">
        <f>420+42</f>
        <v>462</v>
      </c>
      <c r="F291" s="27" t="s">
        <v>402</v>
      </c>
      <c r="G291" s="27">
        <f>120+49</f>
        <v>169</v>
      </c>
      <c r="H291" s="27">
        <v>59.0</v>
      </c>
      <c r="I291" s="28">
        <v>0.018055555555555554</v>
      </c>
    </row>
    <row r="292" ht="13.5" customHeight="1">
      <c r="A292" s="25">
        <v>1019.0</v>
      </c>
      <c r="B292" s="26">
        <v>45629.0</v>
      </c>
      <c r="D292" s="27" t="s">
        <v>418</v>
      </c>
      <c r="E292" s="27">
        <f>420+17</f>
        <v>437</v>
      </c>
      <c r="F292" s="27" t="s">
        <v>419</v>
      </c>
      <c r="G292" s="27">
        <v>180.0</v>
      </c>
      <c r="H292" s="27">
        <v>148.0</v>
      </c>
      <c r="I292" s="28">
        <v>6.944444444444445E-4</v>
      </c>
    </row>
    <row r="293" ht="13.5" customHeight="1">
      <c r="A293" s="25">
        <v>1019.0</v>
      </c>
      <c r="B293" s="26">
        <v>45364.0</v>
      </c>
      <c r="D293" s="27" t="s">
        <v>420</v>
      </c>
      <c r="E293" s="27">
        <f>540</f>
        <v>540</v>
      </c>
      <c r="F293" s="27" t="s">
        <v>365</v>
      </c>
      <c r="G293" s="27">
        <f>180+23</f>
        <v>203</v>
      </c>
      <c r="H293" s="27">
        <v>101.0</v>
      </c>
      <c r="I293" s="28">
        <v>0.004166666666666667</v>
      </c>
    </row>
    <row r="294" ht="13.5" customHeight="1">
      <c r="A294" s="25">
        <v>1019.0</v>
      </c>
      <c r="B294" s="26">
        <v>45365.0</v>
      </c>
      <c r="D294" s="27" t="s">
        <v>340</v>
      </c>
      <c r="E294" s="27">
        <f>480+25</f>
        <v>505</v>
      </c>
      <c r="F294" s="27" t="s">
        <v>391</v>
      </c>
      <c r="G294" s="27">
        <f>120+39</f>
        <v>159</v>
      </c>
      <c r="H294" s="27">
        <v>117.0</v>
      </c>
      <c r="I294" s="28">
        <v>0.009722222222222222</v>
      </c>
    </row>
    <row r="295" ht="13.5" customHeight="1">
      <c r="A295" s="25">
        <v>1019.0</v>
      </c>
      <c r="B295" s="26">
        <v>45366.0</v>
      </c>
      <c r="D295" s="27" t="s">
        <v>421</v>
      </c>
      <c r="E295" s="27">
        <f>420+59</f>
        <v>479</v>
      </c>
      <c r="F295" s="27" t="s">
        <v>422</v>
      </c>
      <c r="G295" s="27">
        <f>120+59</f>
        <v>179</v>
      </c>
      <c r="H295" s="27">
        <v>121.0</v>
      </c>
      <c r="I295" s="28">
        <v>0.004861111111111111</v>
      </c>
    </row>
    <row r="296" ht="13.5" customHeight="1">
      <c r="A296" s="25">
        <v>1019.0</v>
      </c>
      <c r="B296" s="26">
        <v>45367.0</v>
      </c>
      <c r="D296" s="27" t="s">
        <v>290</v>
      </c>
      <c r="E296" s="27">
        <f>322</f>
        <v>322</v>
      </c>
      <c r="F296" s="27" t="s">
        <v>287</v>
      </c>
      <c r="G296" s="27">
        <f>60+16</f>
        <v>76</v>
      </c>
      <c r="H296" s="27">
        <v>156.0</v>
      </c>
      <c r="I296" s="28">
        <v>0.005555555555555556</v>
      </c>
    </row>
    <row r="297" ht="13.5" customHeight="1">
      <c r="A297" s="25">
        <v>1019.0</v>
      </c>
      <c r="B297" s="26">
        <v>45368.0</v>
      </c>
      <c r="D297" s="27" t="s">
        <v>423</v>
      </c>
      <c r="E297" s="27">
        <f>420+23</f>
        <v>443</v>
      </c>
      <c r="F297" s="27" t="s">
        <v>424</v>
      </c>
      <c r="G297" s="27">
        <f>120+51</f>
        <v>171</v>
      </c>
      <c r="H297" s="27">
        <v>124.0</v>
      </c>
      <c r="I297" s="28">
        <v>0.003472222222222222</v>
      </c>
    </row>
    <row r="298" ht="13.5" customHeight="1">
      <c r="A298" s="25">
        <v>1019.0</v>
      </c>
      <c r="B298" s="26">
        <v>45369.0</v>
      </c>
      <c r="D298" s="27" t="s">
        <v>372</v>
      </c>
      <c r="E298" s="27">
        <f>360+54</f>
        <v>414</v>
      </c>
      <c r="F298" s="27" t="s">
        <v>346</v>
      </c>
      <c r="G298" s="27">
        <v>121.0</v>
      </c>
      <c r="H298" s="27">
        <v>138.0</v>
      </c>
      <c r="I298" s="28">
        <v>0.001388888888888889</v>
      </c>
    </row>
    <row r="299" ht="13.5" customHeight="1">
      <c r="A299" s="25">
        <v>1019.0</v>
      </c>
      <c r="B299" s="26">
        <v>45370.0</v>
      </c>
      <c r="D299" s="27" t="s">
        <v>425</v>
      </c>
      <c r="E299" s="27">
        <f>360+47</f>
        <v>407</v>
      </c>
      <c r="F299" s="27" t="s">
        <v>426</v>
      </c>
      <c r="G299" s="27">
        <f>120+43</f>
        <v>163</v>
      </c>
      <c r="H299" s="27">
        <v>124.0</v>
      </c>
      <c r="I299" s="28">
        <v>6.944444444444445E-4</v>
      </c>
    </row>
    <row r="300" ht="13.5" customHeight="1">
      <c r="A300" s="25">
        <v>1019.0</v>
      </c>
      <c r="B300" s="26">
        <v>45371.0</v>
      </c>
      <c r="D300" s="27" t="s">
        <v>427</v>
      </c>
      <c r="E300" s="27">
        <f>355</f>
        <v>355</v>
      </c>
      <c r="F300" s="27" t="s">
        <v>428</v>
      </c>
      <c r="G300" s="27">
        <f>120+26</f>
        <v>146</v>
      </c>
      <c r="H300" s="27">
        <v>118.0</v>
      </c>
      <c r="I300" s="28">
        <v>0.006944444444444444</v>
      </c>
    </row>
    <row r="301" ht="13.5" customHeight="1">
      <c r="A301" s="25">
        <v>1019.0</v>
      </c>
      <c r="B301" s="26">
        <v>45372.0</v>
      </c>
      <c r="D301" s="27" t="s">
        <v>429</v>
      </c>
      <c r="E301" s="27">
        <v>331.0</v>
      </c>
      <c r="F301" s="27" t="s">
        <v>406</v>
      </c>
      <c r="G301" s="27">
        <f>120+25</f>
        <v>145</v>
      </c>
      <c r="H301" s="27">
        <v>130.0</v>
      </c>
      <c r="I301" s="28">
        <v>0.0020833333333333333</v>
      </c>
    </row>
    <row r="302" ht="13.5" customHeight="1">
      <c r="A302" s="25">
        <v>1019.0</v>
      </c>
      <c r="B302" s="26">
        <v>45373.0</v>
      </c>
      <c r="D302" s="27" t="s">
        <v>430</v>
      </c>
      <c r="E302" s="27">
        <f>240+53</f>
        <v>293</v>
      </c>
      <c r="F302" s="27" t="s">
        <v>431</v>
      </c>
      <c r="G302" s="27">
        <f>120+42</f>
        <v>162</v>
      </c>
      <c r="H302" s="27">
        <v>126.0</v>
      </c>
      <c r="I302" s="28">
        <v>0.0</v>
      </c>
    </row>
    <row r="303" ht="13.5" customHeight="1">
      <c r="A303" s="25">
        <v>1019.0</v>
      </c>
      <c r="B303" s="26">
        <v>45374.0</v>
      </c>
      <c r="D303" s="27" t="s">
        <v>432</v>
      </c>
      <c r="E303" s="27">
        <f>360+31</f>
        <v>391</v>
      </c>
      <c r="F303" s="27" t="s">
        <v>433</v>
      </c>
      <c r="G303" s="27">
        <f>120+32</f>
        <v>152</v>
      </c>
      <c r="H303" s="27">
        <v>89.0</v>
      </c>
      <c r="I303" s="28">
        <v>0.009722222222222222</v>
      </c>
    </row>
    <row r="304" ht="13.5" customHeight="1">
      <c r="A304" s="25">
        <v>1019.0</v>
      </c>
      <c r="B304" s="26">
        <v>45375.0</v>
      </c>
      <c r="D304" s="27" t="s">
        <v>434</v>
      </c>
      <c r="E304" s="27">
        <f>360+35</f>
        <v>395</v>
      </c>
      <c r="F304" s="27" t="s">
        <v>327</v>
      </c>
      <c r="G304" s="27">
        <f>120+35</f>
        <v>155</v>
      </c>
      <c r="H304" s="27">
        <v>95.0</v>
      </c>
      <c r="I304" s="28">
        <v>0.006944444444444444</v>
      </c>
    </row>
    <row r="305" ht="13.5" customHeight="1">
      <c r="A305" s="25">
        <v>1019.0</v>
      </c>
      <c r="B305" s="26">
        <v>45376.0</v>
      </c>
      <c r="D305" s="27" t="s">
        <v>435</v>
      </c>
      <c r="E305" s="27">
        <f>346</f>
        <v>346</v>
      </c>
      <c r="F305" s="27" t="s">
        <v>436</v>
      </c>
      <c r="G305" s="27">
        <f>60+35</f>
        <v>95</v>
      </c>
      <c r="H305" s="27">
        <v>110.0</v>
      </c>
      <c r="I305" s="28">
        <v>0.002777777777777778</v>
      </c>
    </row>
    <row r="306" ht="13.5" customHeight="1">
      <c r="A306" s="25">
        <v>1019.0</v>
      </c>
      <c r="B306" s="26">
        <v>45377.0</v>
      </c>
      <c r="D306" s="27" t="s">
        <v>437</v>
      </c>
      <c r="E306" s="27">
        <f>240+38</f>
        <v>278</v>
      </c>
      <c r="F306" s="27" t="s">
        <v>426</v>
      </c>
      <c r="G306" s="27">
        <f>120+43</f>
        <v>163</v>
      </c>
      <c r="H306" s="27">
        <v>197.0</v>
      </c>
      <c r="I306" s="28">
        <v>0.001388888888888889</v>
      </c>
    </row>
    <row r="307" ht="13.5" customHeight="1">
      <c r="A307" s="25">
        <v>1019.0</v>
      </c>
      <c r="B307" s="26">
        <v>45378.0</v>
      </c>
      <c r="D307" s="27" t="s">
        <v>438</v>
      </c>
      <c r="E307" s="27">
        <f>240+58</f>
        <v>298</v>
      </c>
      <c r="F307" s="27" t="s">
        <v>411</v>
      </c>
      <c r="G307" s="27">
        <f t="shared" ref="G307:G308" si="3">60+53</f>
        <v>113</v>
      </c>
      <c r="H307" s="27">
        <v>116.0</v>
      </c>
      <c r="I307" s="28">
        <v>0.0</v>
      </c>
      <c r="L307" s="27">
        <v>0.0</v>
      </c>
    </row>
    <row r="308" ht="13.5" customHeight="1">
      <c r="A308" s="25">
        <v>1019.0</v>
      </c>
      <c r="B308" s="26">
        <v>45379.0</v>
      </c>
      <c r="D308" s="27" t="s">
        <v>439</v>
      </c>
      <c r="E308" s="27">
        <f>359</f>
        <v>359</v>
      </c>
      <c r="F308" s="27" t="s">
        <v>411</v>
      </c>
      <c r="G308" s="27">
        <f t="shared" si="3"/>
        <v>113</v>
      </c>
      <c r="H308" s="27">
        <v>112.0</v>
      </c>
      <c r="I308" s="28">
        <v>0.001388888888888889</v>
      </c>
      <c r="L308" s="27">
        <v>0.0</v>
      </c>
    </row>
    <row r="309" ht="13.5" customHeight="1">
      <c r="A309" s="25">
        <v>1019.0</v>
      </c>
      <c r="B309" s="26">
        <v>45380.0</v>
      </c>
      <c r="D309" s="27" t="s">
        <v>388</v>
      </c>
      <c r="E309" s="27">
        <f>360+7</f>
        <v>367</v>
      </c>
      <c r="F309" s="27" t="s">
        <v>346</v>
      </c>
      <c r="G309" s="27">
        <v>121.0</v>
      </c>
      <c r="H309" s="27">
        <v>94.0</v>
      </c>
      <c r="I309" s="28">
        <v>0.0020833333333333333</v>
      </c>
      <c r="L309" s="27">
        <v>0.0</v>
      </c>
    </row>
    <row r="310" ht="13.5" customHeight="1">
      <c r="A310" s="25">
        <v>1019.0</v>
      </c>
      <c r="B310" s="26">
        <v>45381.0</v>
      </c>
      <c r="D310" s="27" t="s">
        <v>440</v>
      </c>
      <c r="E310" s="27">
        <v>316.0</v>
      </c>
      <c r="F310" s="27" t="s">
        <v>441</v>
      </c>
      <c r="G310" s="27">
        <f>60+14</f>
        <v>74</v>
      </c>
      <c r="H310" s="27">
        <v>48.0</v>
      </c>
      <c r="I310" s="28">
        <v>0.011805555555555555</v>
      </c>
      <c r="L310" s="27">
        <v>1.0</v>
      </c>
    </row>
    <row r="311" ht="13.5" customHeight="1">
      <c r="A311" s="25">
        <v>1019.0</v>
      </c>
      <c r="B311" s="26">
        <v>45382.0</v>
      </c>
      <c r="D311" s="27" t="s">
        <v>442</v>
      </c>
      <c r="E311" s="27">
        <v>336.0</v>
      </c>
      <c r="F311" s="27" t="s">
        <v>443</v>
      </c>
      <c r="G311" s="27">
        <v>128.0</v>
      </c>
      <c r="H311" s="27">
        <v>83.0</v>
      </c>
      <c r="I311" s="28">
        <v>0.016666666666666666</v>
      </c>
      <c r="L311" s="27">
        <v>0.0</v>
      </c>
    </row>
    <row r="312" ht="13.5" customHeight="1">
      <c r="A312" s="25">
        <v>1019.0</v>
      </c>
      <c r="B312" s="26">
        <v>45295.0</v>
      </c>
      <c r="D312" s="27" t="s">
        <v>313</v>
      </c>
      <c r="E312" s="27">
        <f>240+12</f>
        <v>252</v>
      </c>
      <c r="F312" s="27" t="s">
        <v>306</v>
      </c>
      <c r="G312" s="27">
        <f>60+11</f>
        <v>71</v>
      </c>
      <c r="H312" s="27">
        <v>44.0</v>
      </c>
      <c r="I312" s="28">
        <v>0.016666666666666666</v>
      </c>
      <c r="L312" s="27">
        <v>1.0</v>
      </c>
    </row>
    <row r="313" ht="13.5" customHeight="1">
      <c r="A313" s="25">
        <v>1019.0</v>
      </c>
      <c r="B313" s="26">
        <v>45326.0</v>
      </c>
      <c r="D313" s="27" t="s">
        <v>444</v>
      </c>
      <c r="E313" s="27">
        <f>360+28</f>
        <v>388</v>
      </c>
      <c r="F313" s="27" t="s">
        <v>415</v>
      </c>
      <c r="G313" s="27">
        <f>40+47</f>
        <v>87</v>
      </c>
      <c r="H313" s="27">
        <v>65.0</v>
      </c>
      <c r="I313" s="28">
        <v>0.0020833333333333333</v>
      </c>
      <c r="L313" s="27">
        <v>0.0</v>
      </c>
    </row>
    <row r="314" ht="13.5" customHeight="1">
      <c r="A314" s="25">
        <v>1019.0</v>
      </c>
      <c r="B314" s="26">
        <v>45355.0</v>
      </c>
      <c r="D314" s="27" t="s">
        <v>445</v>
      </c>
      <c r="E314" s="27">
        <v>348.0</v>
      </c>
      <c r="F314" s="27" t="s">
        <v>441</v>
      </c>
      <c r="G314" s="27">
        <f>60+14</f>
        <v>74</v>
      </c>
      <c r="H314" s="27">
        <v>75.0</v>
      </c>
      <c r="I314" s="28">
        <v>0.015277777777777777</v>
      </c>
      <c r="L314" s="27">
        <v>0.0</v>
      </c>
    </row>
    <row r="315" ht="13.5" customHeight="1">
      <c r="A315" s="25">
        <v>1019.0</v>
      </c>
      <c r="B315" s="26">
        <v>45386.0</v>
      </c>
      <c r="D315" s="27" t="s">
        <v>446</v>
      </c>
      <c r="E315" s="27">
        <v>327.0</v>
      </c>
      <c r="F315" s="27" t="s">
        <v>447</v>
      </c>
      <c r="G315" s="27">
        <f>60+44</f>
        <v>104</v>
      </c>
      <c r="H315" s="27">
        <v>54.0</v>
      </c>
      <c r="I315" s="28">
        <v>0.010416666666666666</v>
      </c>
      <c r="L315" s="27">
        <v>0.0</v>
      </c>
    </row>
    <row r="316" ht="13.5" customHeight="1">
      <c r="A316" s="29">
        <v>2508.0</v>
      </c>
      <c r="B316" s="2">
        <v>45307.0</v>
      </c>
      <c r="D316" s="3" t="s">
        <v>448</v>
      </c>
      <c r="E316" s="3">
        <v>351.0</v>
      </c>
      <c r="F316" s="3" t="s">
        <v>279</v>
      </c>
      <c r="G316" s="3">
        <v>94.0</v>
      </c>
      <c r="H316" s="3">
        <v>125.0</v>
      </c>
      <c r="I316" s="7">
        <v>0.38958333333333334</v>
      </c>
    </row>
    <row r="317" ht="13.5" customHeight="1">
      <c r="A317" s="29">
        <v>2508.0</v>
      </c>
      <c r="B317" s="2">
        <v>45308.0</v>
      </c>
      <c r="D317" s="3" t="s">
        <v>449</v>
      </c>
      <c r="E317" s="3">
        <v>508.0</v>
      </c>
      <c r="F317" s="3" t="s">
        <v>450</v>
      </c>
      <c r="G317" s="3">
        <v>173.0</v>
      </c>
      <c r="H317" s="3">
        <v>125.0</v>
      </c>
      <c r="I317" s="7">
        <v>0.38055555555555554</v>
      </c>
    </row>
    <row r="318" ht="13.5" customHeight="1">
      <c r="A318" s="29">
        <v>2508.0</v>
      </c>
      <c r="B318" s="2">
        <v>45309.0</v>
      </c>
      <c r="D318" s="3" t="s">
        <v>451</v>
      </c>
      <c r="E318" s="3">
        <v>445.0</v>
      </c>
      <c r="F318" s="3" t="s">
        <v>452</v>
      </c>
      <c r="G318" s="3">
        <v>205.0</v>
      </c>
      <c r="H318" s="3">
        <v>151.0</v>
      </c>
      <c r="I318" s="7">
        <v>0.3104166666666667</v>
      </c>
    </row>
    <row r="319" ht="13.5" customHeight="1">
      <c r="A319" s="29">
        <v>2508.0</v>
      </c>
      <c r="B319" s="2">
        <v>45310.0</v>
      </c>
      <c r="D319" s="3" t="s">
        <v>453</v>
      </c>
      <c r="E319" s="3">
        <v>270.0</v>
      </c>
      <c r="F319" s="3" t="s">
        <v>389</v>
      </c>
      <c r="G319" s="3">
        <v>130.0</v>
      </c>
      <c r="H319" s="3">
        <v>100.0</v>
      </c>
      <c r="I319" s="7">
        <v>0.3958333333333333</v>
      </c>
    </row>
    <row r="320" ht="13.5" customHeight="1">
      <c r="A320" s="29">
        <v>2508.0</v>
      </c>
      <c r="B320" s="2">
        <v>45311.0</v>
      </c>
      <c r="D320" s="3" t="s">
        <v>454</v>
      </c>
      <c r="E320" s="3">
        <v>296.0</v>
      </c>
      <c r="F320" s="3" t="s">
        <v>406</v>
      </c>
      <c r="G320" s="3">
        <v>145.0</v>
      </c>
      <c r="H320" s="3">
        <v>81.0</v>
      </c>
      <c r="I320" s="7">
        <v>0.40347222222222223</v>
      </c>
    </row>
    <row r="321" ht="13.5" customHeight="1">
      <c r="A321" s="29">
        <v>2508.0</v>
      </c>
      <c r="B321" s="2">
        <v>45312.0</v>
      </c>
      <c r="D321" s="3" t="s">
        <v>455</v>
      </c>
      <c r="E321" s="3">
        <v>504.0</v>
      </c>
      <c r="F321" s="3" t="s">
        <v>456</v>
      </c>
      <c r="G321" s="3">
        <v>281.0</v>
      </c>
      <c r="H321" s="3">
        <v>69.0</v>
      </c>
      <c r="I321" s="7">
        <v>0.3840277777777778</v>
      </c>
    </row>
    <row r="322" ht="13.5" customHeight="1">
      <c r="A322" s="29">
        <v>2508.0</v>
      </c>
      <c r="B322" s="2">
        <v>45313.0</v>
      </c>
      <c r="D322" s="3" t="s">
        <v>457</v>
      </c>
      <c r="E322" s="3">
        <v>651.0</v>
      </c>
      <c r="F322" s="3" t="s">
        <v>458</v>
      </c>
      <c r="G322" s="3">
        <v>398.0</v>
      </c>
      <c r="H322" s="3">
        <v>157.0</v>
      </c>
      <c r="I322" s="7">
        <v>0.3277777777777778</v>
      </c>
    </row>
    <row r="323" ht="13.5" customHeight="1">
      <c r="A323" s="29">
        <v>2508.0</v>
      </c>
      <c r="B323" s="2">
        <v>45314.0</v>
      </c>
      <c r="D323" s="3" t="s">
        <v>459</v>
      </c>
      <c r="E323" s="3">
        <v>783.0</v>
      </c>
      <c r="F323" s="3" t="s">
        <v>370</v>
      </c>
      <c r="G323" s="3">
        <v>318.0</v>
      </c>
      <c r="H323" s="3">
        <v>114.0</v>
      </c>
      <c r="I323" s="7">
        <v>0.3104166666666667</v>
      </c>
    </row>
    <row r="324" ht="13.5" customHeight="1">
      <c r="A324" s="29">
        <v>2508.0</v>
      </c>
      <c r="B324" s="2">
        <v>45315.0</v>
      </c>
      <c r="D324" s="3" t="s">
        <v>460</v>
      </c>
      <c r="E324" s="3">
        <v>696.0</v>
      </c>
      <c r="F324" s="3" t="s">
        <v>461</v>
      </c>
      <c r="G324" s="3">
        <v>365.0</v>
      </c>
      <c r="H324" s="3">
        <v>103.0</v>
      </c>
      <c r="I324" s="7">
        <v>0.34375</v>
      </c>
    </row>
    <row r="325" ht="13.5" customHeight="1">
      <c r="A325" s="29">
        <v>2508.0</v>
      </c>
      <c r="B325" s="2">
        <v>45316.0</v>
      </c>
      <c r="D325" s="3" t="s">
        <v>462</v>
      </c>
      <c r="E325" s="3">
        <v>313.0</v>
      </c>
      <c r="F325" s="3" t="s">
        <v>463</v>
      </c>
      <c r="G325" s="3">
        <v>126.0</v>
      </c>
      <c r="H325" s="3">
        <v>173.0</v>
      </c>
      <c r="I325" s="7">
        <v>0.3104166666666667</v>
      </c>
    </row>
    <row r="326" ht="13.5" customHeight="1">
      <c r="A326" s="29">
        <v>2508.0</v>
      </c>
      <c r="B326" s="2">
        <v>45317.0</v>
      </c>
      <c r="D326" s="3" t="s">
        <v>291</v>
      </c>
      <c r="E326" s="3">
        <v>236.0</v>
      </c>
      <c r="F326" s="3" t="s">
        <v>259</v>
      </c>
      <c r="G326" s="3">
        <v>133.0</v>
      </c>
      <c r="H326" s="3">
        <v>93.0</v>
      </c>
      <c r="I326" s="7">
        <v>0.39305555555555555</v>
      </c>
    </row>
    <row r="327" ht="13.5" customHeight="1">
      <c r="A327" s="29">
        <v>2508.0</v>
      </c>
      <c r="B327" s="2">
        <v>45318.0</v>
      </c>
      <c r="D327" s="3" t="s">
        <v>464</v>
      </c>
      <c r="E327" s="3">
        <v>490.0</v>
      </c>
      <c r="F327" s="3" t="s">
        <v>465</v>
      </c>
      <c r="G327" s="3">
        <v>230.0</v>
      </c>
      <c r="H327" s="3">
        <v>80.0</v>
      </c>
      <c r="I327" s="7">
        <v>0.35000000000000003</v>
      </c>
    </row>
    <row r="328" ht="13.5" customHeight="1">
      <c r="A328" s="29">
        <v>2508.0</v>
      </c>
      <c r="B328" s="2">
        <v>45319.0</v>
      </c>
      <c r="D328" s="3" t="s">
        <v>317</v>
      </c>
      <c r="E328" s="3">
        <v>464.0</v>
      </c>
      <c r="F328" s="3" t="s">
        <v>466</v>
      </c>
      <c r="G328" s="3">
        <v>197.0</v>
      </c>
      <c r="H328" s="3">
        <v>82.0</v>
      </c>
      <c r="I328" s="7">
        <v>0.3534722222222222</v>
      </c>
    </row>
    <row r="329" ht="13.5" customHeight="1">
      <c r="A329" s="29">
        <v>2508.0</v>
      </c>
      <c r="B329" s="2">
        <v>45320.0</v>
      </c>
      <c r="D329" s="3" t="s">
        <v>467</v>
      </c>
      <c r="E329" s="3">
        <v>945.0</v>
      </c>
      <c r="F329" s="3" t="s">
        <v>468</v>
      </c>
      <c r="G329" s="3">
        <v>561.0</v>
      </c>
      <c r="H329" s="3">
        <v>74.0</v>
      </c>
      <c r="I329" s="7">
        <v>0.15069444444444444</v>
      </c>
    </row>
    <row r="330" ht="13.5" customHeight="1">
      <c r="A330" s="29">
        <v>2508.0</v>
      </c>
      <c r="B330" s="2">
        <v>45321.0</v>
      </c>
      <c r="D330" s="3" t="s">
        <v>469</v>
      </c>
      <c r="E330" s="3">
        <v>340.0</v>
      </c>
      <c r="F330" s="3" t="s">
        <v>470</v>
      </c>
      <c r="G330" s="3">
        <v>206.0</v>
      </c>
      <c r="H330" s="3">
        <v>163.0</v>
      </c>
      <c r="I330" s="7">
        <v>0.3104166666666667</v>
      </c>
    </row>
    <row r="331" ht="13.5" customHeight="1">
      <c r="A331" s="29">
        <v>2508.0</v>
      </c>
      <c r="B331" s="2">
        <v>45322.0</v>
      </c>
      <c r="D331" s="3" t="s">
        <v>340</v>
      </c>
      <c r="E331" s="3">
        <v>505.0</v>
      </c>
      <c r="F331" s="3" t="s">
        <v>438</v>
      </c>
      <c r="G331" s="3">
        <v>298.0</v>
      </c>
      <c r="H331" s="3">
        <v>98.0</v>
      </c>
      <c r="I331" s="7">
        <v>0.4444444444444444</v>
      </c>
    </row>
    <row r="332" ht="13.5" customHeight="1">
      <c r="A332" s="29">
        <v>2508.0</v>
      </c>
      <c r="B332" s="2">
        <v>45323.0</v>
      </c>
      <c r="D332" s="3" t="s">
        <v>471</v>
      </c>
      <c r="E332" s="3">
        <v>216.0</v>
      </c>
      <c r="F332" s="3" t="s">
        <v>472</v>
      </c>
      <c r="G332" s="3">
        <v>260.0</v>
      </c>
      <c r="H332" s="3" t="s">
        <v>473</v>
      </c>
      <c r="I332" s="3" t="s">
        <v>473</v>
      </c>
    </row>
    <row r="333" ht="13.5" customHeight="1">
      <c r="A333" s="29">
        <v>2508.0</v>
      </c>
      <c r="B333" s="2">
        <v>45324.0</v>
      </c>
      <c r="D333" s="3" t="s">
        <v>474</v>
      </c>
      <c r="E333" s="3">
        <v>524.0</v>
      </c>
      <c r="F333" s="3" t="s">
        <v>468</v>
      </c>
      <c r="G333" s="3">
        <v>561.0</v>
      </c>
      <c r="H333" s="3" t="s">
        <v>473</v>
      </c>
      <c r="I333" s="3" t="s">
        <v>473</v>
      </c>
    </row>
    <row r="334" ht="13.5" customHeight="1">
      <c r="A334" s="29">
        <v>2508.0</v>
      </c>
      <c r="B334" s="2">
        <v>45325.0</v>
      </c>
      <c r="D334" s="3" t="s">
        <v>475</v>
      </c>
      <c r="E334" s="3">
        <v>274.0</v>
      </c>
      <c r="F334" s="3" t="s">
        <v>476</v>
      </c>
      <c r="G334" s="3">
        <v>287.0</v>
      </c>
      <c r="H334" s="3">
        <v>72.0</v>
      </c>
      <c r="I334" s="7">
        <v>0.7902777777777777</v>
      </c>
    </row>
    <row r="335" ht="13.5" customHeight="1">
      <c r="A335" s="29">
        <v>2508.0</v>
      </c>
      <c r="B335" s="2">
        <v>45326.0</v>
      </c>
      <c r="D335" s="3" t="s">
        <v>477</v>
      </c>
      <c r="E335" s="3">
        <v>713.0</v>
      </c>
      <c r="F335" s="3" t="s">
        <v>438</v>
      </c>
      <c r="G335" s="3">
        <v>298.0</v>
      </c>
      <c r="H335" s="3">
        <v>73.0</v>
      </c>
      <c r="I335" s="7">
        <v>0.32569444444444445</v>
      </c>
    </row>
    <row r="336" ht="13.5" customHeight="1">
      <c r="A336" s="29">
        <v>2508.0</v>
      </c>
      <c r="B336" s="2">
        <v>45327.0</v>
      </c>
      <c r="D336" s="3" t="s">
        <v>478</v>
      </c>
      <c r="E336" s="3">
        <v>506.0</v>
      </c>
      <c r="F336" s="3" t="s">
        <v>479</v>
      </c>
      <c r="G336" s="3">
        <v>300.0</v>
      </c>
      <c r="H336" s="3">
        <v>152.0</v>
      </c>
      <c r="I336" s="7">
        <v>0.42430555555555555</v>
      </c>
    </row>
    <row r="337" ht="13.5" customHeight="1">
      <c r="A337" s="29">
        <v>2508.0</v>
      </c>
      <c r="B337" s="2">
        <v>45328.0</v>
      </c>
      <c r="D337" s="3" t="s">
        <v>480</v>
      </c>
      <c r="E337" s="3">
        <v>529.0</v>
      </c>
      <c r="F337" s="3" t="s">
        <v>481</v>
      </c>
      <c r="G337" s="3">
        <v>256.0</v>
      </c>
      <c r="H337" s="3">
        <v>114.0</v>
      </c>
      <c r="I337" s="7">
        <v>0.3104166666666667</v>
      </c>
    </row>
    <row r="338" ht="13.5" customHeight="1">
      <c r="A338" s="29">
        <v>2508.0</v>
      </c>
      <c r="B338" s="2">
        <v>45329.0</v>
      </c>
      <c r="D338" s="3" t="s">
        <v>482</v>
      </c>
      <c r="E338" s="3">
        <v>481.0</v>
      </c>
      <c r="F338" s="3" t="s">
        <v>483</v>
      </c>
      <c r="G338" s="3">
        <v>288.0</v>
      </c>
      <c r="H338" s="3">
        <v>186.0</v>
      </c>
      <c r="I338" s="7">
        <v>0.39444444444444443</v>
      </c>
    </row>
    <row r="339" ht="13.5" customHeight="1">
      <c r="A339" s="29">
        <v>2508.0</v>
      </c>
      <c r="B339" s="2">
        <v>45330.0</v>
      </c>
      <c r="D339" s="3" t="s">
        <v>484</v>
      </c>
      <c r="E339" s="3">
        <v>432.0</v>
      </c>
      <c r="F339" s="3" t="s">
        <v>485</v>
      </c>
      <c r="G339" s="3">
        <v>234.0</v>
      </c>
      <c r="H339" s="3">
        <v>158.0</v>
      </c>
      <c r="I339" s="7">
        <v>0.3104166666666667</v>
      </c>
    </row>
    <row r="340" ht="13.5" customHeight="1">
      <c r="A340" s="29">
        <v>2508.0</v>
      </c>
      <c r="B340" s="2">
        <v>45331.0</v>
      </c>
      <c r="D340" s="3" t="s">
        <v>486</v>
      </c>
      <c r="E340" s="3">
        <v>444.0</v>
      </c>
      <c r="F340" s="3" t="s">
        <v>487</v>
      </c>
      <c r="G340" s="3">
        <v>338.0</v>
      </c>
      <c r="H340" s="3">
        <v>107.0</v>
      </c>
      <c r="I340" s="7">
        <v>0.12986111111111112</v>
      </c>
    </row>
    <row r="341" ht="13.5" customHeight="1">
      <c r="A341" s="29">
        <v>2508.0</v>
      </c>
      <c r="B341" s="2">
        <v>45332.0</v>
      </c>
      <c r="D341" s="3" t="s">
        <v>470</v>
      </c>
      <c r="E341" s="3">
        <v>206.0</v>
      </c>
      <c r="F341" s="3" t="s">
        <v>488</v>
      </c>
      <c r="G341" s="3">
        <v>124.0</v>
      </c>
      <c r="H341" s="3">
        <v>107.0</v>
      </c>
      <c r="I341" s="7">
        <v>0.41250000000000003</v>
      </c>
    </row>
    <row r="342" ht="13.5" customHeight="1">
      <c r="A342" s="29">
        <v>2508.0</v>
      </c>
      <c r="B342" s="2">
        <v>45333.0</v>
      </c>
      <c r="D342" s="3" t="s">
        <v>448</v>
      </c>
      <c r="E342" s="3">
        <v>351.0</v>
      </c>
      <c r="F342" s="3" t="s">
        <v>292</v>
      </c>
      <c r="G342" s="3">
        <v>192.0</v>
      </c>
      <c r="H342" s="3">
        <v>67.0</v>
      </c>
      <c r="I342" s="7">
        <v>0.5</v>
      </c>
    </row>
    <row r="343" ht="13.5" customHeight="1">
      <c r="A343" s="29">
        <v>2508.0</v>
      </c>
      <c r="B343" s="2">
        <v>45334.0</v>
      </c>
      <c r="D343" s="3" t="s">
        <v>489</v>
      </c>
      <c r="E343" s="3">
        <v>654.0</v>
      </c>
      <c r="F343" s="3" t="s">
        <v>490</v>
      </c>
      <c r="G343" s="3">
        <v>297.0</v>
      </c>
      <c r="H343" s="3">
        <v>76.0</v>
      </c>
      <c r="I343" s="7">
        <v>0.3680555555555556</v>
      </c>
    </row>
    <row r="344" ht="13.5" customHeight="1">
      <c r="A344" s="29">
        <v>2508.0</v>
      </c>
      <c r="B344" s="2">
        <v>45335.0</v>
      </c>
      <c r="D344" s="3" t="s">
        <v>491</v>
      </c>
      <c r="E344" s="3">
        <v>533.0</v>
      </c>
      <c r="F344" s="3" t="s">
        <v>492</v>
      </c>
      <c r="G344" s="3">
        <v>226.0</v>
      </c>
      <c r="H344" s="3">
        <v>122.0</v>
      </c>
      <c r="I344" s="7">
        <v>0.3104166666666667</v>
      </c>
    </row>
    <row r="345" ht="13.5" customHeight="1">
      <c r="A345" s="29">
        <v>2508.0</v>
      </c>
      <c r="B345" s="2">
        <v>45336.0</v>
      </c>
      <c r="D345" s="3" t="s">
        <v>349</v>
      </c>
      <c r="E345" s="3">
        <v>424.0</v>
      </c>
      <c r="F345" s="3" t="s">
        <v>350</v>
      </c>
      <c r="G345" s="3">
        <v>187.0</v>
      </c>
      <c r="H345" s="3">
        <v>121.0</v>
      </c>
      <c r="I345" s="7">
        <v>0.36041666666666666</v>
      </c>
    </row>
    <row r="346" ht="13.5" customHeight="1">
      <c r="A346" s="29">
        <v>2508.0</v>
      </c>
      <c r="B346" s="2">
        <v>45337.0</v>
      </c>
      <c r="D346" s="3" t="s">
        <v>493</v>
      </c>
      <c r="E346" s="3">
        <v>434.0</v>
      </c>
      <c r="F346" s="3" t="s">
        <v>358</v>
      </c>
      <c r="G346" s="3">
        <v>262.0</v>
      </c>
      <c r="H346" s="3">
        <v>131.0</v>
      </c>
      <c r="I346" s="7">
        <v>0.3104166666666667</v>
      </c>
    </row>
    <row r="347" ht="13.5" customHeight="1">
      <c r="A347" s="29">
        <v>2508.0</v>
      </c>
      <c r="B347" s="2">
        <v>45338.0</v>
      </c>
      <c r="D347" s="3" t="s">
        <v>494</v>
      </c>
      <c r="E347" s="3">
        <v>596.0</v>
      </c>
      <c r="F347" s="3" t="s">
        <v>495</v>
      </c>
      <c r="G347" s="3">
        <v>326.0</v>
      </c>
      <c r="H347" s="3">
        <v>128.0</v>
      </c>
      <c r="I347" s="7">
        <v>0.17430555555555557</v>
      </c>
    </row>
    <row r="348" ht="13.5" customHeight="1">
      <c r="A348" s="29">
        <v>2508.0</v>
      </c>
      <c r="B348" s="2">
        <v>45339.0</v>
      </c>
      <c r="D348" s="3" t="s">
        <v>496</v>
      </c>
      <c r="E348" s="3">
        <v>609.0</v>
      </c>
      <c r="F348" s="3" t="s">
        <v>423</v>
      </c>
      <c r="G348" s="3">
        <v>443.0</v>
      </c>
      <c r="H348" s="3">
        <v>94.0</v>
      </c>
      <c r="I348" s="7">
        <v>0.25833333333333336</v>
      </c>
    </row>
    <row r="349" ht="13.5" customHeight="1">
      <c r="A349" s="29">
        <v>2508.0</v>
      </c>
      <c r="B349" s="2">
        <v>45340.0</v>
      </c>
      <c r="D349" s="3" t="s">
        <v>497</v>
      </c>
      <c r="E349" s="3">
        <v>405.0</v>
      </c>
      <c r="F349" s="3" t="s">
        <v>498</v>
      </c>
      <c r="G349" s="3">
        <v>202.0</v>
      </c>
      <c r="H349" s="3">
        <v>97.0</v>
      </c>
      <c r="I349" s="7">
        <v>0.12847222222222224</v>
      </c>
    </row>
    <row r="350" ht="13.5" customHeight="1">
      <c r="A350" s="29">
        <v>2508.0</v>
      </c>
      <c r="B350" s="2">
        <v>45341.0</v>
      </c>
      <c r="D350" s="3" t="s">
        <v>499</v>
      </c>
      <c r="E350" s="3">
        <v>489.0</v>
      </c>
      <c r="F350" s="3" t="s">
        <v>500</v>
      </c>
      <c r="G350" s="3">
        <v>301.0</v>
      </c>
      <c r="H350" s="3">
        <v>118.0</v>
      </c>
      <c r="I350" s="7">
        <v>0.38125000000000003</v>
      </c>
    </row>
    <row r="351" ht="13.5" customHeight="1">
      <c r="A351" s="29">
        <v>2508.0</v>
      </c>
      <c r="B351" s="2">
        <v>45342.0</v>
      </c>
      <c r="D351" s="3" t="s">
        <v>468</v>
      </c>
      <c r="E351" s="3">
        <v>561.0</v>
      </c>
      <c r="F351" s="3" t="s">
        <v>290</v>
      </c>
      <c r="G351" s="3">
        <v>322.0</v>
      </c>
      <c r="H351" s="3">
        <v>129.0</v>
      </c>
      <c r="I351" s="7">
        <v>0.3138888888888889</v>
      </c>
    </row>
    <row r="352" ht="13.5" customHeight="1">
      <c r="A352" s="29">
        <v>2508.0</v>
      </c>
      <c r="B352" s="2">
        <v>45343.0</v>
      </c>
      <c r="D352" s="3" t="s">
        <v>501</v>
      </c>
      <c r="E352" s="3">
        <v>423.0</v>
      </c>
      <c r="F352" s="3" t="s">
        <v>453</v>
      </c>
      <c r="G352" s="3">
        <v>270.0</v>
      </c>
      <c r="H352" s="3">
        <v>121.0</v>
      </c>
      <c r="I352" s="7">
        <v>0.4173611111111111</v>
      </c>
    </row>
    <row r="353" ht="13.5" customHeight="1">
      <c r="A353" s="29">
        <v>2508.0</v>
      </c>
      <c r="B353" s="2">
        <v>45344.0</v>
      </c>
      <c r="D353" s="3" t="s">
        <v>502</v>
      </c>
      <c r="E353" s="3">
        <v>516.0</v>
      </c>
      <c r="F353" s="3" t="s">
        <v>267</v>
      </c>
      <c r="G353" s="3">
        <v>223.0</v>
      </c>
      <c r="H353" s="3">
        <v>130.0</v>
      </c>
      <c r="I353" s="7">
        <v>0.3138888888888889</v>
      </c>
    </row>
    <row r="354" ht="13.5" customHeight="1">
      <c r="A354" s="29">
        <v>2508.0</v>
      </c>
      <c r="B354" s="2">
        <v>45345.0</v>
      </c>
      <c r="D354" s="3" t="s">
        <v>503</v>
      </c>
      <c r="E354" s="3">
        <v>412.0</v>
      </c>
      <c r="F354" s="3" t="s">
        <v>354</v>
      </c>
      <c r="G354" s="3">
        <v>209.0</v>
      </c>
      <c r="H354" s="3">
        <v>107.0</v>
      </c>
      <c r="I354" s="7">
        <v>0.4215277777777778</v>
      </c>
    </row>
    <row r="355" ht="13.5" customHeight="1">
      <c r="A355" s="29">
        <v>2508.0</v>
      </c>
      <c r="B355" s="2">
        <v>45346.0</v>
      </c>
      <c r="D355" s="3" t="s">
        <v>504</v>
      </c>
      <c r="E355" s="3">
        <v>379.0</v>
      </c>
      <c r="F355" s="3" t="s">
        <v>292</v>
      </c>
      <c r="G355" s="3">
        <v>192.0</v>
      </c>
      <c r="H355" s="3">
        <v>80.0</v>
      </c>
      <c r="I355" s="7">
        <v>0.4583333333333333</v>
      </c>
    </row>
    <row r="356" ht="13.5" customHeight="1">
      <c r="A356" s="29">
        <v>2508.0</v>
      </c>
      <c r="B356" s="2">
        <v>45347.0</v>
      </c>
      <c r="D356" s="3" t="s">
        <v>432</v>
      </c>
      <c r="E356" s="3">
        <v>391.0</v>
      </c>
      <c r="F356" s="3" t="s">
        <v>505</v>
      </c>
      <c r="G356" s="3">
        <v>185.0</v>
      </c>
      <c r="H356" s="3">
        <v>127.0</v>
      </c>
      <c r="I356" s="7">
        <v>0.15416666666666667</v>
      </c>
    </row>
    <row r="357" ht="13.5" customHeight="1">
      <c r="A357" s="29">
        <v>2508.0</v>
      </c>
      <c r="B357" s="2">
        <v>45348.0</v>
      </c>
      <c r="D357" s="3" t="s">
        <v>506</v>
      </c>
      <c r="E357" s="3">
        <v>307.0</v>
      </c>
      <c r="F357" s="3" t="s">
        <v>280</v>
      </c>
      <c r="G357" s="3">
        <v>148.0</v>
      </c>
      <c r="H357" s="3">
        <v>144.0</v>
      </c>
      <c r="I357" s="7">
        <v>0.35208333333333336</v>
      </c>
    </row>
    <row r="358" ht="13.5" customHeight="1">
      <c r="A358" s="29">
        <v>2508.0</v>
      </c>
      <c r="B358" s="2">
        <v>45349.0</v>
      </c>
      <c r="D358" s="3" t="s">
        <v>507</v>
      </c>
      <c r="E358" s="3">
        <v>147.0</v>
      </c>
      <c r="F358" s="3" t="s">
        <v>441</v>
      </c>
      <c r="G358" s="3">
        <v>74.0</v>
      </c>
      <c r="H358" s="3">
        <v>102.0</v>
      </c>
      <c r="I358" s="7">
        <v>0.14652777777777778</v>
      </c>
    </row>
    <row r="359" ht="13.5" customHeight="1">
      <c r="A359" s="29">
        <v>2508.0</v>
      </c>
      <c r="B359" s="2">
        <v>45350.0</v>
      </c>
      <c r="D359" s="3" t="s">
        <v>409</v>
      </c>
      <c r="E359" s="3">
        <v>143.0</v>
      </c>
      <c r="F359" s="3" t="s">
        <v>508</v>
      </c>
      <c r="G359" s="3">
        <v>79.0</v>
      </c>
      <c r="H359" s="3">
        <v>93.0</v>
      </c>
      <c r="I359" s="7">
        <v>0.15</v>
      </c>
    </row>
    <row r="360" ht="13.5" customHeight="1">
      <c r="A360" s="29">
        <v>2508.0</v>
      </c>
      <c r="B360" s="2">
        <v>45351.0</v>
      </c>
      <c r="D360" s="3" t="s">
        <v>389</v>
      </c>
      <c r="E360" s="3">
        <v>70.0</v>
      </c>
      <c r="F360" s="3" t="s">
        <v>509</v>
      </c>
      <c r="G360" s="3">
        <v>45.0</v>
      </c>
      <c r="H360" s="3">
        <v>75.0</v>
      </c>
      <c r="I360" s="7">
        <v>0.15416666666666667</v>
      </c>
    </row>
    <row r="361" ht="13.5" customHeight="1">
      <c r="A361" s="29">
        <v>2508.0</v>
      </c>
      <c r="B361" s="2">
        <v>45352.0</v>
      </c>
      <c r="D361" s="3" t="s">
        <v>382</v>
      </c>
      <c r="E361" s="3">
        <v>389.0</v>
      </c>
      <c r="F361" s="3" t="s">
        <v>268</v>
      </c>
      <c r="G361" s="3">
        <v>132.0</v>
      </c>
      <c r="H361" s="3">
        <v>165.0</v>
      </c>
      <c r="I361" s="7">
        <v>0.1284722222222222</v>
      </c>
    </row>
    <row r="362" ht="13.5" customHeight="1">
      <c r="A362" s="29">
        <v>2508.0</v>
      </c>
      <c r="B362" s="2">
        <v>45353.0</v>
      </c>
      <c r="D362" s="3" t="s">
        <v>510</v>
      </c>
      <c r="E362" s="3">
        <v>211.0</v>
      </c>
      <c r="F362" s="3" t="s">
        <v>511</v>
      </c>
      <c r="G362" s="3">
        <v>100.0</v>
      </c>
      <c r="H362" s="3">
        <v>77.0</v>
      </c>
      <c r="I362" s="7">
        <v>0.5319444444444444</v>
      </c>
    </row>
    <row r="363" ht="13.5" customHeight="1">
      <c r="A363" s="29">
        <v>2508.0</v>
      </c>
      <c r="B363" s="2">
        <v>45354.0</v>
      </c>
      <c r="D363" s="3" t="s">
        <v>512</v>
      </c>
      <c r="E363" s="3">
        <v>213.0</v>
      </c>
      <c r="F363" s="3" t="s">
        <v>513</v>
      </c>
      <c r="G363" s="3">
        <v>64.0</v>
      </c>
      <c r="H363" s="3">
        <v>131.0</v>
      </c>
      <c r="I363" s="7">
        <v>0.1375</v>
      </c>
    </row>
    <row r="364" ht="13.5" customHeight="1">
      <c r="A364" s="29">
        <v>2508.0</v>
      </c>
      <c r="B364" s="2">
        <v>45355.0</v>
      </c>
      <c r="D364" s="3" t="s">
        <v>290</v>
      </c>
      <c r="E364" s="3">
        <v>322.0</v>
      </c>
      <c r="F364" s="3" t="s">
        <v>514</v>
      </c>
      <c r="G364" s="3">
        <v>144.0</v>
      </c>
      <c r="H364" s="3">
        <v>131.0</v>
      </c>
      <c r="I364" s="7">
        <v>0.1638888888888889</v>
      </c>
    </row>
    <row r="365" ht="13.5" customHeight="1">
      <c r="A365" s="29">
        <v>2508.0</v>
      </c>
      <c r="B365" s="2">
        <v>45356.0</v>
      </c>
      <c r="D365" s="3" t="s">
        <v>515</v>
      </c>
      <c r="E365" s="3">
        <v>427.0</v>
      </c>
      <c r="F365" s="3" t="s">
        <v>376</v>
      </c>
      <c r="G365" s="3">
        <v>181.0</v>
      </c>
      <c r="H365" s="3">
        <v>125.0</v>
      </c>
      <c r="I365" s="7">
        <v>0.3055555555555556</v>
      </c>
    </row>
    <row r="366" ht="13.5" customHeight="1">
      <c r="A366" s="29">
        <v>2508.0</v>
      </c>
      <c r="B366" s="2">
        <v>45357.0</v>
      </c>
      <c r="D366" s="3" t="s">
        <v>516</v>
      </c>
      <c r="E366" s="3">
        <v>659.0</v>
      </c>
      <c r="F366" s="3" t="s">
        <v>267</v>
      </c>
      <c r="G366" s="3">
        <v>223.0</v>
      </c>
      <c r="H366" s="3">
        <v>78.0</v>
      </c>
      <c r="I366" s="7">
        <v>0.4479166666666667</v>
      </c>
    </row>
    <row r="367" ht="13.5" customHeight="1">
      <c r="A367" s="29">
        <v>2508.0</v>
      </c>
      <c r="B367" s="2">
        <v>45358.0</v>
      </c>
      <c r="D367" s="3" t="s">
        <v>444</v>
      </c>
      <c r="E367" s="3">
        <v>388.0</v>
      </c>
      <c r="F367" s="3" t="s">
        <v>485</v>
      </c>
      <c r="G367" s="3">
        <v>234.0</v>
      </c>
      <c r="H367" s="3">
        <v>132.0</v>
      </c>
      <c r="I367" s="7">
        <v>0.375</v>
      </c>
    </row>
    <row r="368" ht="13.5" customHeight="1">
      <c r="A368" s="29">
        <v>2508.0</v>
      </c>
      <c r="B368" s="2">
        <v>45359.0</v>
      </c>
      <c r="D368" s="3" t="s">
        <v>517</v>
      </c>
      <c r="E368" s="3">
        <v>467.0</v>
      </c>
      <c r="F368" s="3" t="s">
        <v>518</v>
      </c>
      <c r="G368" s="3">
        <v>238.0</v>
      </c>
      <c r="H368" s="3">
        <v>99.0</v>
      </c>
      <c r="I368" s="7">
        <v>0.36527777777777776</v>
      </c>
    </row>
    <row r="369" ht="13.5" customHeight="1">
      <c r="A369" s="29">
        <v>2508.0</v>
      </c>
      <c r="B369" s="2">
        <v>45360.0</v>
      </c>
      <c r="D369" s="3" t="s">
        <v>462</v>
      </c>
      <c r="E369" s="3">
        <v>313.0</v>
      </c>
      <c r="F369" s="3" t="s">
        <v>276</v>
      </c>
      <c r="G369" s="3">
        <v>172.0</v>
      </c>
      <c r="H369" s="3">
        <v>81.0</v>
      </c>
      <c r="I369" s="7">
        <v>0.5416666666666666</v>
      </c>
    </row>
    <row r="370" ht="13.5" customHeight="1">
      <c r="A370" s="29">
        <v>2508.0</v>
      </c>
      <c r="B370" s="2">
        <v>45361.0</v>
      </c>
      <c r="D370" s="3" t="s">
        <v>450</v>
      </c>
      <c r="E370" s="3">
        <v>173.0</v>
      </c>
      <c r="F370" s="3" t="s">
        <v>519</v>
      </c>
      <c r="G370" s="3">
        <v>84.0</v>
      </c>
      <c r="H370" s="3">
        <v>89.0</v>
      </c>
      <c r="I370" s="7">
        <v>0.5215277777777778</v>
      </c>
    </row>
    <row r="371" ht="13.5" customHeight="1">
      <c r="A371" s="29">
        <v>2508.0</v>
      </c>
      <c r="B371" s="2">
        <v>45362.0</v>
      </c>
      <c r="D371" s="3" t="s">
        <v>520</v>
      </c>
      <c r="E371" s="3">
        <v>566.0</v>
      </c>
      <c r="F371" s="3" t="s">
        <v>312</v>
      </c>
      <c r="G371" s="3">
        <v>243.0</v>
      </c>
      <c r="H371" s="3">
        <v>89.0</v>
      </c>
      <c r="I371" s="7">
        <v>0.4479166666666667</v>
      </c>
    </row>
    <row r="372" ht="13.5" customHeight="1">
      <c r="A372" s="29">
        <v>2508.0</v>
      </c>
      <c r="B372" s="2">
        <v>45363.0</v>
      </c>
      <c r="D372" s="3" t="s">
        <v>521</v>
      </c>
      <c r="E372" s="3">
        <v>691.0</v>
      </c>
      <c r="F372" s="3" t="s">
        <v>522</v>
      </c>
      <c r="G372" s="3">
        <v>335.0</v>
      </c>
      <c r="H372" s="3">
        <v>122.0</v>
      </c>
      <c r="I372" s="7">
        <v>0.3076388888888889</v>
      </c>
    </row>
    <row r="373" ht="13.5" customHeight="1">
      <c r="A373" s="29">
        <v>2508.0</v>
      </c>
      <c r="B373" s="2">
        <v>45364.0</v>
      </c>
      <c r="D373" s="3" t="s">
        <v>523</v>
      </c>
      <c r="E373" s="3">
        <v>499.0</v>
      </c>
      <c r="F373" s="3" t="s">
        <v>524</v>
      </c>
      <c r="G373" s="3">
        <v>253.0</v>
      </c>
      <c r="H373" s="3">
        <v>108.0</v>
      </c>
      <c r="I373" s="7">
        <v>0.40069444444444446</v>
      </c>
    </row>
    <row r="374" ht="13.5" customHeight="1">
      <c r="A374" s="29">
        <v>2508.0</v>
      </c>
      <c r="B374" s="2">
        <v>45365.0</v>
      </c>
      <c r="D374" s="3" t="s">
        <v>525</v>
      </c>
      <c r="E374" s="3">
        <v>441.0</v>
      </c>
      <c r="F374" s="3" t="s">
        <v>483</v>
      </c>
      <c r="G374" s="3">
        <v>288.0</v>
      </c>
      <c r="H374" s="3">
        <v>113.0</v>
      </c>
      <c r="I374" s="7">
        <v>0.37916666666666665</v>
      </c>
    </row>
    <row r="375" ht="13.5" customHeight="1">
      <c r="A375" s="29">
        <v>2508.0</v>
      </c>
      <c r="B375" s="2">
        <v>45366.0</v>
      </c>
      <c r="D375" s="3" t="s">
        <v>526</v>
      </c>
      <c r="E375" s="3">
        <v>392.0</v>
      </c>
      <c r="F375" s="3" t="s">
        <v>527</v>
      </c>
      <c r="G375" s="3">
        <v>277.0</v>
      </c>
      <c r="H375" s="3">
        <v>103.0</v>
      </c>
      <c r="I375" s="7">
        <v>0.36527777777777776</v>
      </c>
    </row>
    <row r="376" ht="13.5" customHeight="1">
      <c r="A376" s="29">
        <v>2508.0</v>
      </c>
      <c r="B376" s="2">
        <v>45367.0</v>
      </c>
      <c r="D376" s="3" t="s">
        <v>277</v>
      </c>
      <c r="E376" s="3">
        <v>271.0</v>
      </c>
      <c r="F376" s="3" t="s">
        <v>528</v>
      </c>
      <c r="G376" s="3">
        <v>122.0</v>
      </c>
      <c r="H376" s="3">
        <v>91.0</v>
      </c>
      <c r="I376" s="7">
        <v>0.4597222222222222</v>
      </c>
    </row>
    <row r="377" ht="13.5" customHeight="1">
      <c r="A377" s="29">
        <v>2508.0</v>
      </c>
      <c r="B377" s="2">
        <v>45368.0</v>
      </c>
      <c r="D377" s="3" t="s">
        <v>341</v>
      </c>
      <c r="E377" s="3">
        <v>433.0</v>
      </c>
      <c r="F377" s="3" t="s">
        <v>437</v>
      </c>
      <c r="G377" s="3">
        <v>278.0</v>
      </c>
      <c r="H377" s="3">
        <v>46.0</v>
      </c>
      <c r="I377" s="7">
        <v>0.36319444444444443</v>
      </c>
    </row>
    <row r="378" ht="13.5" customHeight="1">
      <c r="A378" s="29">
        <v>2508.0</v>
      </c>
      <c r="B378" s="2">
        <v>45369.0</v>
      </c>
      <c r="D378" s="3" t="s">
        <v>529</v>
      </c>
      <c r="E378" s="3">
        <v>653.0</v>
      </c>
      <c r="F378" s="3" t="s">
        <v>530</v>
      </c>
      <c r="G378" s="3">
        <v>353.0</v>
      </c>
      <c r="H378" s="3">
        <v>84.0</v>
      </c>
      <c r="I378" s="7">
        <v>0.3993055555555556</v>
      </c>
    </row>
    <row r="379" ht="13.5" customHeight="1">
      <c r="A379" s="29">
        <v>2508.0</v>
      </c>
      <c r="B379" s="2">
        <v>45370.0</v>
      </c>
      <c r="D379" s="3" t="s">
        <v>531</v>
      </c>
      <c r="E379" s="3">
        <v>459.0</v>
      </c>
      <c r="F379" s="3" t="s">
        <v>532</v>
      </c>
      <c r="G379" s="3">
        <v>208.0</v>
      </c>
      <c r="H379" s="3">
        <v>128.0</v>
      </c>
      <c r="I379" s="7">
        <v>0.3138888888888889</v>
      </c>
    </row>
    <row r="380" ht="13.5" customHeight="1">
      <c r="A380" s="29">
        <v>2508.0</v>
      </c>
      <c r="B380" s="2">
        <v>45371.0</v>
      </c>
      <c r="D380" s="3" t="s">
        <v>533</v>
      </c>
      <c r="E380" s="3">
        <v>548.0</v>
      </c>
      <c r="F380" s="3" t="s">
        <v>292</v>
      </c>
      <c r="G380" s="3">
        <v>192.0</v>
      </c>
      <c r="H380" s="3">
        <v>98.0</v>
      </c>
      <c r="I380" s="7">
        <v>0.32916666666666666</v>
      </c>
    </row>
    <row r="381" ht="13.5" customHeight="1">
      <c r="A381" s="29">
        <v>2508.0</v>
      </c>
      <c r="B381" s="2">
        <v>45372.0</v>
      </c>
      <c r="D381" s="3" t="s">
        <v>345</v>
      </c>
      <c r="E381" s="3">
        <v>382.0</v>
      </c>
      <c r="F381" s="3" t="s">
        <v>534</v>
      </c>
      <c r="G381" s="3">
        <v>221.0</v>
      </c>
      <c r="H381" s="3">
        <v>144.0</v>
      </c>
      <c r="I381" s="7">
        <v>0.3138888888888889</v>
      </c>
    </row>
    <row r="382" ht="13.5" customHeight="1">
      <c r="A382" s="29">
        <v>2508.0</v>
      </c>
      <c r="B382" s="2">
        <v>45373.0</v>
      </c>
      <c r="D382" s="3" t="s">
        <v>439</v>
      </c>
      <c r="E382" s="3">
        <v>359.0</v>
      </c>
      <c r="F382" s="3" t="s">
        <v>535</v>
      </c>
      <c r="G382" s="3">
        <v>242.0</v>
      </c>
      <c r="H382" s="3">
        <v>116.0</v>
      </c>
      <c r="I382" s="7">
        <v>0.37916666666666665</v>
      </c>
    </row>
    <row r="383" ht="13.5" customHeight="1">
      <c r="A383" s="29">
        <v>2508.0</v>
      </c>
      <c r="B383" s="2">
        <v>45374.0</v>
      </c>
      <c r="D383" s="3" t="s">
        <v>316</v>
      </c>
      <c r="E383" s="3">
        <v>352.0</v>
      </c>
      <c r="F383" s="3" t="s">
        <v>528</v>
      </c>
      <c r="G383" s="3">
        <v>122.0</v>
      </c>
      <c r="H383" s="3">
        <v>97.0</v>
      </c>
      <c r="I383" s="7">
        <v>0.4354166666666667</v>
      </c>
    </row>
    <row r="384" ht="13.5" customHeight="1">
      <c r="A384" s="29">
        <v>2508.0</v>
      </c>
      <c r="B384" s="2">
        <v>45375.0</v>
      </c>
      <c r="D384" s="3" t="s">
        <v>536</v>
      </c>
      <c r="E384" s="3">
        <v>257.0</v>
      </c>
      <c r="F384" s="3" t="s">
        <v>537</v>
      </c>
      <c r="G384" s="3">
        <v>191.0</v>
      </c>
      <c r="H384" s="3">
        <v>121.0</v>
      </c>
      <c r="I384" s="7">
        <v>0.32916666666666666</v>
      </c>
    </row>
    <row r="385" ht="13.5" customHeight="1">
      <c r="A385" s="29">
        <v>2508.0</v>
      </c>
      <c r="B385" s="2">
        <v>45376.0</v>
      </c>
      <c r="D385" s="3" t="s">
        <v>538</v>
      </c>
      <c r="E385" s="3">
        <v>500.0</v>
      </c>
      <c r="F385" s="3" t="s">
        <v>536</v>
      </c>
      <c r="G385" s="3">
        <v>257.0</v>
      </c>
      <c r="H385" s="3">
        <v>63.0</v>
      </c>
      <c r="I385" s="7">
        <v>0.3701388888888889</v>
      </c>
    </row>
    <row r="386" ht="13.5" customHeight="1">
      <c r="A386" s="29">
        <v>2508.0</v>
      </c>
      <c r="B386" s="2">
        <v>45377.0</v>
      </c>
      <c r="D386" s="3" t="s">
        <v>539</v>
      </c>
      <c r="E386" s="3">
        <v>544.0</v>
      </c>
      <c r="F386" s="3" t="s">
        <v>540</v>
      </c>
      <c r="G386" s="3">
        <v>376.0</v>
      </c>
      <c r="H386" s="3">
        <v>114.0</v>
      </c>
      <c r="I386" s="7">
        <v>0.3138888888888889</v>
      </c>
    </row>
    <row r="387" ht="13.5" customHeight="1">
      <c r="A387" s="29">
        <v>2508.0</v>
      </c>
      <c r="B387" s="2">
        <v>45378.0</v>
      </c>
      <c r="D387" s="3" t="s">
        <v>541</v>
      </c>
      <c r="E387" s="3">
        <v>545.0</v>
      </c>
      <c r="F387" s="3" t="s">
        <v>542</v>
      </c>
      <c r="G387" s="3">
        <v>347.0</v>
      </c>
      <c r="H387" s="3">
        <v>148.0</v>
      </c>
      <c r="I387" s="7">
        <v>0.39861111111111114</v>
      </c>
      <c r="L387" s="3">
        <v>0.0</v>
      </c>
    </row>
    <row r="388" ht="13.5" customHeight="1">
      <c r="A388" s="29">
        <v>2508.0</v>
      </c>
      <c r="B388" s="2">
        <v>45379.0</v>
      </c>
      <c r="D388" s="3" t="s">
        <v>543</v>
      </c>
      <c r="E388" s="3">
        <v>600.0</v>
      </c>
      <c r="F388" s="3" t="s">
        <v>461</v>
      </c>
      <c r="G388" s="3">
        <v>365.0</v>
      </c>
      <c r="H388" s="3">
        <v>122.0</v>
      </c>
      <c r="I388" s="7">
        <v>0.37916666666666665</v>
      </c>
      <c r="L388" s="3">
        <v>0.0</v>
      </c>
    </row>
    <row r="389" ht="13.5" customHeight="1">
      <c r="A389" s="29">
        <v>2508.0</v>
      </c>
      <c r="B389" s="2">
        <v>45380.0</v>
      </c>
      <c r="D389" s="3" t="s">
        <v>544</v>
      </c>
      <c r="E389" s="3">
        <v>476.0</v>
      </c>
      <c r="F389" s="3" t="s">
        <v>545</v>
      </c>
      <c r="G389" s="3">
        <v>247.0</v>
      </c>
      <c r="H389" s="3">
        <v>80.0</v>
      </c>
      <c r="I389" s="7">
        <v>0.4201388888888889</v>
      </c>
      <c r="L389" s="3">
        <v>0.0</v>
      </c>
    </row>
    <row r="390" ht="13.5" customHeight="1">
      <c r="A390" s="29">
        <v>2508.0</v>
      </c>
      <c r="B390" s="2">
        <v>45381.0</v>
      </c>
      <c r="D390" s="3" t="s">
        <v>343</v>
      </c>
      <c r="E390" s="3">
        <v>513.0</v>
      </c>
      <c r="F390" s="3" t="s">
        <v>530</v>
      </c>
      <c r="G390" s="3">
        <v>353.0</v>
      </c>
      <c r="H390" s="3">
        <v>76.0</v>
      </c>
      <c r="I390" s="7">
        <v>0.49027777777777776</v>
      </c>
      <c r="L390" s="3">
        <v>0.0</v>
      </c>
    </row>
    <row r="391" ht="13.5" customHeight="1">
      <c r="A391" s="29">
        <v>2508.0</v>
      </c>
      <c r="B391" s="2">
        <v>45382.0</v>
      </c>
      <c r="D391" s="3" t="s">
        <v>546</v>
      </c>
      <c r="E391" s="3">
        <v>507.0</v>
      </c>
      <c r="F391" s="3" t="s">
        <v>547</v>
      </c>
      <c r="G391" s="3">
        <v>303.0</v>
      </c>
      <c r="H391" s="3">
        <v>67.0</v>
      </c>
      <c r="I391" s="7">
        <v>0.3333333333333333</v>
      </c>
      <c r="L391" s="3">
        <v>0.0</v>
      </c>
    </row>
    <row r="392" ht="13.5" customHeight="1">
      <c r="A392" s="29">
        <v>2508.0</v>
      </c>
      <c r="B392" s="2">
        <v>45383.0</v>
      </c>
      <c r="D392" s="3" t="s">
        <v>548</v>
      </c>
      <c r="E392" s="3">
        <v>641.0</v>
      </c>
      <c r="F392" s="3" t="s">
        <v>549</v>
      </c>
      <c r="G392" s="3">
        <v>284.0</v>
      </c>
      <c r="H392" s="3">
        <v>76.0</v>
      </c>
      <c r="I392" s="7">
        <v>0.3659722222222222</v>
      </c>
      <c r="L392" s="3">
        <v>0.0</v>
      </c>
    </row>
    <row r="393" ht="13.5" customHeight="1">
      <c r="A393" s="29">
        <v>2508.0</v>
      </c>
      <c r="B393" s="2">
        <v>45384.0</v>
      </c>
      <c r="D393" s="3" t="s">
        <v>550</v>
      </c>
      <c r="E393" s="3">
        <v>611.0</v>
      </c>
      <c r="F393" s="3" t="s">
        <v>267</v>
      </c>
      <c r="G393" s="3">
        <v>223.0</v>
      </c>
      <c r="H393" s="3">
        <v>54.0</v>
      </c>
      <c r="I393" s="7">
        <v>0.3138888888888889</v>
      </c>
      <c r="L393" s="3">
        <v>0.0</v>
      </c>
    </row>
    <row r="394" ht="13.5" customHeight="1">
      <c r="A394" s="30">
        <v>5773.0</v>
      </c>
      <c r="B394" s="31">
        <v>45284.0</v>
      </c>
      <c r="D394" s="32" t="s">
        <v>551</v>
      </c>
      <c r="E394" s="18">
        <v>291.0</v>
      </c>
      <c r="F394" s="32" t="s">
        <v>335</v>
      </c>
      <c r="G394" s="18">
        <v>131.0</v>
      </c>
      <c r="H394" s="32">
        <v>58.0</v>
      </c>
      <c r="I394" s="33">
        <v>0.48055555555555557</v>
      </c>
    </row>
    <row r="395" ht="13.5" customHeight="1">
      <c r="A395" s="30">
        <v>5773.0</v>
      </c>
      <c r="B395" s="31">
        <v>45285.0</v>
      </c>
      <c r="D395" s="32" t="s">
        <v>288</v>
      </c>
      <c r="E395" s="18">
        <v>273.0</v>
      </c>
      <c r="F395" s="32" t="s">
        <v>552</v>
      </c>
      <c r="G395" s="18">
        <v>62.0</v>
      </c>
      <c r="H395" s="32">
        <v>74.0</v>
      </c>
      <c r="I395" s="33">
        <v>0.5354166666666667</v>
      </c>
    </row>
    <row r="396" ht="13.5" customHeight="1">
      <c r="A396" s="30">
        <v>5773.0</v>
      </c>
      <c r="B396" s="31">
        <v>45286.0</v>
      </c>
      <c r="D396" s="32" t="s">
        <v>553</v>
      </c>
      <c r="E396" s="18">
        <v>374.0</v>
      </c>
      <c r="F396" s="32" t="s">
        <v>307</v>
      </c>
      <c r="G396" s="18">
        <v>86.0</v>
      </c>
      <c r="H396" s="32">
        <v>50.0</v>
      </c>
      <c r="I396" s="33">
        <v>0.5194444444444445</v>
      </c>
    </row>
    <row r="397" ht="13.5" customHeight="1">
      <c r="A397" s="30">
        <v>5773.0</v>
      </c>
      <c r="B397" s="31">
        <v>45287.0</v>
      </c>
      <c r="D397" s="32" t="s">
        <v>554</v>
      </c>
      <c r="E397" s="18">
        <v>634.0</v>
      </c>
      <c r="F397" s="32" t="s">
        <v>507</v>
      </c>
      <c r="G397" s="18">
        <v>147.0</v>
      </c>
      <c r="H397" s="32">
        <v>97.0</v>
      </c>
      <c r="I397" s="33">
        <v>0.5006944444444444</v>
      </c>
    </row>
    <row r="398" ht="13.5" customHeight="1">
      <c r="A398" s="30">
        <v>5773.0</v>
      </c>
      <c r="B398" s="31">
        <v>45288.0</v>
      </c>
      <c r="D398" s="32" t="s">
        <v>555</v>
      </c>
      <c r="E398" s="18">
        <v>594.0</v>
      </c>
      <c r="F398" s="32" t="s">
        <v>346</v>
      </c>
      <c r="G398" s="18">
        <v>121.0</v>
      </c>
      <c r="H398" s="32">
        <v>53.0</v>
      </c>
      <c r="I398" s="33">
        <v>0.47708333333333336</v>
      </c>
    </row>
    <row r="399" ht="13.5" customHeight="1">
      <c r="A399" s="30">
        <v>5773.0</v>
      </c>
      <c r="B399" s="31">
        <v>45289.0</v>
      </c>
      <c r="D399" s="32" t="s">
        <v>556</v>
      </c>
      <c r="E399" s="18">
        <v>622.0</v>
      </c>
      <c r="F399" s="32" t="s">
        <v>394</v>
      </c>
      <c r="G399" s="18">
        <v>136.0</v>
      </c>
      <c r="H399" s="32">
        <v>34.0</v>
      </c>
      <c r="I399" s="33">
        <v>0.5333333333333333</v>
      </c>
    </row>
    <row r="400" ht="13.5" customHeight="1">
      <c r="A400" s="30">
        <v>5773.0</v>
      </c>
      <c r="B400" s="31">
        <v>45290.0</v>
      </c>
      <c r="D400" s="32" t="s">
        <v>317</v>
      </c>
      <c r="E400" s="18">
        <v>464.0</v>
      </c>
      <c r="F400" s="32" t="s">
        <v>557</v>
      </c>
      <c r="G400" s="18">
        <v>105.0</v>
      </c>
      <c r="H400" s="32">
        <v>53.0</v>
      </c>
      <c r="I400" s="33">
        <v>0.5055555555555555</v>
      </c>
    </row>
    <row r="401" ht="13.5" customHeight="1">
      <c r="A401" s="30">
        <v>5773.0</v>
      </c>
      <c r="B401" s="31">
        <v>45291.0</v>
      </c>
      <c r="D401" s="32" t="s">
        <v>442</v>
      </c>
      <c r="E401" s="18">
        <v>336.0</v>
      </c>
      <c r="F401" s="32" t="s">
        <v>385</v>
      </c>
      <c r="G401" s="18">
        <v>127.0</v>
      </c>
      <c r="H401" s="32">
        <v>87.0</v>
      </c>
      <c r="I401" s="33">
        <v>0.5125</v>
      </c>
    </row>
    <row r="402" ht="13.5" customHeight="1">
      <c r="A402" s="30">
        <v>5773.0</v>
      </c>
      <c r="B402" s="31">
        <v>45292.0</v>
      </c>
      <c r="D402" s="32" t="s">
        <v>544</v>
      </c>
      <c r="E402" s="18">
        <v>476.0</v>
      </c>
      <c r="F402" s="32" t="s">
        <v>558</v>
      </c>
      <c r="G402" s="18">
        <v>183.0</v>
      </c>
      <c r="H402" s="32">
        <v>31.0</v>
      </c>
      <c r="I402" s="33">
        <v>0.49166666666666664</v>
      </c>
    </row>
    <row r="403" ht="13.5" customHeight="1">
      <c r="A403" s="30">
        <v>5773.0</v>
      </c>
      <c r="B403" s="31">
        <v>45293.0</v>
      </c>
      <c r="D403" s="32" t="s">
        <v>559</v>
      </c>
      <c r="E403" s="18">
        <v>369.0</v>
      </c>
      <c r="F403" s="32" t="s">
        <v>560</v>
      </c>
      <c r="G403" s="18">
        <v>103.0</v>
      </c>
      <c r="H403" s="32">
        <v>51.0</v>
      </c>
      <c r="I403" s="33">
        <v>0.5069444444444444</v>
      </c>
    </row>
    <row r="404" ht="13.5" customHeight="1">
      <c r="A404" s="30">
        <v>5773.0</v>
      </c>
      <c r="B404" s="31">
        <v>45294.0</v>
      </c>
      <c r="D404" s="32" t="s">
        <v>553</v>
      </c>
      <c r="E404" s="18">
        <v>374.0</v>
      </c>
      <c r="F404" s="32" t="s">
        <v>514</v>
      </c>
      <c r="G404" s="18">
        <v>144.0</v>
      </c>
      <c r="H404" s="32">
        <v>54.0</v>
      </c>
      <c r="I404" s="33">
        <v>0.49027777777777776</v>
      </c>
    </row>
    <row r="405" ht="13.5" customHeight="1">
      <c r="A405" s="30">
        <v>5773.0</v>
      </c>
      <c r="B405" s="31">
        <v>45295.0</v>
      </c>
      <c r="D405" s="32" t="s">
        <v>561</v>
      </c>
      <c r="E405" s="18">
        <v>586.0</v>
      </c>
      <c r="F405" s="32" t="s">
        <v>395</v>
      </c>
      <c r="G405" s="18">
        <v>263.0</v>
      </c>
      <c r="H405" s="32">
        <v>43.0</v>
      </c>
      <c r="I405" s="33">
        <v>0.5027777777777778</v>
      </c>
    </row>
    <row r="406" ht="13.5" customHeight="1">
      <c r="A406" s="30">
        <v>5773.0</v>
      </c>
      <c r="B406" s="31">
        <v>45296.0</v>
      </c>
      <c r="D406" s="32" t="s">
        <v>562</v>
      </c>
      <c r="E406" s="18">
        <v>821.0</v>
      </c>
      <c r="F406" s="32" t="s">
        <v>563</v>
      </c>
      <c r="G406" s="18">
        <v>383.0</v>
      </c>
      <c r="H406" s="32">
        <v>79.0</v>
      </c>
      <c r="I406" s="33">
        <v>0.5625</v>
      </c>
    </row>
    <row r="407" ht="13.5" customHeight="1">
      <c r="A407" s="30">
        <v>5773.0</v>
      </c>
      <c r="B407" s="31">
        <v>45297.0</v>
      </c>
      <c r="D407" s="32" t="s">
        <v>564</v>
      </c>
      <c r="E407" s="18">
        <v>110.0</v>
      </c>
      <c r="F407" s="32" t="s">
        <v>565</v>
      </c>
      <c r="G407" s="18">
        <v>40.0</v>
      </c>
      <c r="H407" s="32">
        <v>110.0</v>
      </c>
      <c r="I407" s="33">
        <v>0.53125</v>
      </c>
    </row>
    <row r="408" ht="13.5" customHeight="1">
      <c r="A408" s="30">
        <v>5773.0</v>
      </c>
      <c r="B408" s="31">
        <v>45298.0</v>
      </c>
      <c r="D408" s="32" t="s">
        <v>482</v>
      </c>
      <c r="E408" s="18">
        <v>481.0</v>
      </c>
      <c r="F408" s="32" t="s">
        <v>537</v>
      </c>
      <c r="G408" s="18">
        <v>191.0</v>
      </c>
      <c r="H408" s="32">
        <v>73.0</v>
      </c>
      <c r="I408" s="33">
        <v>0.55</v>
      </c>
    </row>
    <row r="409" ht="13.5" customHeight="1">
      <c r="A409" s="30">
        <v>5773.0</v>
      </c>
      <c r="B409" s="31">
        <v>45299.0</v>
      </c>
      <c r="D409" s="32" t="s">
        <v>566</v>
      </c>
      <c r="E409" s="18">
        <v>549.0</v>
      </c>
      <c r="F409" s="32" t="s">
        <v>567</v>
      </c>
      <c r="G409" s="18">
        <v>170.0</v>
      </c>
      <c r="H409" s="32">
        <v>90.0</v>
      </c>
      <c r="I409" s="33">
        <v>0.48680555555555555</v>
      </c>
    </row>
    <row r="410" ht="13.5" customHeight="1">
      <c r="A410" s="30">
        <v>5773.0</v>
      </c>
      <c r="B410" s="31">
        <v>45300.0</v>
      </c>
      <c r="D410" s="32" t="s">
        <v>568</v>
      </c>
      <c r="E410" s="18">
        <v>450.0</v>
      </c>
      <c r="F410" s="32" t="s">
        <v>402</v>
      </c>
      <c r="G410" s="18">
        <v>169.0</v>
      </c>
      <c r="H410" s="32">
        <v>42.0</v>
      </c>
      <c r="I410" s="33">
        <v>0.5236111111111111</v>
      </c>
    </row>
    <row r="411" ht="13.5" customHeight="1">
      <c r="A411" s="30">
        <v>5773.0</v>
      </c>
      <c r="B411" s="31">
        <v>45301.0</v>
      </c>
      <c r="D411" s="32" t="s">
        <v>539</v>
      </c>
      <c r="E411" s="18">
        <v>544.0</v>
      </c>
      <c r="F411" s="32" t="s">
        <v>274</v>
      </c>
      <c r="G411" s="18">
        <v>193.0</v>
      </c>
      <c r="H411" s="32">
        <v>65.0</v>
      </c>
      <c r="I411" s="33">
        <v>0.45208333333333334</v>
      </c>
    </row>
    <row r="412" ht="13.5" customHeight="1">
      <c r="A412" s="30">
        <v>5773.0</v>
      </c>
      <c r="B412" s="31">
        <v>45302.0</v>
      </c>
      <c r="D412" s="32" t="s">
        <v>569</v>
      </c>
      <c r="E412" s="18">
        <v>572.0</v>
      </c>
      <c r="F412" s="32" t="s">
        <v>361</v>
      </c>
      <c r="G412" s="18">
        <v>189.0</v>
      </c>
      <c r="H412" s="32">
        <v>90.0</v>
      </c>
      <c r="I412" s="33">
        <v>0.2708333333333333</v>
      </c>
    </row>
    <row r="413" ht="13.5" customHeight="1">
      <c r="A413" s="30">
        <v>5773.0</v>
      </c>
      <c r="B413" s="31">
        <v>45303.0</v>
      </c>
      <c r="D413" s="32" t="s">
        <v>570</v>
      </c>
      <c r="E413" s="18">
        <v>494.0</v>
      </c>
      <c r="F413" s="32" t="s">
        <v>431</v>
      </c>
      <c r="G413" s="18">
        <v>162.0</v>
      </c>
      <c r="H413" s="32">
        <v>108.0</v>
      </c>
      <c r="I413" s="33">
        <v>0.4305555555555556</v>
      </c>
    </row>
    <row r="414" ht="13.5" customHeight="1">
      <c r="A414" s="30">
        <v>5773.0</v>
      </c>
      <c r="B414" s="31">
        <v>45304.0</v>
      </c>
      <c r="D414" s="32" t="s">
        <v>290</v>
      </c>
      <c r="E414" s="18">
        <v>322.0</v>
      </c>
      <c r="F414" s="32" t="s">
        <v>415</v>
      </c>
      <c r="G414" s="18">
        <v>107.0</v>
      </c>
      <c r="H414" s="32">
        <v>93.0</v>
      </c>
      <c r="I414" s="33">
        <v>0.5458333333333333</v>
      </c>
    </row>
    <row r="415" ht="13.5" customHeight="1">
      <c r="A415" s="30">
        <v>5773.0</v>
      </c>
      <c r="B415" s="31">
        <v>45305.0</v>
      </c>
      <c r="D415" s="32" t="s">
        <v>355</v>
      </c>
      <c r="E415" s="18">
        <v>482.0</v>
      </c>
      <c r="F415" s="32" t="s">
        <v>350</v>
      </c>
      <c r="G415" s="18">
        <v>187.0</v>
      </c>
      <c r="H415" s="32">
        <v>65.0</v>
      </c>
      <c r="I415" s="33">
        <v>0.42291666666666666</v>
      </c>
    </row>
    <row r="416" ht="13.5" customHeight="1">
      <c r="A416" s="30">
        <v>5773.0</v>
      </c>
      <c r="B416" s="31">
        <v>45306.0</v>
      </c>
      <c r="D416" s="32" t="s">
        <v>571</v>
      </c>
      <c r="E416" s="18">
        <v>743.0</v>
      </c>
      <c r="F416" s="32" t="s">
        <v>572</v>
      </c>
      <c r="G416" s="18">
        <v>194.0</v>
      </c>
      <c r="H416" s="32">
        <v>74.0</v>
      </c>
      <c r="I416" s="33">
        <v>0.5472222222222223</v>
      </c>
    </row>
    <row r="417" ht="13.5" customHeight="1">
      <c r="A417" s="30">
        <v>5773.0</v>
      </c>
      <c r="B417" s="31">
        <v>45307.0</v>
      </c>
      <c r="D417" s="32" t="s">
        <v>343</v>
      </c>
      <c r="E417" s="18">
        <v>513.0</v>
      </c>
      <c r="F417" s="32" t="s">
        <v>447</v>
      </c>
      <c r="G417" s="18">
        <v>104.0</v>
      </c>
      <c r="H417" s="32">
        <v>152.0</v>
      </c>
      <c r="I417" s="33">
        <v>0.2708333333333333</v>
      </c>
    </row>
    <row r="418" ht="13.5" customHeight="1">
      <c r="A418" s="30">
        <v>5773.0</v>
      </c>
      <c r="B418" s="31">
        <v>45308.0</v>
      </c>
      <c r="D418" s="32" t="s">
        <v>573</v>
      </c>
      <c r="E418" s="18">
        <v>487.0</v>
      </c>
      <c r="F418" s="32" t="s">
        <v>574</v>
      </c>
      <c r="G418" s="18">
        <v>56.0</v>
      </c>
      <c r="H418" s="32">
        <v>53.0</v>
      </c>
      <c r="I418" s="33">
        <v>0.42777777777777776</v>
      </c>
    </row>
    <row r="419" ht="13.5" customHeight="1">
      <c r="A419" s="30">
        <v>5773.0</v>
      </c>
      <c r="B419" s="31">
        <v>45309.0</v>
      </c>
      <c r="D419" s="32" t="s">
        <v>575</v>
      </c>
      <c r="E419" s="18">
        <v>605.0</v>
      </c>
      <c r="F419" s="32" t="s">
        <v>394</v>
      </c>
      <c r="G419" s="18">
        <v>136.0</v>
      </c>
      <c r="H419" s="32">
        <v>92.0</v>
      </c>
      <c r="I419" s="33">
        <v>0.2708333333333333</v>
      </c>
    </row>
    <row r="420" ht="13.5" customHeight="1">
      <c r="A420" s="30">
        <v>5773.0</v>
      </c>
      <c r="B420" s="31">
        <v>45310.0</v>
      </c>
      <c r="D420" s="32" t="s">
        <v>576</v>
      </c>
      <c r="E420" s="18">
        <v>734.0</v>
      </c>
      <c r="F420" s="32" t="s">
        <v>359</v>
      </c>
      <c r="G420" s="18">
        <v>199.0</v>
      </c>
      <c r="H420" s="32">
        <v>117.0</v>
      </c>
      <c r="I420" s="33">
        <v>0.4166666666666667</v>
      </c>
    </row>
    <row r="421" ht="13.5" customHeight="1">
      <c r="A421" s="30">
        <v>5773.0</v>
      </c>
      <c r="B421" s="31">
        <v>45311.0</v>
      </c>
      <c r="D421" s="32" t="s">
        <v>326</v>
      </c>
      <c r="E421" s="18">
        <v>350.0</v>
      </c>
      <c r="F421" s="32" t="s">
        <v>447</v>
      </c>
      <c r="G421" s="18">
        <v>104.0</v>
      </c>
      <c r="H421" s="32">
        <v>77.0</v>
      </c>
      <c r="I421" s="33">
        <v>0.42291666666666666</v>
      </c>
    </row>
    <row r="422" ht="13.5" customHeight="1">
      <c r="A422" s="30">
        <v>5773.0</v>
      </c>
      <c r="B422" s="31">
        <v>45312.0</v>
      </c>
      <c r="D422" s="32" t="s">
        <v>577</v>
      </c>
      <c r="E422" s="18">
        <v>616.0</v>
      </c>
      <c r="F422" s="32" t="s">
        <v>513</v>
      </c>
      <c r="G422" s="18">
        <v>64.0</v>
      </c>
      <c r="H422" s="32">
        <v>77.0</v>
      </c>
      <c r="I422" s="33">
        <v>0.4215277777777778</v>
      </c>
    </row>
    <row r="423" ht="13.5" customHeight="1">
      <c r="A423" s="30">
        <v>5773.0</v>
      </c>
      <c r="B423" s="31">
        <v>45313.0</v>
      </c>
      <c r="D423" s="32" t="s">
        <v>578</v>
      </c>
      <c r="E423" s="18">
        <v>409.0</v>
      </c>
      <c r="F423" s="32" t="s">
        <v>270</v>
      </c>
      <c r="G423" s="18">
        <v>83.0</v>
      </c>
      <c r="H423" s="32">
        <v>118.0</v>
      </c>
      <c r="I423" s="33">
        <v>0.2708333333333333</v>
      </c>
    </row>
    <row r="424" ht="13.5" customHeight="1">
      <c r="A424" s="30">
        <v>5773.0</v>
      </c>
      <c r="B424" s="31">
        <v>45314.0</v>
      </c>
      <c r="D424" s="32" t="s">
        <v>535</v>
      </c>
      <c r="E424" s="18">
        <v>242.0</v>
      </c>
      <c r="F424" s="32" t="s">
        <v>314</v>
      </c>
      <c r="G424" s="18">
        <v>139.0</v>
      </c>
      <c r="H424" s="32">
        <v>135.0</v>
      </c>
      <c r="I424" s="33">
        <v>0.2465277777777778</v>
      </c>
    </row>
    <row r="425" ht="13.5" customHeight="1">
      <c r="A425" s="30">
        <v>5773.0</v>
      </c>
      <c r="B425" s="31">
        <v>45315.0</v>
      </c>
      <c r="D425" s="32" t="s">
        <v>517</v>
      </c>
      <c r="E425" s="18">
        <v>467.0</v>
      </c>
      <c r="F425" s="32" t="s">
        <v>270</v>
      </c>
      <c r="G425" s="18">
        <v>83.0</v>
      </c>
      <c r="H425" s="32">
        <v>117.0</v>
      </c>
      <c r="I425" s="33">
        <v>0.2881944444444444</v>
      </c>
    </row>
    <row r="426" ht="13.5" customHeight="1">
      <c r="A426" s="30">
        <v>5773.0</v>
      </c>
      <c r="B426" s="31">
        <v>45316.0</v>
      </c>
      <c r="D426" s="32" t="s">
        <v>274</v>
      </c>
      <c r="E426" s="18">
        <v>193.0</v>
      </c>
      <c r="F426" s="32" t="s">
        <v>270</v>
      </c>
      <c r="G426" s="18">
        <v>83.0</v>
      </c>
      <c r="H426" s="32">
        <v>158.0</v>
      </c>
      <c r="I426" s="33">
        <v>0.2881944444444444</v>
      </c>
    </row>
    <row r="427" ht="13.5" customHeight="1">
      <c r="A427" s="30">
        <v>5773.0</v>
      </c>
      <c r="B427" s="31">
        <v>45317.0</v>
      </c>
      <c r="D427" s="32" t="s">
        <v>579</v>
      </c>
      <c r="E427" s="18">
        <v>547.0</v>
      </c>
      <c r="F427" s="32" t="s">
        <v>580</v>
      </c>
      <c r="G427" s="18">
        <v>92.0</v>
      </c>
      <c r="H427" s="32">
        <v>74.0</v>
      </c>
      <c r="I427" s="33">
        <v>0.4263888888888889</v>
      </c>
    </row>
    <row r="428" ht="13.5" customHeight="1">
      <c r="A428" s="30">
        <v>5773.0</v>
      </c>
      <c r="B428" s="31">
        <v>45318.0</v>
      </c>
      <c r="D428" s="32" t="s">
        <v>581</v>
      </c>
      <c r="E428" s="18">
        <v>334.0</v>
      </c>
      <c r="F428" s="32" t="s">
        <v>582</v>
      </c>
      <c r="G428" s="18">
        <v>157.0</v>
      </c>
      <c r="H428" s="32">
        <v>60.0</v>
      </c>
      <c r="I428" s="33">
        <v>0.3840277777777778</v>
      </c>
    </row>
    <row r="429" ht="13.5" customHeight="1">
      <c r="A429" s="30">
        <v>5773.0</v>
      </c>
      <c r="B429" s="31">
        <v>45319.0</v>
      </c>
      <c r="D429" s="32" t="s">
        <v>305</v>
      </c>
      <c r="E429" s="18">
        <v>339.0</v>
      </c>
      <c r="F429" s="32" t="s">
        <v>532</v>
      </c>
      <c r="G429" s="18">
        <v>208.0</v>
      </c>
      <c r="H429" s="32">
        <v>86.0</v>
      </c>
      <c r="I429" s="33">
        <v>0.4027777777777778</v>
      </c>
    </row>
    <row r="430" ht="13.5" customHeight="1">
      <c r="A430" s="30">
        <v>5773.0</v>
      </c>
      <c r="B430" s="31">
        <v>45320.0</v>
      </c>
      <c r="D430" s="32" t="s">
        <v>583</v>
      </c>
      <c r="E430" s="18">
        <v>279.0</v>
      </c>
      <c r="F430" s="32" t="s">
        <v>584</v>
      </c>
      <c r="G430" s="18">
        <v>68.0</v>
      </c>
      <c r="H430" s="32">
        <v>108.0</v>
      </c>
      <c r="I430" s="33">
        <v>0.24305555555555555</v>
      </c>
    </row>
    <row r="431" ht="13.5" customHeight="1">
      <c r="A431" s="30">
        <v>5773.0</v>
      </c>
      <c r="B431" s="31">
        <v>45321.0</v>
      </c>
      <c r="D431" s="32" t="s">
        <v>585</v>
      </c>
      <c r="E431" s="18">
        <v>201.0</v>
      </c>
      <c r="F431" s="32" t="s">
        <v>275</v>
      </c>
      <c r="G431" s="18">
        <v>96.0</v>
      </c>
      <c r="H431" s="32">
        <v>186.0</v>
      </c>
      <c r="I431" s="33">
        <v>0.2916666666666667</v>
      </c>
    </row>
    <row r="432" ht="13.5" customHeight="1">
      <c r="A432" s="30">
        <v>5773.0</v>
      </c>
      <c r="B432" s="31">
        <v>45322.0</v>
      </c>
      <c r="D432" s="32" t="s">
        <v>586</v>
      </c>
      <c r="E432" s="18">
        <v>613.0</v>
      </c>
      <c r="F432" s="32" t="s">
        <v>387</v>
      </c>
      <c r="G432" s="18">
        <v>69.0</v>
      </c>
      <c r="H432" s="32">
        <v>99.0</v>
      </c>
      <c r="I432" s="33">
        <v>0.3333333333333333</v>
      </c>
    </row>
    <row r="433" ht="13.5" customHeight="1">
      <c r="A433" s="30">
        <v>5773.0</v>
      </c>
      <c r="B433" s="31">
        <v>45323.0</v>
      </c>
      <c r="D433" s="32" t="s">
        <v>339</v>
      </c>
      <c r="E433" s="18">
        <v>225.0</v>
      </c>
      <c r="F433" s="32" t="s">
        <v>306</v>
      </c>
      <c r="G433" s="18">
        <v>71.0</v>
      </c>
      <c r="H433" s="32">
        <v>146.0</v>
      </c>
      <c r="I433" s="33">
        <v>0.2902777777777778</v>
      </c>
    </row>
    <row r="434" ht="13.5" customHeight="1">
      <c r="A434" s="30">
        <v>5773.0</v>
      </c>
      <c r="B434" s="31">
        <v>45324.0</v>
      </c>
      <c r="D434" s="32" t="s">
        <v>587</v>
      </c>
      <c r="E434" s="18">
        <v>449.0</v>
      </c>
      <c r="F434" s="32" t="s">
        <v>588</v>
      </c>
      <c r="G434" s="18">
        <v>61.0</v>
      </c>
      <c r="H434" s="32">
        <v>66.0</v>
      </c>
      <c r="I434" s="33">
        <v>0.3333333333333333</v>
      </c>
    </row>
    <row r="435" ht="13.5" customHeight="1">
      <c r="A435" s="30">
        <v>5773.0</v>
      </c>
      <c r="B435" s="31">
        <v>45325.0</v>
      </c>
      <c r="D435" s="32" t="s">
        <v>589</v>
      </c>
      <c r="E435" s="18">
        <v>473.0</v>
      </c>
      <c r="F435" s="32" t="s">
        <v>590</v>
      </c>
      <c r="G435" s="18">
        <v>134.0</v>
      </c>
      <c r="H435" s="32">
        <v>160.0</v>
      </c>
      <c r="I435" s="33">
        <v>0.3333333333333333</v>
      </c>
    </row>
    <row r="436" ht="13.5" customHeight="1">
      <c r="A436" s="30">
        <v>5773.0</v>
      </c>
      <c r="B436" s="31">
        <v>45326.0</v>
      </c>
      <c r="D436" s="32" t="s">
        <v>501</v>
      </c>
      <c r="E436" s="18">
        <v>423.0</v>
      </c>
      <c r="F436" s="32" t="s">
        <v>591</v>
      </c>
      <c r="G436" s="18">
        <v>85.0</v>
      </c>
      <c r="H436" s="32">
        <v>101.0</v>
      </c>
      <c r="I436" s="33">
        <v>0.28888888888888886</v>
      </c>
    </row>
    <row r="437" ht="13.5" customHeight="1">
      <c r="A437" s="30">
        <v>5773.0</v>
      </c>
      <c r="B437" s="31">
        <v>45327.0</v>
      </c>
      <c r="D437" s="32" t="s">
        <v>592</v>
      </c>
      <c r="E437" s="18">
        <v>356.0</v>
      </c>
      <c r="F437" s="32" t="s">
        <v>463</v>
      </c>
      <c r="G437" s="18">
        <v>126.0</v>
      </c>
      <c r="H437" s="32">
        <v>157.0</v>
      </c>
      <c r="I437" s="33">
        <v>0.3333333333333333</v>
      </c>
    </row>
    <row r="438" ht="13.5" customHeight="1">
      <c r="A438" s="30">
        <v>5773.0</v>
      </c>
      <c r="B438" s="31">
        <v>45328.0</v>
      </c>
      <c r="D438" s="32" t="s">
        <v>593</v>
      </c>
      <c r="E438" s="18">
        <v>442.0</v>
      </c>
      <c r="F438" s="32" t="s">
        <v>594</v>
      </c>
      <c r="G438" s="18">
        <v>165.0</v>
      </c>
      <c r="H438" s="32">
        <v>157.0</v>
      </c>
      <c r="I438" s="33">
        <v>0.3055555555555556</v>
      </c>
    </row>
    <row r="439" ht="13.5" customHeight="1">
      <c r="A439" s="30">
        <v>5773.0</v>
      </c>
      <c r="B439" s="31">
        <v>45329.0</v>
      </c>
      <c r="D439" s="32" t="s">
        <v>290</v>
      </c>
      <c r="E439" s="18">
        <v>322.0</v>
      </c>
      <c r="F439" s="32" t="s">
        <v>259</v>
      </c>
      <c r="G439" s="18">
        <v>133.0</v>
      </c>
      <c r="H439" s="32">
        <v>142.0</v>
      </c>
      <c r="I439" s="33">
        <v>0.3333333333333333</v>
      </c>
    </row>
    <row r="440" ht="13.5" customHeight="1">
      <c r="A440" s="30">
        <v>5773.0</v>
      </c>
      <c r="B440" s="31">
        <v>45330.0</v>
      </c>
      <c r="D440" s="32" t="s">
        <v>595</v>
      </c>
      <c r="E440" s="18">
        <v>337.0</v>
      </c>
      <c r="F440" s="32" t="s">
        <v>297</v>
      </c>
      <c r="G440" s="18">
        <v>97.0</v>
      </c>
      <c r="H440" s="32">
        <v>203.0</v>
      </c>
      <c r="I440" s="33">
        <v>0.26458333333333334</v>
      </c>
    </row>
    <row r="441" ht="13.5" customHeight="1">
      <c r="A441" s="30">
        <v>5773.0</v>
      </c>
      <c r="B441" s="31">
        <v>45331.0</v>
      </c>
      <c r="D441" s="32" t="s">
        <v>530</v>
      </c>
      <c r="E441" s="18">
        <v>353.0</v>
      </c>
      <c r="F441" s="32" t="s">
        <v>354</v>
      </c>
      <c r="G441" s="18">
        <v>209.0</v>
      </c>
      <c r="H441" s="32">
        <v>241.0</v>
      </c>
      <c r="I441" s="33">
        <v>0.39166666666666666</v>
      </c>
    </row>
    <row r="442" ht="13.5" customHeight="1">
      <c r="A442" s="30">
        <v>5773.0</v>
      </c>
      <c r="B442" s="31">
        <v>45332.0</v>
      </c>
      <c r="D442" s="32" t="s">
        <v>596</v>
      </c>
      <c r="E442" s="18">
        <v>390.0</v>
      </c>
      <c r="F442" s="32" t="s">
        <v>278</v>
      </c>
      <c r="G442" s="18">
        <v>135.0</v>
      </c>
      <c r="H442" s="32">
        <v>181.0</v>
      </c>
      <c r="I442" s="33">
        <v>0.5222222222222223</v>
      </c>
    </row>
    <row r="443" ht="13.5" customHeight="1">
      <c r="A443" s="30">
        <v>5773.0</v>
      </c>
      <c r="B443" s="31">
        <v>45333.0</v>
      </c>
      <c r="D443" s="32" t="s">
        <v>597</v>
      </c>
      <c r="E443" s="18">
        <v>419.0</v>
      </c>
      <c r="F443" s="32" t="s">
        <v>588</v>
      </c>
      <c r="G443" s="18">
        <v>61.0</v>
      </c>
      <c r="H443" s="32">
        <v>109.0</v>
      </c>
      <c r="I443" s="33">
        <v>0.3861111111111111</v>
      </c>
    </row>
    <row r="444" ht="13.5" customHeight="1">
      <c r="A444" s="30">
        <v>5773.0</v>
      </c>
      <c r="B444" s="31">
        <v>45334.0</v>
      </c>
      <c r="D444" s="32" t="s">
        <v>548</v>
      </c>
      <c r="E444" s="18">
        <v>641.0</v>
      </c>
      <c r="F444" s="32" t="s">
        <v>598</v>
      </c>
      <c r="G444" s="18">
        <v>115.0</v>
      </c>
      <c r="H444" s="32">
        <v>124.0</v>
      </c>
      <c r="I444" s="33">
        <v>0.46319444444444446</v>
      </c>
    </row>
    <row r="445" ht="13.5" customHeight="1">
      <c r="A445" s="30">
        <v>5773.0</v>
      </c>
      <c r="B445" s="31">
        <v>45335.0</v>
      </c>
      <c r="D445" s="32" t="s">
        <v>553</v>
      </c>
      <c r="E445" s="18">
        <v>374.0</v>
      </c>
      <c r="F445" s="32" t="s">
        <v>599</v>
      </c>
      <c r="G445" s="18">
        <v>89.0</v>
      </c>
      <c r="H445" s="32">
        <v>145.0</v>
      </c>
      <c r="I445" s="33">
        <v>0.3125</v>
      </c>
    </row>
    <row r="446" ht="13.5" customHeight="1">
      <c r="A446" s="30">
        <v>5773.0</v>
      </c>
      <c r="B446" s="31">
        <v>45336.0</v>
      </c>
      <c r="D446" s="32" t="s">
        <v>600</v>
      </c>
      <c r="E446" s="18">
        <v>452.0</v>
      </c>
      <c r="F446" s="32" t="s">
        <v>279</v>
      </c>
      <c r="G446" s="18">
        <v>94.0</v>
      </c>
      <c r="H446" s="32">
        <v>74.0</v>
      </c>
      <c r="I446" s="33">
        <v>0.4479166666666667</v>
      </c>
    </row>
    <row r="447" ht="13.5" customHeight="1">
      <c r="A447" s="30">
        <v>5773.0</v>
      </c>
      <c r="B447" s="31">
        <v>45337.0</v>
      </c>
      <c r="D447" s="32" t="s">
        <v>601</v>
      </c>
      <c r="E447" s="18">
        <v>418.0</v>
      </c>
      <c r="F447" s="32" t="s">
        <v>599</v>
      </c>
      <c r="G447" s="18">
        <v>89.0</v>
      </c>
      <c r="H447" s="32">
        <v>58.0</v>
      </c>
      <c r="I447" s="33">
        <v>0.3125</v>
      </c>
    </row>
    <row r="448" ht="13.5" customHeight="1">
      <c r="A448" s="30">
        <v>5773.0</v>
      </c>
      <c r="B448" s="31">
        <v>45338.0</v>
      </c>
      <c r="D448" s="32" t="s">
        <v>602</v>
      </c>
      <c r="E448" s="18">
        <v>205.0</v>
      </c>
      <c r="F448" s="32" t="s">
        <v>450</v>
      </c>
      <c r="G448" s="18">
        <v>173.0</v>
      </c>
      <c r="H448" s="32">
        <v>114.0</v>
      </c>
      <c r="I448" s="33">
        <v>0.38958333333333334</v>
      </c>
    </row>
    <row r="449" ht="13.5" customHeight="1">
      <c r="A449" s="30">
        <v>5773.0</v>
      </c>
      <c r="B449" s="31">
        <v>45339.0</v>
      </c>
      <c r="D449" s="32" t="s">
        <v>603</v>
      </c>
      <c r="E449" s="18">
        <v>463.0</v>
      </c>
      <c r="F449" s="32" t="s">
        <v>604</v>
      </c>
      <c r="G449" s="18">
        <v>81.0</v>
      </c>
      <c r="H449" s="32">
        <v>145.0</v>
      </c>
      <c r="I449" s="33">
        <v>0.48194444444444445</v>
      </c>
    </row>
    <row r="450" ht="13.5" customHeight="1">
      <c r="A450" s="30">
        <v>5773.0</v>
      </c>
      <c r="B450" s="31">
        <v>45340.0</v>
      </c>
      <c r="D450" s="32" t="s">
        <v>432</v>
      </c>
      <c r="E450" s="18">
        <v>391.0</v>
      </c>
      <c r="F450" s="32" t="s">
        <v>560</v>
      </c>
      <c r="G450" s="18">
        <v>103.0</v>
      </c>
      <c r="H450" s="32">
        <v>176.0</v>
      </c>
      <c r="I450" s="33">
        <v>0.4305555555555556</v>
      </c>
    </row>
    <row r="451" ht="13.5" customHeight="1">
      <c r="A451" s="30">
        <v>5773.0</v>
      </c>
      <c r="B451" s="31">
        <v>45341.0</v>
      </c>
      <c r="D451" s="32" t="s">
        <v>605</v>
      </c>
      <c r="E451" s="18">
        <v>413.0</v>
      </c>
      <c r="F451" s="32" t="s">
        <v>314</v>
      </c>
      <c r="G451" s="18">
        <v>139.0</v>
      </c>
      <c r="H451" s="32">
        <v>129.0</v>
      </c>
      <c r="I451" s="33">
        <v>0.4305555555555556</v>
      </c>
    </row>
    <row r="452" ht="13.5" customHeight="1">
      <c r="A452" s="30">
        <v>5773.0</v>
      </c>
      <c r="B452" s="31">
        <v>45342.0</v>
      </c>
      <c r="D452" s="32" t="s">
        <v>606</v>
      </c>
      <c r="E452" s="18">
        <v>282.0</v>
      </c>
      <c r="F452" s="32" t="s">
        <v>607</v>
      </c>
      <c r="G452" s="18">
        <v>154.0</v>
      </c>
      <c r="H452" s="32">
        <v>145.0</v>
      </c>
      <c r="I452" s="33">
        <v>0.3125</v>
      </c>
    </row>
    <row r="453" ht="13.5" customHeight="1">
      <c r="A453" s="30">
        <v>5773.0</v>
      </c>
      <c r="B453" s="31">
        <v>45343.0</v>
      </c>
      <c r="D453" s="32" t="s">
        <v>486</v>
      </c>
      <c r="E453" s="18">
        <v>444.0</v>
      </c>
      <c r="F453" s="32" t="s">
        <v>608</v>
      </c>
      <c r="G453" s="18">
        <v>124.0</v>
      </c>
      <c r="H453" s="32">
        <v>132.0</v>
      </c>
      <c r="I453" s="33">
        <v>0.3680555555555556</v>
      </c>
    </row>
    <row r="454" ht="13.5" customHeight="1">
      <c r="A454" s="30">
        <v>5773.0</v>
      </c>
      <c r="B454" s="31">
        <v>45344.0</v>
      </c>
      <c r="D454" s="32" t="s">
        <v>609</v>
      </c>
      <c r="E454" s="18">
        <v>501.0</v>
      </c>
      <c r="F454" s="32" t="s">
        <v>610</v>
      </c>
      <c r="G454" s="18">
        <v>141.0</v>
      </c>
      <c r="H454" s="32">
        <v>79.0</v>
      </c>
      <c r="I454" s="33">
        <v>0.3125</v>
      </c>
    </row>
    <row r="455" ht="13.5" customHeight="1">
      <c r="A455" s="30">
        <v>5773.0</v>
      </c>
      <c r="B455" s="31">
        <v>45345.0</v>
      </c>
      <c r="D455" s="32" t="s">
        <v>611</v>
      </c>
      <c r="E455" s="18">
        <v>365.0</v>
      </c>
      <c r="F455" s="32" t="s">
        <v>612</v>
      </c>
      <c r="G455" s="18">
        <v>117.0</v>
      </c>
      <c r="H455" s="32">
        <v>58.0</v>
      </c>
      <c r="I455" s="33">
        <v>0.4375</v>
      </c>
    </row>
    <row r="456" ht="13.5" customHeight="1">
      <c r="A456" s="30">
        <v>5773.0</v>
      </c>
      <c r="B456" s="31">
        <v>45346.0</v>
      </c>
      <c r="D456" s="32" t="s">
        <v>613</v>
      </c>
      <c r="E456" s="18">
        <v>372.0</v>
      </c>
      <c r="F456" s="32" t="s">
        <v>614</v>
      </c>
      <c r="G456" s="18">
        <v>69.0</v>
      </c>
      <c r="H456" s="32">
        <v>97.0</v>
      </c>
      <c r="I456" s="33">
        <v>0.4375</v>
      </c>
    </row>
    <row r="457" ht="13.5" customHeight="1">
      <c r="A457" s="30">
        <v>5773.0</v>
      </c>
      <c r="B457" s="31">
        <v>45347.0</v>
      </c>
      <c r="D457" s="32" t="s">
        <v>615</v>
      </c>
      <c r="E457" s="18">
        <v>343.0</v>
      </c>
      <c r="F457" s="32" t="s">
        <v>400</v>
      </c>
      <c r="G457" s="18">
        <v>90.0</v>
      </c>
      <c r="H457" s="32">
        <v>138.0</v>
      </c>
      <c r="I457" s="33">
        <v>0.38333333333333336</v>
      </c>
    </row>
    <row r="458" ht="13.5" customHeight="1">
      <c r="A458" s="30">
        <v>5773.0</v>
      </c>
      <c r="B458" s="31">
        <v>45348.0</v>
      </c>
      <c r="D458" s="32" t="s">
        <v>423</v>
      </c>
      <c r="E458" s="18">
        <v>443.0</v>
      </c>
      <c r="F458" s="32" t="s">
        <v>396</v>
      </c>
      <c r="G458" s="18">
        <v>111.0</v>
      </c>
      <c r="H458" s="32">
        <v>79.0</v>
      </c>
      <c r="I458" s="33">
        <v>0.3173611111111111</v>
      </c>
    </row>
    <row r="459" ht="13.5" customHeight="1">
      <c r="A459" s="30">
        <v>5773.0</v>
      </c>
      <c r="B459" s="31">
        <v>45349.0</v>
      </c>
      <c r="D459" s="32" t="s">
        <v>616</v>
      </c>
      <c r="E459" s="18">
        <v>299.0</v>
      </c>
      <c r="F459" s="32" t="s">
        <v>617</v>
      </c>
      <c r="G459" s="18">
        <v>119.0</v>
      </c>
      <c r="H459" s="32">
        <v>184.0</v>
      </c>
      <c r="I459" s="33">
        <v>0.3125</v>
      </c>
    </row>
    <row r="460" ht="13.5" customHeight="1">
      <c r="A460" s="30">
        <v>5773.0</v>
      </c>
      <c r="B460" s="31">
        <v>45350.0</v>
      </c>
      <c r="D460" s="32" t="s">
        <v>618</v>
      </c>
      <c r="E460" s="18">
        <v>304.0</v>
      </c>
      <c r="F460" s="32" t="s">
        <v>280</v>
      </c>
      <c r="G460" s="18">
        <v>148.0</v>
      </c>
      <c r="H460" s="32">
        <v>123.0</v>
      </c>
      <c r="I460" s="33">
        <v>0.40625</v>
      </c>
    </row>
    <row r="461" ht="13.5" customHeight="1">
      <c r="A461" s="30">
        <v>5773.0</v>
      </c>
      <c r="B461" s="31">
        <v>45351.0</v>
      </c>
      <c r="D461" s="32" t="s">
        <v>334</v>
      </c>
      <c r="E461" s="18">
        <v>560.0</v>
      </c>
      <c r="F461" s="32" t="s">
        <v>433</v>
      </c>
      <c r="G461" s="18">
        <v>152.0</v>
      </c>
      <c r="H461" s="32">
        <v>76.0</v>
      </c>
      <c r="I461" s="33">
        <v>0.43680555555555556</v>
      </c>
    </row>
    <row r="462" ht="13.5" customHeight="1">
      <c r="A462" s="30">
        <v>5773.0</v>
      </c>
      <c r="B462" s="31">
        <v>45352.0</v>
      </c>
      <c r="D462" s="32" t="s">
        <v>311</v>
      </c>
      <c r="E462" s="18">
        <v>377.0</v>
      </c>
      <c r="F462" s="32" t="s">
        <v>385</v>
      </c>
      <c r="G462" s="18">
        <v>127.0</v>
      </c>
      <c r="H462" s="32">
        <v>183.0</v>
      </c>
      <c r="I462" s="33">
        <v>0.35694444444444445</v>
      </c>
    </row>
    <row r="463" ht="13.5" customHeight="1">
      <c r="A463" s="30">
        <v>5773.0</v>
      </c>
      <c r="B463" s="31">
        <v>45353.0</v>
      </c>
      <c r="D463" s="32" t="s">
        <v>484</v>
      </c>
      <c r="E463" s="18">
        <v>432.0</v>
      </c>
      <c r="F463" s="32" t="s">
        <v>265</v>
      </c>
      <c r="G463" s="18">
        <v>82.0</v>
      </c>
      <c r="H463" s="32">
        <v>150.0</v>
      </c>
      <c r="I463" s="33">
        <v>0.3333333333333333</v>
      </c>
    </row>
    <row r="464" ht="13.5" customHeight="1">
      <c r="A464" s="30">
        <v>5773.0</v>
      </c>
      <c r="B464" s="31">
        <v>45354.0</v>
      </c>
      <c r="D464" s="32" t="s">
        <v>412</v>
      </c>
      <c r="E464" s="18">
        <v>306.0</v>
      </c>
      <c r="F464" s="32" t="s">
        <v>584</v>
      </c>
      <c r="G464" s="18">
        <v>68.0</v>
      </c>
      <c r="H464" s="32">
        <v>105.0</v>
      </c>
      <c r="I464" s="33">
        <v>0.3736111111111111</v>
      </c>
    </row>
    <row r="465" ht="13.5" customHeight="1">
      <c r="A465" s="30">
        <v>5773.0</v>
      </c>
      <c r="B465" s="31">
        <v>45355.0</v>
      </c>
      <c r="D465" s="32" t="s">
        <v>566</v>
      </c>
      <c r="E465" s="18">
        <v>549.0</v>
      </c>
      <c r="F465" s="32" t="s">
        <v>409</v>
      </c>
      <c r="G465" s="18">
        <v>143.0</v>
      </c>
      <c r="H465" s="32">
        <v>240.0</v>
      </c>
      <c r="I465" s="33">
        <v>0.3958333333333333</v>
      </c>
    </row>
    <row r="466" ht="13.5" customHeight="1">
      <c r="A466" s="30">
        <v>5773.0</v>
      </c>
      <c r="B466" s="31">
        <v>45356.0</v>
      </c>
      <c r="D466" s="32" t="s">
        <v>404</v>
      </c>
      <c r="E466" s="18">
        <v>325.0</v>
      </c>
      <c r="F466" s="32" t="s">
        <v>619</v>
      </c>
      <c r="G466" s="18">
        <v>101.0</v>
      </c>
      <c r="H466" s="32">
        <v>112.0</v>
      </c>
      <c r="I466" s="33">
        <v>0.3125</v>
      </c>
    </row>
    <row r="467" ht="13.5" customHeight="1">
      <c r="A467" s="30">
        <v>5773.0</v>
      </c>
      <c r="B467" s="31">
        <v>45357.0</v>
      </c>
      <c r="D467" s="32" t="s">
        <v>620</v>
      </c>
      <c r="E467" s="18">
        <v>666.0</v>
      </c>
      <c r="F467" s="32" t="s">
        <v>621</v>
      </c>
      <c r="G467" s="18">
        <v>183.0</v>
      </c>
      <c r="H467" s="32">
        <v>102.0</v>
      </c>
      <c r="I467" s="33">
        <v>0.4375</v>
      </c>
    </row>
    <row r="468" ht="13.5" customHeight="1">
      <c r="A468" s="30">
        <v>5773.0</v>
      </c>
      <c r="B468" s="31">
        <v>45358.0</v>
      </c>
      <c r="D468" s="32" t="s">
        <v>487</v>
      </c>
      <c r="E468" s="18">
        <v>338.0</v>
      </c>
      <c r="F468" s="32" t="s">
        <v>617</v>
      </c>
      <c r="G468" s="18">
        <v>119.0</v>
      </c>
      <c r="H468" s="32">
        <v>256.0</v>
      </c>
      <c r="I468" s="33">
        <v>0.3125</v>
      </c>
    </row>
    <row r="469" ht="13.5" customHeight="1">
      <c r="A469" s="30">
        <v>5773.0</v>
      </c>
      <c r="B469" s="31">
        <v>45359.0</v>
      </c>
      <c r="D469" s="32" t="s">
        <v>622</v>
      </c>
      <c r="E469" s="18">
        <v>417.0</v>
      </c>
      <c r="F469" s="32" t="s">
        <v>623</v>
      </c>
      <c r="G469" s="18">
        <v>73.0</v>
      </c>
      <c r="H469" s="32">
        <v>88.0</v>
      </c>
      <c r="I469" s="33">
        <v>0.425</v>
      </c>
    </row>
    <row r="470" ht="13.5" customHeight="1">
      <c r="A470" s="30">
        <v>5773.0</v>
      </c>
      <c r="B470" s="31">
        <v>45360.0</v>
      </c>
      <c r="D470" s="32" t="s">
        <v>345</v>
      </c>
      <c r="E470" s="18">
        <v>382.0</v>
      </c>
      <c r="F470" s="32" t="s">
        <v>624</v>
      </c>
      <c r="G470" s="18">
        <v>52.0</v>
      </c>
      <c r="H470" s="32">
        <v>108.0</v>
      </c>
      <c r="I470" s="33">
        <v>0.49583333333333335</v>
      </c>
    </row>
    <row r="471" ht="13.5" customHeight="1">
      <c r="A471" s="30">
        <v>5773.0</v>
      </c>
      <c r="B471" s="31">
        <v>45361.0</v>
      </c>
      <c r="D471" s="32" t="s">
        <v>421</v>
      </c>
      <c r="E471" s="18">
        <v>478.0</v>
      </c>
      <c r="F471" s="32" t="s">
        <v>262</v>
      </c>
      <c r="G471" s="18">
        <v>102.0</v>
      </c>
      <c r="H471" s="32">
        <v>88.0</v>
      </c>
      <c r="I471" s="33">
        <v>0.30833333333333335</v>
      </c>
    </row>
    <row r="472" ht="13.5" customHeight="1">
      <c r="A472" s="30">
        <v>5773.0</v>
      </c>
      <c r="B472" s="31">
        <v>45362.0</v>
      </c>
      <c r="D472" s="32" t="s">
        <v>620</v>
      </c>
      <c r="E472" s="18">
        <v>666.0</v>
      </c>
      <c r="F472" s="32" t="s">
        <v>537</v>
      </c>
      <c r="G472" s="18">
        <v>191.0</v>
      </c>
      <c r="H472" s="32">
        <v>111.0</v>
      </c>
      <c r="I472" s="33">
        <v>0.31805555555555554</v>
      </c>
    </row>
    <row r="473" ht="13.5" customHeight="1">
      <c r="A473" s="30">
        <v>5773.0</v>
      </c>
      <c r="B473" s="31">
        <v>45363.0</v>
      </c>
      <c r="D473" s="32" t="s">
        <v>625</v>
      </c>
      <c r="E473" s="18">
        <v>447.0</v>
      </c>
      <c r="F473" s="32" t="s">
        <v>626</v>
      </c>
      <c r="G473" s="18">
        <v>91.0</v>
      </c>
      <c r="H473" s="32">
        <v>111.0</v>
      </c>
      <c r="I473" s="33">
        <v>0.3125</v>
      </c>
    </row>
    <row r="474" ht="13.5" customHeight="1">
      <c r="A474" s="30">
        <v>5773.0</v>
      </c>
      <c r="B474" s="31">
        <v>45364.0</v>
      </c>
      <c r="D474" s="32" t="s">
        <v>464</v>
      </c>
      <c r="E474" s="18">
        <v>490.0</v>
      </c>
      <c r="F474" s="32" t="s">
        <v>270</v>
      </c>
      <c r="G474" s="18">
        <v>83.0</v>
      </c>
      <c r="H474" s="32">
        <v>114.0</v>
      </c>
      <c r="I474" s="33">
        <v>0.37916666666666665</v>
      </c>
    </row>
    <row r="475" ht="13.5" customHeight="1">
      <c r="A475" s="30">
        <v>5773.0</v>
      </c>
      <c r="B475" s="31">
        <v>45365.0</v>
      </c>
      <c r="D475" s="32" t="s">
        <v>597</v>
      </c>
      <c r="E475" s="18">
        <v>419.0</v>
      </c>
      <c r="F475" s="32" t="s">
        <v>301</v>
      </c>
      <c r="G475" s="18">
        <v>88.0</v>
      </c>
      <c r="H475" s="32">
        <v>128.0</v>
      </c>
      <c r="I475" s="33">
        <v>0.32013888888888886</v>
      </c>
    </row>
    <row r="476" ht="13.5" customHeight="1">
      <c r="A476" s="30">
        <v>5773.0</v>
      </c>
      <c r="B476" s="31">
        <v>45366.0</v>
      </c>
      <c r="D476" s="32" t="s">
        <v>379</v>
      </c>
      <c r="E476" s="18">
        <v>300.0</v>
      </c>
      <c r="F476" s="32" t="s">
        <v>396</v>
      </c>
      <c r="G476" s="18">
        <v>111.0</v>
      </c>
      <c r="H476" s="32">
        <v>120.0</v>
      </c>
      <c r="I476" s="33">
        <v>0.43472222222222223</v>
      </c>
    </row>
    <row r="477" ht="13.5" customHeight="1">
      <c r="A477" s="30">
        <v>5773.0</v>
      </c>
      <c r="B477" s="31">
        <v>45367.0</v>
      </c>
      <c r="D477" s="32" t="s">
        <v>627</v>
      </c>
      <c r="E477" s="18">
        <v>537.0</v>
      </c>
      <c r="F477" s="32" t="s">
        <v>628</v>
      </c>
      <c r="G477" s="18">
        <v>98.0</v>
      </c>
      <c r="H477" s="32">
        <v>77.0</v>
      </c>
      <c r="I477" s="33">
        <v>0.38680555555555557</v>
      </c>
    </row>
    <row r="478" ht="13.5" customHeight="1">
      <c r="A478" s="30">
        <v>5773.0</v>
      </c>
      <c r="B478" s="31">
        <v>45368.0</v>
      </c>
      <c r="D478" s="32" t="s">
        <v>629</v>
      </c>
      <c r="E478" s="18">
        <v>556.0</v>
      </c>
      <c r="F478" s="32" t="s">
        <v>278</v>
      </c>
      <c r="G478" s="18">
        <v>135.0</v>
      </c>
      <c r="H478" s="32">
        <v>71.0</v>
      </c>
      <c r="I478" s="33">
        <v>0.4361111111111111</v>
      </c>
    </row>
    <row r="479" ht="13.5" customHeight="1">
      <c r="A479" s="30">
        <v>5773.0</v>
      </c>
      <c r="B479" s="31">
        <v>45369.0</v>
      </c>
      <c r="D479" s="32" t="s">
        <v>630</v>
      </c>
      <c r="E479" s="18">
        <v>684.0</v>
      </c>
      <c r="F479" s="32" t="s">
        <v>282</v>
      </c>
      <c r="G479" s="18">
        <v>219.0</v>
      </c>
      <c r="H479" s="32">
        <v>48.0</v>
      </c>
      <c r="I479" s="33">
        <v>0.4166666666666667</v>
      </c>
    </row>
    <row r="480" ht="13.5" customHeight="1">
      <c r="A480" s="30">
        <v>5773.0</v>
      </c>
      <c r="B480" s="31">
        <v>45370.0</v>
      </c>
      <c r="D480" s="32" t="s">
        <v>343</v>
      </c>
      <c r="E480" s="18">
        <v>513.0</v>
      </c>
      <c r="F480" s="32" t="s">
        <v>631</v>
      </c>
      <c r="G480" s="18">
        <v>217.0</v>
      </c>
      <c r="H480" s="32">
        <v>175.0</v>
      </c>
      <c r="I480" s="33">
        <v>0.3125</v>
      </c>
    </row>
    <row r="481" ht="13.5" customHeight="1">
      <c r="A481" s="30">
        <v>5773.0</v>
      </c>
      <c r="B481" s="31">
        <v>45371.0</v>
      </c>
      <c r="D481" s="32" t="s">
        <v>632</v>
      </c>
      <c r="E481" s="18">
        <v>420.0</v>
      </c>
      <c r="F481" s="32" t="s">
        <v>447</v>
      </c>
      <c r="G481" s="18">
        <v>104.0</v>
      </c>
      <c r="H481" s="32">
        <v>107.0</v>
      </c>
      <c r="I481" s="33">
        <v>0.43125</v>
      </c>
    </row>
    <row r="482" ht="13.5" customHeight="1">
      <c r="A482" s="30">
        <v>5773.0</v>
      </c>
      <c r="B482" s="31">
        <v>45372.0</v>
      </c>
      <c r="D482" s="32" t="s">
        <v>425</v>
      </c>
      <c r="E482" s="18">
        <v>407.0</v>
      </c>
      <c r="F482" s="32" t="s">
        <v>273</v>
      </c>
      <c r="G482" s="18">
        <v>153.0</v>
      </c>
      <c r="H482" s="32">
        <v>128.0</v>
      </c>
      <c r="I482" s="33">
        <v>0.3125</v>
      </c>
    </row>
    <row r="483" ht="13.5" customHeight="1">
      <c r="A483" s="30">
        <v>5773.0</v>
      </c>
      <c r="B483" s="31">
        <v>45373.0</v>
      </c>
      <c r="D483" s="32" t="s">
        <v>633</v>
      </c>
      <c r="E483" s="18">
        <v>565.0</v>
      </c>
      <c r="F483" s="32" t="s">
        <v>301</v>
      </c>
      <c r="G483" s="18">
        <v>88.0</v>
      </c>
      <c r="H483" s="32">
        <v>55.0</v>
      </c>
      <c r="I483" s="33">
        <v>0.47291666666666665</v>
      </c>
    </row>
    <row r="484" ht="13.5" customHeight="1">
      <c r="A484" s="30">
        <v>5773.0</v>
      </c>
      <c r="B484" s="31">
        <v>45374.0</v>
      </c>
      <c r="D484" s="32" t="s">
        <v>286</v>
      </c>
      <c r="E484" s="18">
        <v>362.0</v>
      </c>
      <c r="F484" s="32" t="s">
        <v>275</v>
      </c>
      <c r="G484" s="18">
        <v>96.0</v>
      </c>
      <c r="H484" s="32">
        <v>61.0</v>
      </c>
      <c r="I484" s="33">
        <v>0.3993055555555556</v>
      </c>
    </row>
    <row r="485" ht="13.5" customHeight="1">
      <c r="A485" s="30">
        <v>5773.0</v>
      </c>
      <c r="B485" s="31">
        <v>45375.0</v>
      </c>
      <c r="D485" s="32" t="s">
        <v>298</v>
      </c>
      <c r="E485" s="18">
        <v>402.0</v>
      </c>
      <c r="F485" s="32" t="s">
        <v>634</v>
      </c>
      <c r="G485" s="18">
        <v>87.0</v>
      </c>
      <c r="H485" s="32">
        <v>75.0</v>
      </c>
      <c r="I485" s="33">
        <v>0.39166666666666666</v>
      </c>
    </row>
    <row r="486" ht="13.5" customHeight="1">
      <c r="A486" s="30">
        <v>5773.0</v>
      </c>
      <c r="B486" s="31">
        <v>45376.0</v>
      </c>
      <c r="D486" s="32" t="s">
        <v>589</v>
      </c>
      <c r="E486" s="18">
        <v>473.0</v>
      </c>
      <c r="F486" s="32" t="s">
        <v>485</v>
      </c>
      <c r="G486" s="18">
        <v>234.0</v>
      </c>
      <c r="H486" s="32">
        <v>58.0</v>
      </c>
      <c r="I486" s="33">
        <v>0.38680555555555557</v>
      </c>
    </row>
    <row r="487" ht="13.5" customHeight="1">
      <c r="A487" s="30">
        <v>5773.0</v>
      </c>
      <c r="B487" s="31">
        <v>45377.0</v>
      </c>
      <c r="D487" s="32" t="s">
        <v>277</v>
      </c>
      <c r="E487" s="18">
        <v>271.0</v>
      </c>
      <c r="F487" s="32" t="s">
        <v>361</v>
      </c>
      <c r="G487" s="18">
        <v>189.0</v>
      </c>
      <c r="H487" s="32">
        <v>134.0</v>
      </c>
      <c r="I487" s="33">
        <v>0.3125</v>
      </c>
    </row>
    <row r="488" ht="13.5" customHeight="1">
      <c r="A488" s="30">
        <v>5773.0</v>
      </c>
      <c r="B488" s="31">
        <v>45378.0</v>
      </c>
      <c r="D488" s="32" t="s">
        <v>635</v>
      </c>
      <c r="E488" s="18">
        <v>404.0</v>
      </c>
      <c r="F488" s="32" t="s">
        <v>400</v>
      </c>
      <c r="G488" s="18">
        <v>90.0</v>
      </c>
      <c r="H488" s="32">
        <v>93.0</v>
      </c>
      <c r="I488" s="33">
        <v>0.4479166666666667</v>
      </c>
    </row>
    <row r="489" ht="13.5" customHeight="1">
      <c r="A489" s="30">
        <v>5773.0</v>
      </c>
      <c r="B489" s="31">
        <v>45379.0</v>
      </c>
      <c r="D489" s="32" t="s">
        <v>636</v>
      </c>
      <c r="E489" s="18">
        <v>237.0</v>
      </c>
      <c r="F489" s="32" t="s">
        <v>637</v>
      </c>
      <c r="G489" s="18">
        <v>161.0</v>
      </c>
      <c r="H489" s="32">
        <v>162.0</v>
      </c>
      <c r="I489" s="33">
        <v>0.3125</v>
      </c>
    </row>
    <row r="490" ht="13.5" customHeight="1">
      <c r="A490" s="30">
        <v>5773.0</v>
      </c>
      <c r="B490" s="31">
        <v>45380.0</v>
      </c>
      <c r="D490" s="32" t="s">
        <v>638</v>
      </c>
      <c r="E490" s="18">
        <v>215.0</v>
      </c>
      <c r="F490" s="32" t="s">
        <v>639</v>
      </c>
      <c r="G490" s="18">
        <v>116.0</v>
      </c>
      <c r="H490" s="32">
        <v>94.0</v>
      </c>
      <c r="I490" s="33">
        <v>0.4756944444444444</v>
      </c>
      <c r="L490" s="32">
        <v>0.0</v>
      </c>
    </row>
    <row r="491" ht="13.5" customHeight="1">
      <c r="A491" s="30">
        <v>5773.0</v>
      </c>
      <c r="B491" s="31">
        <v>45381.0</v>
      </c>
      <c r="D491" s="32" t="s">
        <v>567</v>
      </c>
      <c r="E491" s="18">
        <v>170.0</v>
      </c>
      <c r="F491" s="32" t="s">
        <v>508</v>
      </c>
      <c r="G491" s="18">
        <v>79.0</v>
      </c>
      <c r="H491" s="32">
        <v>109.0</v>
      </c>
      <c r="I491" s="33">
        <v>0.44583333333333336</v>
      </c>
      <c r="L491" s="32">
        <v>1.0</v>
      </c>
    </row>
    <row r="492" ht="13.5" customHeight="1">
      <c r="A492" s="30">
        <v>5773.0</v>
      </c>
      <c r="B492" s="31">
        <v>45382.0</v>
      </c>
      <c r="D492" s="32" t="s">
        <v>640</v>
      </c>
      <c r="E492" s="18">
        <v>254.0</v>
      </c>
      <c r="F492" s="32" t="s">
        <v>641</v>
      </c>
      <c r="G492" s="18">
        <v>142.0</v>
      </c>
      <c r="H492" s="32">
        <v>46.0</v>
      </c>
      <c r="I492" s="33">
        <v>0.375</v>
      </c>
      <c r="L492" s="32">
        <v>0.0</v>
      </c>
    </row>
    <row r="493" ht="13.5" customHeight="1">
      <c r="A493" s="30">
        <v>5773.0</v>
      </c>
      <c r="B493" s="31">
        <v>45383.0</v>
      </c>
      <c r="D493" s="32" t="s">
        <v>465</v>
      </c>
      <c r="E493" s="18">
        <v>230.0</v>
      </c>
      <c r="F493" s="32" t="s">
        <v>285</v>
      </c>
      <c r="G493" s="18">
        <v>138.0</v>
      </c>
      <c r="H493" s="32">
        <v>65.0</v>
      </c>
      <c r="I493" s="33">
        <v>0.375</v>
      </c>
      <c r="L493" s="32">
        <v>0.0</v>
      </c>
    </row>
    <row r="494" ht="13.5" customHeight="1">
      <c r="A494" s="30">
        <v>5773.0</v>
      </c>
      <c r="B494" s="31">
        <v>45384.0</v>
      </c>
      <c r="D494" s="32" t="s">
        <v>363</v>
      </c>
      <c r="E494" s="18">
        <v>190.0</v>
      </c>
      <c r="F494" s="32" t="s">
        <v>564</v>
      </c>
      <c r="G494" s="18">
        <v>110.0</v>
      </c>
      <c r="H494" s="32">
        <v>52.0</v>
      </c>
      <c r="I494" s="33">
        <v>0.3125</v>
      </c>
      <c r="L494" s="32">
        <v>1.0</v>
      </c>
    </row>
    <row r="495" ht="13.5" customHeight="1">
      <c r="A495" s="30">
        <v>5773.0</v>
      </c>
      <c r="B495" s="31">
        <v>45385.0</v>
      </c>
      <c r="D495" s="32" t="s">
        <v>532</v>
      </c>
      <c r="E495" s="18">
        <v>208.0</v>
      </c>
      <c r="F495" s="32" t="s">
        <v>385</v>
      </c>
      <c r="G495" s="18">
        <v>127.0</v>
      </c>
      <c r="H495" s="32">
        <v>67.0</v>
      </c>
      <c r="I495" s="33">
        <v>0.4375</v>
      </c>
      <c r="L495" s="32">
        <v>0.0</v>
      </c>
    </row>
    <row r="496" ht="13.5" customHeight="1">
      <c r="A496" s="30">
        <v>5773.0</v>
      </c>
      <c r="B496" s="31">
        <v>45386.0</v>
      </c>
      <c r="D496" s="32" t="s">
        <v>309</v>
      </c>
      <c r="E496" s="18">
        <v>227.0</v>
      </c>
      <c r="F496" s="32" t="s">
        <v>590</v>
      </c>
      <c r="G496" s="18">
        <v>134.0</v>
      </c>
      <c r="H496" s="32">
        <v>147.0</v>
      </c>
      <c r="I496" s="33">
        <v>0.3125</v>
      </c>
      <c r="L496" s="32">
        <v>0.0</v>
      </c>
    </row>
    <row r="497" ht="13.5" customHeight="1">
      <c r="A497" s="30">
        <v>5773.0</v>
      </c>
      <c r="B497" s="31">
        <v>45387.0</v>
      </c>
      <c r="D497" s="32" t="s">
        <v>542</v>
      </c>
      <c r="E497" s="18">
        <v>347.0</v>
      </c>
      <c r="F497" s="32" t="s">
        <v>642</v>
      </c>
      <c r="G497" s="18">
        <v>72.0</v>
      </c>
      <c r="H497" s="32">
        <v>38.0</v>
      </c>
      <c r="I497" s="33">
        <v>0.41041666666666665</v>
      </c>
      <c r="L497" s="32">
        <v>0.0</v>
      </c>
    </row>
    <row r="498" ht="13.5" customHeight="1">
      <c r="A498" s="12">
        <v>8622.0</v>
      </c>
      <c r="B498" s="13">
        <v>45378.0</v>
      </c>
      <c r="D498" s="14" t="s">
        <v>643</v>
      </c>
      <c r="E498" s="14">
        <v>380.0</v>
      </c>
      <c r="F498" s="14" t="s">
        <v>549</v>
      </c>
      <c r="G498" s="14">
        <v>284.0</v>
      </c>
      <c r="H498" s="14">
        <v>103.0</v>
      </c>
      <c r="I498" s="15">
        <v>0.341666666666667</v>
      </c>
      <c r="L498" s="14">
        <v>0.0</v>
      </c>
    </row>
    <row r="499" ht="13.5" customHeight="1">
      <c r="A499" s="12">
        <v>8622.0</v>
      </c>
      <c r="B499" s="13">
        <v>45379.0</v>
      </c>
      <c r="D499" s="14" t="s">
        <v>547</v>
      </c>
      <c r="E499" s="14">
        <v>303.0</v>
      </c>
      <c r="F499" s="14" t="s">
        <v>572</v>
      </c>
      <c r="G499" s="14">
        <v>194.0</v>
      </c>
      <c r="H499" s="14">
        <v>81.0</v>
      </c>
      <c r="I499" s="15">
        <v>0.335416666666667</v>
      </c>
      <c r="L499" s="14">
        <v>0.0</v>
      </c>
    </row>
    <row r="500" ht="13.5" customHeight="1">
      <c r="A500" s="12">
        <v>8622.0</v>
      </c>
      <c r="B500" s="13">
        <v>45380.0</v>
      </c>
      <c r="D500" s="14" t="s">
        <v>644</v>
      </c>
      <c r="E500" s="14">
        <v>204.0</v>
      </c>
      <c r="F500" s="14" t="s">
        <v>318</v>
      </c>
      <c r="G500" s="14">
        <v>241.0</v>
      </c>
      <c r="H500" s="14">
        <v>97.0</v>
      </c>
      <c r="I500" s="15">
        <v>0.434027777777778</v>
      </c>
      <c r="L500" s="14">
        <v>0.0</v>
      </c>
    </row>
    <row r="501" ht="13.5" customHeight="1">
      <c r="A501" s="12">
        <v>8622.0</v>
      </c>
      <c r="B501" s="13">
        <v>45381.0</v>
      </c>
      <c r="D501" s="14" t="s">
        <v>645</v>
      </c>
      <c r="E501" s="14">
        <v>400.0</v>
      </c>
      <c r="F501" s="14" t="s">
        <v>313</v>
      </c>
      <c r="G501" s="14">
        <v>252.0</v>
      </c>
      <c r="H501" s="14">
        <v>89.0</v>
      </c>
      <c r="I501" s="15">
        <v>0.461111111111111</v>
      </c>
      <c r="L501" s="14">
        <v>0.0</v>
      </c>
    </row>
    <row r="502" ht="13.5" customHeight="1">
      <c r="A502" s="12">
        <v>8622.0</v>
      </c>
      <c r="B502" s="13">
        <v>45382.0</v>
      </c>
      <c r="D502" s="14" t="s">
        <v>286</v>
      </c>
      <c r="E502" s="14">
        <v>362.0</v>
      </c>
      <c r="F502" s="14" t="s">
        <v>646</v>
      </c>
      <c r="G502" s="14">
        <v>255.0</v>
      </c>
      <c r="H502" s="14">
        <v>88.0</v>
      </c>
      <c r="I502" s="15">
        <v>0.447916666666667</v>
      </c>
      <c r="L502" s="14">
        <v>0.0</v>
      </c>
    </row>
    <row r="503" ht="13.5" customHeight="1">
      <c r="A503" s="12">
        <v>8622.0</v>
      </c>
      <c r="B503" s="13">
        <v>45383.0</v>
      </c>
      <c r="D503" s="14" t="s">
        <v>398</v>
      </c>
      <c r="E503" s="14">
        <v>310.0</v>
      </c>
      <c r="F503" s="14" t="s">
        <v>518</v>
      </c>
      <c r="G503" s="14">
        <v>238.0</v>
      </c>
      <c r="H503" s="14">
        <v>95.0</v>
      </c>
      <c r="I503" s="15">
        <v>0.3375</v>
      </c>
      <c r="L503" s="14">
        <v>0.0</v>
      </c>
    </row>
    <row r="504" ht="13.5" customHeight="1">
      <c r="A504" s="12">
        <v>8622.0</v>
      </c>
      <c r="B504" s="13">
        <v>45384.0</v>
      </c>
      <c r="D504" s="14" t="s">
        <v>366</v>
      </c>
      <c r="E504" s="14">
        <v>349.0</v>
      </c>
      <c r="F504" s="14" t="s">
        <v>282</v>
      </c>
      <c r="G504" s="14">
        <v>219.0</v>
      </c>
      <c r="H504" s="14">
        <v>93.0</v>
      </c>
      <c r="I504" s="15">
        <v>0.334722222222222</v>
      </c>
      <c r="L504" s="14">
        <v>0.0</v>
      </c>
    </row>
    <row r="505" ht="13.5" customHeight="1">
      <c r="A505" s="5">
        <v>2520.0</v>
      </c>
      <c r="B505" s="13">
        <v>45378.0</v>
      </c>
      <c r="D505" s="14" t="s">
        <v>647</v>
      </c>
      <c r="E505" s="14">
        <v>286.0</v>
      </c>
      <c r="F505" s="14" t="s">
        <v>648</v>
      </c>
      <c r="G505" s="14">
        <v>27.0</v>
      </c>
      <c r="H505" s="14">
        <v>82.0</v>
      </c>
      <c r="I505" s="15">
        <v>0.00138888888888889</v>
      </c>
      <c r="L505" s="14">
        <v>0.0</v>
      </c>
    </row>
    <row r="506" ht="13.5" customHeight="1">
      <c r="A506" s="5">
        <v>2520.0</v>
      </c>
      <c r="B506" s="13">
        <v>45379.0</v>
      </c>
      <c r="D506" s="14" t="s">
        <v>485</v>
      </c>
      <c r="E506" s="14">
        <v>234.0</v>
      </c>
      <c r="F506" s="14" t="s">
        <v>649</v>
      </c>
      <c r="G506" s="14">
        <v>15.0</v>
      </c>
      <c r="H506" s="14">
        <v>61.0</v>
      </c>
      <c r="I506" s="15">
        <v>0.00555555555555556</v>
      </c>
      <c r="L506" s="14">
        <v>0.0</v>
      </c>
    </row>
    <row r="507" ht="13.5" customHeight="1">
      <c r="A507" s="5">
        <v>2520.0</v>
      </c>
      <c r="B507" s="13">
        <v>45380.0</v>
      </c>
      <c r="D507" s="14" t="s">
        <v>359</v>
      </c>
      <c r="E507" s="14">
        <v>199.0</v>
      </c>
      <c r="F507" s="14" t="s">
        <v>580</v>
      </c>
      <c r="G507" s="14">
        <v>92.0</v>
      </c>
      <c r="H507" s="14">
        <v>133.0</v>
      </c>
      <c r="I507" s="15">
        <v>0.335416666666667</v>
      </c>
      <c r="L507" s="14">
        <v>1.0</v>
      </c>
    </row>
    <row r="508" ht="13.5" customHeight="1">
      <c r="A508" s="5">
        <v>2520.0</v>
      </c>
      <c r="B508" s="13">
        <v>45381.0</v>
      </c>
      <c r="D508" s="14" t="s">
        <v>295</v>
      </c>
      <c r="E508" s="14">
        <v>55.0</v>
      </c>
      <c r="F508" s="14" t="s">
        <v>650</v>
      </c>
      <c r="G508" s="14">
        <v>8.0</v>
      </c>
      <c r="H508" s="14">
        <v>28.0</v>
      </c>
      <c r="I508" s="15">
        <v>0.00763888888888889</v>
      </c>
      <c r="L508" s="14">
        <v>1.0</v>
      </c>
    </row>
    <row r="509" ht="13.5" customHeight="1">
      <c r="A509" s="5">
        <v>2520.0</v>
      </c>
      <c r="B509" s="13">
        <v>45382.0</v>
      </c>
      <c r="D509" s="14" t="s">
        <v>433</v>
      </c>
      <c r="E509" s="14">
        <v>152.0</v>
      </c>
      <c r="F509" s="14" t="s">
        <v>651</v>
      </c>
      <c r="G509" s="14">
        <v>6.0</v>
      </c>
      <c r="H509" s="14">
        <v>36.0</v>
      </c>
      <c r="I509" s="15">
        <v>0.0430555555555556</v>
      </c>
      <c r="L509" s="14">
        <v>1.0</v>
      </c>
    </row>
    <row r="510" ht="13.5" customHeight="1">
      <c r="A510" s="5">
        <v>2520.0</v>
      </c>
      <c r="B510" s="13">
        <v>45383.0</v>
      </c>
      <c r="D510" s="14" t="s">
        <v>268</v>
      </c>
      <c r="E510" s="14">
        <v>132.0</v>
      </c>
      <c r="F510" s="14" t="s">
        <v>652</v>
      </c>
      <c r="G510" s="14">
        <v>4.0</v>
      </c>
      <c r="H510" s="14">
        <v>40.0</v>
      </c>
      <c r="I510" s="15">
        <v>0.00138888888888889</v>
      </c>
      <c r="L510" s="14">
        <v>1.0</v>
      </c>
    </row>
    <row r="511" ht="13.5" customHeight="1">
      <c r="A511" s="5">
        <v>2520.0</v>
      </c>
      <c r="B511" s="13">
        <v>45384.0</v>
      </c>
      <c r="D511" s="14" t="s">
        <v>376</v>
      </c>
      <c r="E511" s="14">
        <v>181.0</v>
      </c>
      <c r="F511" s="14" t="s">
        <v>653</v>
      </c>
      <c r="G511" s="14">
        <v>21.0</v>
      </c>
      <c r="H511" s="15">
        <v>61.0</v>
      </c>
      <c r="I511" s="15">
        <v>0.0215277777777778</v>
      </c>
      <c r="L511" s="14">
        <v>1.0</v>
      </c>
    </row>
    <row r="512" ht="13.5" customHeight="1">
      <c r="A512" s="16">
        <v>794.0</v>
      </c>
      <c r="B512" s="2">
        <v>45305.0</v>
      </c>
      <c r="D512" s="3" t="s">
        <v>654</v>
      </c>
      <c r="E512" s="3"/>
      <c r="F512" s="3" t="s">
        <v>655</v>
      </c>
      <c r="G512" s="3"/>
      <c r="H512" s="3">
        <v>67.0</v>
      </c>
      <c r="I512" s="34" t="s">
        <v>656</v>
      </c>
    </row>
    <row r="513" ht="13.5" customHeight="1">
      <c r="A513" s="16">
        <v>794.0</v>
      </c>
      <c r="B513" s="2">
        <v>45306.0</v>
      </c>
      <c r="D513" s="3" t="s">
        <v>300</v>
      </c>
      <c r="E513" s="3"/>
      <c r="F513" s="3" t="s">
        <v>564</v>
      </c>
      <c r="G513" s="3"/>
      <c r="H513" s="3">
        <v>73.0</v>
      </c>
      <c r="I513" s="34" t="s">
        <v>657</v>
      </c>
    </row>
    <row r="514" ht="13.5" customHeight="1">
      <c r="A514" s="16">
        <v>794.0</v>
      </c>
      <c r="B514" s="2">
        <v>45307.0</v>
      </c>
      <c r="D514" s="3" t="s">
        <v>431</v>
      </c>
      <c r="E514" s="3"/>
      <c r="F514" s="3" t="s">
        <v>658</v>
      </c>
      <c r="G514" s="3"/>
      <c r="H514" s="3">
        <v>106.0</v>
      </c>
      <c r="I514" s="34" t="s">
        <v>659</v>
      </c>
    </row>
    <row r="515" ht="13.5" customHeight="1">
      <c r="A515" s="16">
        <v>794.0</v>
      </c>
      <c r="B515" s="2">
        <v>45308.0</v>
      </c>
      <c r="D515" s="3" t="s">
        <v>660</v>
      </c>
      <c r="E515" s="3"/>
      <c r="F515" s="3" t="s">
        <v>661</v>
      </c>
      <c r="G515" s="3"/>
      <c r="H515" s="3">
        <v>123.0</v>
      </c>
      <c r="I515" s="34" t="s">
        <v>662</v>
      </c>
    </row>
    <row r="516" ht="13.5" customHeight="1">
      <c r="A516" s="16">
        <v>794.0</v>
      </c>
      <c r="B516" s="2">
        <v>45309.0</v>
      </c>
      <c r="D516" s="3" t="s">
        <v>663</v>
      </c>
      <c r="E516" s="3"/>
      <c r="F516" s="3" t="s">
        <v>301</v>
      </c>
      <c r="G516" s="3"/>
      <c r="H516" s="3">
        <v>88.0</v>
      </c>
      <c r="I516" s="34" t="s">
        <v>664</v>
      </c>
    </row>
    <row r="517" ht="13.5" customHeight="1">
      <c r="A517" s="16">
        <v>794.0</v>
      </c>
      <c r="B517" s="2">
        <v>45310.0</v>
      </c>
      <c r="D517" s="3" t="s">
        <v>583</v>
      </c>
      <c r="E517" s="3"/>
      <c r="F517" s="3" t="s">
        <v>426</v>
      </c>
      <c r="G517" s="3"/>
      <c r="H517" s="3">
        <v>104.0</v>
      </c>
      <c r="I517" s="34" t="s">
        <v>665</v>
      </c>
    </row>
    <row r="518" ht="13.5" customHeight="1">
      <c r="A518" s="16">
        <v>794.0</v>
      </c>
      <c r="B518" s="2">
        <v>45311.0</v>
      </c>
      <c r="D518" s="3" t="s">
        <v>299</v>
      </c>
      <c r="E518" s="3"/>
      <c r="F518" s="3" t="s">
        <v>663</v>
      </c>
      <c r="G518" s="3"/>
      <c r="H518" s="3">
        <v>97.0</v>
      </c>
      <c r="I518" s="34" t="s">
        <v>666</v>
      </c>
    </row>
    <row r="519" ht="13.5" customHeight="1">
      <c r="A519" s="16">
        <v>794.0</v>
      </c>
      <c r="B519" s="2">
        <v>45312.0</v>
      </c>
      <c r="D519" s="3" t="s">
        <v>299</v>
      </c>
      <c r="E519" s="3"/>
      <c r="F519" s="3" t="s">
        <v>498</v>
      </c>
      <c r="G519" s="3"/>
      <c r="H519" s="3">
        <v>52.0</v>
      </c>
      <c r="I519" s="34" t="s">
        <v>667</v>
      </c>
    </row>
    <row r="520" ht="13.5" customHeight="1">
      <c r="A520" s="16">
        <v>794.0</v>
      </c>
      <c r="B520" s="2">
        <v>45313.0</v>
      </c>
      <c r="D520" s="3" t="s">
        <v>433</v>
      </c>
      <c r="E520" s="3"/>
      <c r="F520" s="3" t="s">
        <v>588</v>
      </c>
      <c r="G520" s="3"/>
      <c r="H520" s="3">
        <v>82.0</v>
      </c>
      <c r="I520" s="34" t="s">
        <v>668</v>
      </c>
    </row>
    <row r="521" ht="13.5" customHeight="1">
      <c r="A521" s="16">
        <v>794.0</v>
      </c>
      <c r="B521" s="2">
        <v>45314.0</v>
      </c>
      <c r="D521" s="3" t="s">
        <v>598</v>
      </c>
      <c r="E521" s="3"/>
      <c r="F521" s="3" t="s">
        <v>669</v>
      </c>
      <c r="G521" s="3"/>
      <c r="H521" s="3">
        <v>124.0</v>
      </c>
      <c r="I521" s="34" t="s">
        <v>670</v>
      </c>
    </row>
    <row r="522" ht="13.5" customHeight="1">
      <c r="A522" s="16">
        <v>794.0</v>
      </c>
      <c r="B522" s="2">
        <v>45315.0</v>
      </c>
      <c r="D522" s="3" t="s">
        <v>655</v>
      </c>
      <c r="E522" s="3"/>
      <c r="F522" s="3" t="s">
        <v>671</v>
      </c>
      <c r="G522" s="3"/>
      <c r="H522" s="3">
        <v>109.0</v>
      </c>
      <c r="I522" s="34" t="s">
        <v>672</v>
      </c>
    </row>
    <row r="523" ht="13.5" customHeight="1">
      <c r="A523" s="16">
        <v>794.0</v>
      </c>
      <c r="B523" s="2">
        <v>45316.0</v>
      </c>
      <c r="D523" s="3" t="s">
        <v>292</v>
      </c>
      <c r="E523" s="3"/>
      <c r="F523" s="3" t="s">
        <v>400</v>
      </c>
      <c r="G523" s="3"/>
      <c r="H523" s="3">
        <v>109.0</v>
      </c>
      <c r="I523" s="34" t="s">
        <v>670</v>
      </c>
    </row>
    <row r="524" ht="13.5" customHeight="1">
      <c r="A524" s="16">
        <v>794.0</v>
      </c>
      <c r="B524" s="2">
        <v>45317.0</v>
      </c>
      <c r="D524" s="3" t="s">
        <v>292</v>
      </c>
      <c r="E524" s="3"/>
      <c r="F524" s="3" t="s">
        <v>507</v>
      </c>
      <c r="G524" s="3"/>
      <c r="H524" s="3">
        <v>140.0</v>
      </c>
      <c r="I524" s="34" t="s">
        <v>673</v>
      </c>
    </row>
    <row r="525" ht="13.5" customHeight="1">
      <c r="A525" s="16">
        <v>794.0</v>
      </c>
      <c r="B525" s="2">
        <v>45318.0</v>
      </c>
      <c r="D525" s="3" t="s">
        <v>594</v>
      </c>
      <c r="E525" s="3"/>
      <c r="F525" s="3" t="s">
        <v>604</v>
      </c>
      <c r="G525" s="3"/>
      <c r="H525" s="3">
        <v>89.0</v>
      </c>
      <c r="I525" s="34" t="s">
        <v>674</v>
      </c>
    </row>
    <row r="526" ht="13.5" customHeight="1">
      <c r="A526" s="16">
        <v>794.0</v>
      </c>
      <c r="B526" s="2">
        <v>45319.0</v>
      </c>
      <c r="D526" s="3" t="s">
        <v>391</v>
      </c>
      <c r="E526" s="3"/>
      <c r="F526" s="3" t="s">
        <v>675</v>
      </c>
      <c r="G526" s="3"/>
      <c r="H526" s="3">
        <v>70.0</v>
      </c>
      <c r="I526" s="34" t="s">
        <v>676</v>
      </c>
    </row>
    <row r="527" ht="13.5" customHeight="1">
      <c r="A527" s="16">
        <v>794.0</v>
      </c>
      <c r="B527" s="2">
        <v>45320.0</v>
      </c>
      <c r="D527" s="3" t="s">
        <v>677</v>
      </c>
      <c r="E527" s="3"/>
      <c r="F527" s="3" t="s">
        <v>675</v>
      </c>
      <c r="G527" s="3"/>
      <c r="H527" s="3">
        <v>113.0</v>
      </c>
      <c r="I527" s="34" t="s">
        <v>678</v>
      </c>
    </row>
    <row r="528" ht="13.5" customHeight="1">
      <c r="A528" s="16">
        <v>794.0</v>
      </c>
      <c r="B528" s="2">
        <v>45321.0</v>
      </c>
      <c r="D528" s="3" t="s">
        <v>549</v>
      </c>
      <c r="E528" s="3"/>
      <c r="F528" s="3" t="s">
        <v>409</v>
      </c>
      <c r="G528" s="3"/>
      <c r="H528" s="3">
        <v>232.0</v>
      </c>
      <c r="I528" s="34" t="s">
        <v>679</v>
      </c>
    </row>
    <row r="529" ht="13.5" customHeight="1">
      <c r="A529" s="16">
        <v>794.0</v>
      </c>
      <c r="B529" s="2">
        <v>45322.0</v>
      </c>
      <c r="D529" s="3" t="s">
        <v>680</v>
      </c>
      <c r="E529" s="3"/>
      <c r="F529" s="3" t="s">
        <v>415</v>
      </c>
      <c r="G529" s="3"/>
      <c r="H529" s="3">
        <v>129.0</v>
      </c>
      <c r="I529" s="34" t="s">
        <v>681</v>
      </c>
    </row>
    <row r="530" ht="13.5" customHeight="1">
      <c r="A530" s="16">
        <v>794.0</v>
      </c>
      <c r="B530" s="2">
        <v>45323.0</v>
      </c>
      <c r="D530" s="3" t="s">
        <v>414</v>
      </c>
      <c r="E530" s="3"/>
      <c r="F530" s="3" t="s">
        <v>329</v>
      </c>
      <c r="G530" s="3"/>
      <c r="H530" s="3">
        <v>110.0</v>
      </c>
      <c r="I530" s="34" t="s">
        <v>679</v>
      </c>
    </row>
    <row r="531" ht="13.5" customHeight="1">
      <c r="A531" s="16">
        <v>794.0</v>
      </c>
      <c r="B531" s="2">
        <v>45324.0</v>
      </c>
      <c r="D531" s="3" t="s">
        <v>430</v>
      </c>
      <c r="E531" s="3"/>
      <c r="F531" s="3" t="s">
        <v>428</v>
      </c>
      <c r="G531" s="3"/>
      <c r="H531" s="3">
        <v>147.0</v>
      </c>
      <c r="I531" s="34" t="s">
        <v>681</v>
      </c>
    </row>
    <row r="532" ht="13.5" customHeight="1">
      <c r="A532" s="16">
        <v>794.0</v>
      </c>
      <c r="B532" s="2">
        <v>45325.0</v>
      </c>
      <c r="D532" s="3" t="s">
        <v>284</v>
      </c>
      <c r="E532" s="3"/>
      <c r="F532" s="3" t="s">
        <v>682</v>
      </c>
      <c r="G532" s="3"/>
      <c r="H532" s="3">
        <v>44.0</v>
      </c>
      <c r="I532" s="34" t="s">
        <v>683</v>
      </c>
    </row>
    <row r="533" ht="13.5" customHeight="1">
      <c r="A533" s="16">
        <v>794.0</v>
      </c>
      <c r="B533" s="2">
        <v>45326.0</v>
      </c>
      <c r="D533" s="3" t="s">
        <v>559</v>
      </c>
      <c r="E533" s="3"/>
      <c r="F533" s="3" t="s">
        <v>684</v>
      </c>
      <c r="G533" s="3"/>
      <c r="H533" s="3">
        <v>81.0</v>
      </c>
      <c r="I533" s="34" t="s">
        <v>685</v>
      </c>
    </row>
    <row r="534" ht="13.5" customHeight="1">
      <c r="A534" s="16">
        <v>794.0</v>
      </c>
      <c r="B534" s="2">
        <v>45327.0</v>
      </c>
      <c r="D534" s="3" t="s">
        <v>466</v>
      </c>
      <c r="E534" s="3"/>
      <c r="F534" s="3" t="s">
        <v>619</v>
      </c>
      <c r="G534" s="3"/>
      <c r="H534" s="3">
        <v>151.0</v>
      </c>
      <c r="I534" s="34" t="s">
        <v>662</v>
      </c>
    </row>
    <row r="535" ht="13.5" customHeight="1">
      <c r="A535" s="16">
        <v>794.0</v>
      </c>
      <c r="B535" s="2">
        <v>45328.0</v>
      </c>
      <c r="D535" s="3" t="s">
        <v>686</v>
      </c>
      <c r="E535" s="3"/>
      <c r="F535" s="3" t="s">
        <v>463</v>
      </c>
      <c r="G535" s="3"/>
      <c r="H535" s="3">
        <v>132.0</v>
      </c>
      <c r="I535" s="34" t="s">
        <v>687</v>
      </c>
    </row>
    <row r="536" ht="13.5" customHeight="1">
      <c r="A536" s="16">
        <v>794.0</v>
      </c>
      <c r="B536" s="2">
        <v>45329.0</v>
      </c>
      <c r="D536" s="3" t="s">
        <v>471</v>
      </c>
      <c r="E536" s="3"/>
      <c r="F536" s="3" t="s">
        <v>688</v>
      </c>
      <c r="G536" s="3"/>
      <c r="H536" s="3">
        <v>115.0</v>
      </c>
      <c r="I536" s="34" t="s">
        <v>689</v>
      </c>
    </row>
    <row r="537" ht="13.5" customHeight="1">
      <c r="A537" s="16">
        <v>794.0</v>
      </c>
      <c r="B537" s="2">
        <v>45330.0</v>
      </c>
      <c r="D537" s="3" t="s">
        <v>412</v>
      </c>
      <c r="E537" s="3"/>
      <c r="F537" s="3" t="s">
        <v>329</v>
      </c>
      <c r="G537" s="3"/>
      <c r="H537" s="3">
        <v>139.0</v>
      </c>
      <c r="I537" s="34" t="s">
        <v>690</v>
      </c>
    </row>
    <row r="538" ht="13.5" customHeight="1">
      <c r="A538" s="16">
        <v>794.0</v>
      </c>
      <c r="B538" s="2">
        <v>45331.0</v>
      </c>
      <c r="D538" s="3" t="s">
        <v>333</v>
      </c>
      <c r="E538" s="3"/>
      <c r="F538" s="3" t="s">
        <v>424</v>
      </c>
      <c r="G538" s="3"/>
      <c r="H538" s="3">
        <v>171.0</v>
      </c>
      <c r="I538" s="34" t="s">
        <v>662</v>
      </c>
    </row>
    <row r="539" ht="13.5" customHeight="1">
      <c r="A539" s="16">
        <v>794.0</v>
      </c>
      <c r="B539" s="2">
        <v>45332.0</v>
      </c>
      <c r="D539" s="3" t="s">
        <v>691</v>
      </c>
      <c r="E539" s="3"/>
      <c r="F539" s="3" t="s">
        <v>373</v>
      </c>
      <c r="G539" s="3"/>
      <c r="H539" s="3">
        <v>91.0</v>
      </c>
      <c r="I539" s="34" t="s">
        <v>692</v>
      </c>
    </row>
    <row r="540" ht="13.5" customHeight="1">
      <c r="A540" s="16">
        <v>794.0</v>
      </c>
      <c r="B540" s="2">
        <v>45333.0</v>
      </c>
      <c r="D540" s="3" t="s">
        <v>299</v>
      </c>
      <c r="E540" s="3"/>
      <c r="F540" s="3" t="s">
        <v>352</v>
      </c>
      <c r="G540" s="3"/>
      <c r="H540" s="3">
        <v>91.0</v>
      </c>
      <c r="I540" s="34" t="s">
        <v>693</v>
      </c>
    </row>
    <row r="541" ht="13.5" customHeight="1">
      <c r="A541" s="16">
        <v>794.0</v>
      </c>
      <c r="B541" s="2">
        <v>45334.0</v>
      </c>
      <c r="D541" s="3" t="s">
        <v>694</v>
      </c>
      <c r="E541" s="3"/>
      <c r="F541" s="3" t="s">
        <v>695</v>
      </c>
      <c r="G541" s="3"/>
      <c r="H541" s="3">
        <v>132.0</v>
      </c>
      <c r="I541" s="34" t="s">
        <v>696</v>
      </c>
    </row>
    <row r="542" ht="13.5" customHeight="1">
      <c r="A542" s="16">
        <v>794.0</v>
      </c>
      <c r="B542" s="2">
        <v>45335.0</v>
      </c>
      <c r="D542" s="3" t="s">
        <v>697</v>
      </c>
      <c r="E542" s="3"/>
      <c r="F542" s="3" t="s">
        <v>447</v>
      </c>
      <c r="G542" s="3"/>
      <c r="H542" s="3">
        <v>117.0</v>
      </c>
      <c r="I542" s="34" t="s">
        <v>690</v>
      </c>
    </row>
    <row r="543" ht="13.5" customHeight="1">
      <c r="A543" s="16">
        <v>794.0</v>
      </c>
      <c r="B543" s="2">
        <v>45336.0</v>
      </c>
      <c r="D543" s="3" t="s">
        <v>469</v>
      </c>
      <c r="E543" s="3"/>
      <c r="F543" s="3" t="s">
        <v>280</v>
      </c>
      <c r="G543" s="3"/>
      <c r="H543" s="3">
        <v>133.0</v>
      </c>
      <c r="I543" s="34" t="s">
        <v>696</v>
      </c>
    </row>
    <row r="544" ht="13.5" customHeight="1">
      <c r="A544" s="16">
        <v>794.0</v>
      </c>
      <c r="B544" s="2">
        <v>45337.0</v>
      </c>
      <c r="D544" s="3" t="s">
        <v>635</v>
      </c>
      <c r="E544" s="3"/>
      <c r="F544" s="3" t="s">
        <v>354</v>
      </c>
      <c r="G544" s="3"/>
      <c r="H544" s="3">
        <v>99.0</v>
      </c>
      <c r="I544" s="34" t="s">
        <v>670</v>
      </c>
    </row>
    <row r="545" ht="13.5" customHeight="1">
      <c r="A545" s="16">
        <v>794.0</v>
      </c>
      <c r="B545" s="2">
        <v>45338.0</v>
      </c>
      <c r="D545" s="3" t="s">
        <v>399</v>
      </c>
      <c r="E545" s="3"/>
      <c r="F545" s="3" t="s">
        <v>698</v>
      </c>
      <c r="G545" s="3"/>
      <c r="H545" s="3">
        <v>128.0</v>
      </c>
      <c r="I545" s="34" t="s">
        <v>699</v>
      </c>
    </row>
    <row r="546" ht="13.5" customHeight="1">
      <c r="A546" s="16">
        <v>794.0</v>
      </c>
      <c r="B546" s="2">
        <v>45339.0</v>
      </c>
      <c r="D546" s="3" t="s">
        <v>444</v>
      </c>
      <c r="E546" s="3"/>
      <c r="F546" s="3" t="s">
        <v>408</v>
      </c>
      <c r="G546" s="3"/>
      <c r="H546" s="3">
        <v>89.0</v>
      </c>
      <c r="I546" s="34" t="s">
        <v>700</v>
      </c>
    </row>
    <row r="547" ht="13.5" customHeight="1">
      <c r="A547" s="16">
        <v>794.0</v>
      </c>
      <c r="B547" s="2">
        <v>45340.0</v>
      </c>
      <c r="D547" s="3" t="s">
        <v>311</v>
      </c>
      <c r="E547" s="3"/>
      <c r="F547" s="3" t="s">
        <v>450</v>
      </c>
      <c r="G547" s="3"/>
      <c r="H547" s="3">
        <v>96.0</v>
      </c>
      <c r="I547" s="34" t="s">
        <v>701</v>
      </c>
    </row>
    <row r="548" ht="13.5" customHeight="1">
      <c r="A548" s="16">
        <v>794.0</v>
      </c>
      <c r="B548" s="2">
        <v>45341.0</v>
      </c>
      <c r="D548" s="3" t="s">
        <v>345</v>
      </c>
      <c r="E548" s="3"/>
      <c r="F548" s="3" t="s">
        <v>702</v>
      </c>
      <c r="G548" s="3"/>
      <c r="H548" s="3">
        <v>133.0</v>
      </c>
      <c r="I548" s="34" t="s">
        <v>703</v>
      </c>
    </row>
    <row r="549" ht="13.5" customHeight="1">
      <c r="A549" s="16">
        <v>794.0</v>
      </c>
      <c r="B549" s="2">
        <v>45342.0</v>
      </c>
      <c r="D549" s="3" t="s">
        <v>344</v>
      </c>
      <c r="E549" s="3"/>
      <c r="F549" s="3" t="s">
        <v>34</v>
      </c>
      <c r="G549" s="3"/>
      <c r="H549" s="3">
        <v>137.0</v>
      </c>
      <c r="I549" s="34" t="s">
        <v>704</v>
      </c>
    </row>
    <row r="550" ht="13.5" customHeight="1">
      <c r="A550" s="16">
        <v>794.0</v>
      </c>
      <c r="B550" s="2">
        <v>45343.0</v>
      </c>
      <c r="D550" s="3" t="s">
        <v>644</v>
      </c>
      <c r="E550" s="3"/>
      <c r="F550" s="3" t="s">
        <v>705</v>
      </c>
      <c r="G550" s="3"/>
      <c r="H550" s="3">
        <v>99.0</v>
      </c>
      <c r="I550" s="34" t="s">
        <v>696</v>
      </c>
    </row>
    <row r="551" ht="13.5" customHeight="1">
      <c r="A551" s="16">
        <v>794.0</v>
      </c>
      <c r="B551" s="2">
        <v>45344.0</v>
      </c>
      <c r="D551" s="3" t="s">
        <v>631</v>
      </c>
      <c r="E551" s="3"/>
      <c r="F551" s="3" t="s">
        <v>628</v>
      </c>
      <c r="G551" s="3"/>
      <c r="H551" s="3">
        <v>74.0</v>
      </c>
      <c r="I551" s="34" t="s">
        <v>706</v>
      </c>
    </row>
    <row r="552" ht="13.5" customHeight="1">
      <c r="A552" s="16">
        <v>794.0</v>
      </c>
      <c r="B552" s="2">
        <v>45345.0</v>
      </c>
      <c r="D552" s="3" t="s">
        <v>362</v>
      </c>
      <c r="E552" s="3"/>
      <c r="F552" s="3" t="s">
        <v>545</v>
      </c>
      <c r="G552" s="3"/>
      <c r="H552" s="3">
        <v>165.0</v>
      </c>
      <c r="I552" s="34" t="s">
        <v>707</v>
      </c>
    </row>
    <row r="553" ht="13.5" customHeight="1">
      <c r="A553" s="16">
        <v>794.0</v>
      </c>
      <c r="B553" s="2">
        <v>45346.0</v>
      </c>
      <c r="D553" s="3" t="s">
        <v>404</v>
      </c>
      <c r="E553" s="3"/>
      <c r="F553" s="3" t="s">
        <v>655</v>
      </c>
      <c r="G553" s="3"/>
      <c r="H553" s="3">
        <v>130.0</v>
      </c>
      <c r="I553" s="34" t="s">
        <v>708</v>
      </c>
    </row>
    <row r="554" ht="13.5" customHeight="1">
      <c r="A554" s="16">
        <v>794.0</v>
      </c>
      <c r="B554" s="2">
        <v>45347.0</v>
      </c>
      <c r="D554" s="3" t="s">
        <v>398</v>
      </c>
      <c r="E554" s="3"/>
      <c r="F554" s="3" t="s">
        <v>409</v>
      </c>
      <c r="G554" s="3"/>
      <c r="H554" s="3">
        <v>108.0</v>
      </c>
      <c r="I554" s="34" t="s">
        <v>709</v>
      </c>
    </row>
    <row r="555" ht="13.5" customHeight="1">
      <c r="A555" s="16">
        <v>794.0</v>
      </c>
      <c r="B555" s="2">
        <v>45348.0</v>
      </c>
      <c r="D555" s="3" t="s">
        <v>395</v>
      </c>
      <c r="E555" s="3"/>
      <c r="F555" s="3" t="s">
        <v>557</v>
      </c>
      <c r="G555" s="3"/>
      <c r="H555" s="3">
        <v>102.0</v>
      </c>
      <c r="I555" s="34" t="s">
        <v>710</v>
      </c>
    </row>
    <row r="556" ht="13.5" customHeight="1">
      <c r="A556" s="16">
        <v>794.0</v>
      </c>
      <c r="B556" s="2">
        <v>45349.0</v>
      </c>
      <c r="D556" s="3" t="s">
        <v>454</v>
      </c>
      <c r="E556" s="3"/>
      <c r="F556" s="3" t="s">
        <v>639</v>
      </c>
      <c r="G556" s="3"/>
      <c r="H556" s="3">
        <v>115.0</v>
      </c>
      <c r="I556" s="34" t="s">
        <v>699</v>
      </c>
    </row>
    <row r="557" ht="13.5" customHeight="1">
      <c r="A557" s="16">
        <v>794.0</v>
      </c>
      <c r="B557" s="2">
        <v>45350.0</v>
      </c>
      <c r="D557" s="3" t="s">
        <v>647</v>
      </c>
      <c r="E557" s="3"/>
      <c r="F557" s="3" t="s">
        <v>610</v>
      </c>
      <c r="G557" s="3"/>
      <c r="H557" s="3">
        <v>95.0</v>
      </c>
      <c r="I557" s="34" t="s">
        <v>711</v>
      </c>
    </row>
    <row r="558" ht="13.5" customHeight="1">
      <c r="A558" s="16">
        <v>794.0</v>
      </c>
      <c r="B558" s="2">
        <v>45351.0</v>
      </c>
      <c r="D558" s="3" t="s">
        <v>299</v>
      </c>
      <c r="E558" s="3"/>
      <c r="F558" s="3" t="s">
        <v>623</v>
      </c>
      <c r="G558" s="3"/>
      <c r="H558" s="3">
        <v>86.0</v>
      </c>
      <c r="I558" s="34" t="s">
        <v>712</v>
      </c>
    </row>
    <row r="559" ht="13.5" customHeight="1">
      <c r="A559" s="16">
        <v>794.0</v>
      </c>
      <c r="B559" s="2">
        <v>45352.0</v>
      </c>
      <c r="D559" s="3" t="s">
        <v>291</v>
      </c>
      <c r="E559" s="3"/>
      <c r="F559" s="3" t="s">
        <v>307</v>
      </c>
      <c r="G559" s="3"/>
      <c r="H559" s="3">
        <v>66.0</v>
      </c>
      <c r="I559" s="34" t="s">
        <v>713</v>
      </c>
    </row>
    <row r="560" ht="13.5" customHeight="1">
      <c r="A560" s="16">
        <v>794.0</v>
      </c>
      <c r="B560" s="2">
        <v>45353.0</v>
      </c>
      <c r="D560" s="3" t="s">
        <v>514</v>
      </c>
      <c r="E560" s="3"/>
      <c r="F560" s="3" t="s">
        <v>258</v>
      </c>
      <c r="G560" s="3"/>
      <c r="H560" s="3">
        <v>35.0</v>
      </c>
      <c r="I560" s="34" t="s">
        <v>714</v>
      </c>
    </row>
    <row r="561" ht="13.5" customHeight="1">
      <c r="A561" s="16">
        <v>794.0</v>
      </c>
      <c r="B561" s="2">
        <v>45354.0</v>
      </c>
      <c r="D561" s="3" t="s">
        <v>429</v>
      </c>
      <c r="E561" s="3"/>
      <c r="F561" s="3" t="s">
        <v>604</v>
      </c>
      <c r="G561" s="3"/>
      <c r="H561" s="3">
        <v>67.0</v>
      </c>
      <c r="I561" s="34" t="s">
        <v>715</v>
      </c>
    </row>
    <row r="562" ht="13.5" customHeight="1">
      <c r="A562" s="16">
        <v>794.0</v>
      </c>
      <c r="B562" s="2">
        <v>45355.0</v>
      </c>
      <c r="D562" s="3" t="s">
        <v>716</v>
      </c>
      <c r="E562" s="3"/>
      <c r="F562" s="3" t="s">
        <v>428</v>
      </c>
      <c r="G562" s="3"/>
      <c r="H562" s="3">
        <v>68.0</v>
      </c>
      <c r="I562" s="34" t="s">
        <v>662</v>
      </c>
    </row>
    <row r="563" ht="13.5" customHeight="1">
      <c r="A563" s="16">
        <v>794.0</v>
      </c>
      <c r="B563" s="2">
        <v>45356.0</v>
      </c>
      <c r="D563" s="3" t="s">
        <v>392</v>
      </c>
      <c r="E563" s="3"/>
      <c r="F563" s="3" t="s">
        <v>426</v>
      </c>
      <c r="G563" s="3"/>
      <c r="H563" s="3">
        <v>114.0</v>
      </c>
      <c r="I563" s="34" t="s">
        <v>717</v>
      </c>
    </row>
    <row r="564" ht="13.5" customHeight="1">
      <c r="A564" s="16">
        <v>794.0</v>
      </c>
      <c r="B564" s="2">
        <v>45357.0</v>
      </c>
      <c r="D564" s="3" t="s">
        <v>618</v>
      </c>
      <c r="E564" s="3"/>
      <c r="F564" s="3" t="s">
        <v>639</v>
      </c>
      <c r="G564" s="3"/>
      <c r="H564" s="3">
        <v>122.0</v>
      </c>
      <c r="I564" s="34" t="s">
        <v>718</v>
      </c>
    </row>
    <row r="565" ht="13.5" customHeight="1">
      <c r="A565" s="16">
        <v>794.0</v>
      </c>
      <c r="B565" s="2">
        <v>45358.0</v>
      </c>
      <c r="D565" s="3" t="s">
        <v>719</v>
      </c>
      <c r="E565" s="3"/>
      <c r="F565" s="3" t="s">
        <v>34</v>
      </c>
      <c r="G565" s="3"/>
      <c r="H565" s="3">
        <v>81.0</v>
      </c>
      <c r="I565" s="34" t="s">
        <v>720</v>
      </c>
    </row>
    <row r="566" ht="13.5" customHeight="1">
      <c r="A566" s="16">
        <v>794.0</v>
      </c>
      <c r="B566" s="2">
        <v>45359.0</v>
      </c>
      <c r="D566" s="3" t="s">
        <v>680</v>
      </c>
      <c r="E566" s="3"/>
      <c r="F566" s="3" t="s">
        <v>660</v>
      </c>
      <c r="G566" s="3"/>
      <c r="H566" s="3">
        <v>124.0</v>
      </c>
      <c r="I566" s="34" t="s">
        <v>721</v>
      </c>
    </row>
    <row r="567" ht="13.5" customHeight="1">
      <c r="A567" s="16">
        <v>794.0</v>
      </c>
      <c r="B567" s="2">
        <v>45360.0</v>
      </c>
      <c r="D567" s="3" t="s">
        <v>603</v>
      </c>
      <c r="E567" s="3"/>
      <c r="F567" s="3" t="s">
        <v>352</v>
      </c>
      <c r="G567" s="3"/>
      <c r="H567" s="3">
        <v>69.0</v>
      </c>
      <c r="I567" s="34" t="s">
        <v>721</v>
      </c>
    </row>
    <row r="568" ht="13.5" customHeight="1">
      <c r="A568" s="16">
        <v>794.0</v>
      </c>
      <c r="B568" s="2">
        <v>45361.0</v>
      </c>
      <c r="D568" s="3" t="s">
        <v>369</v>
      </c>
      <c r="E568" s="3"/>
      <c r="F568" s="3" t="s">
        <v>415</v>
      </c>
      <c r="G568" s="3"/>
      <c r="H568" s="3">
        <v>73.0</v>
      </c>
      <c r="I568" s="34" t="s">
        <v>721</v>
      </c>
    </row>
    <row r="569" ht="13.5" customHeight="1">
      <c r="A569" s="16">
        <v>794.0</v>
      </c>
      <c r="B569" s="2">
        <v>45362.0</v>
      </c>
      <c r="D569" s="3" t="s">
        <v>432</v>
      </c>
      <c r="E569" s="3"/>
      <c r="F569" s="3" t="s">
        <v>621</v>
      </c>
      <c r="G569" s="3"/>
      <c r="H569" s="3">
        <v>124.0</v>
      </c>
      <c r="I569" s="34" t="s">
        <v>685</v>
      </c>
    </row>
    <row r="570" ht="13.5" customHeight="1">
      <c r="A570" s="16">
        <v>794.0</v>
      </c>
      <c r="B570" s="2">
        <v>45363.0</v>
      </c>
      <c r="D570" s="3" t="s">
        <v>722</v>
      </c>
      <c r="E570" s="3"/>
      <c r="F570" s="3" t="s">
        <v>582</v>
      </c>
      <c r="G570" s="3"/>
      <c r="H570" s="3">
        <v>120.0</v>
      </c>
      <c r="I570" s="34" t="s">
        <v>723</v>
      </c>
    </row>
    <row r="571" ht="13.5" customHeight="1">
      <c r="A571" s="16">
        <v>794.0</v>
      </c>
      <c r="B571" s="2">
        <v>45364.0</v>
      </c>
      <c r="D571" s="3" t="s">
        <v>724</v>
      </c>
      <c r="E571" s="3"/>
      <c r="F571" s="3" t="s">
        <v>301</v>
      </c>
      <c r="G571" s="3"/>
      <c r="H571" s="3">
        <v>97.0</v>
      </c>
      <c r="I571" s="34" t="s">
        <v>665</v>
      </c>
    </row>
    <row r="572" ht="13.5" customHeight="1">
      <c r="A572" s="16">
        <v>794.0</v>
      </c>
      <c r="B572" s="2">
        <v>45365.0</v>
      </c>
      <c r="D572" s="3" t="s">
        <v>527</v>
      </c>
      <c r="E572" s="3"/>
      <c r="F572" s="3" t="s">
        <v>310</v>
      </c>
      <c r="G572" s="3"/>
      <c r="H572" s="3">
        <v>135.0</v>
      </c>
      <c r="I572" s="34" t="s">
        <v>725</v>
      </c>
    </row>
    <row r="573" ht="13.5" customHeight="1">
      <c r="A573" s="16">
        <v>794.0</v>
      </c>
      <c r="B573" s="2">
        <v>45366.0</v>
      </c>
      <c r="D573" s="3" t="s">
        <v>339</v>
      </c>
      <c r="E573" s="3"/>
      <c r="F573" s="3" t="s">
        <v>612</v>
      </c>
      <c r="G573" s="3"/>
      <c r="H573" s="3">
        <v>181.0</v>
      </c>
      <c r="I573" s="34" t="s">
        <v>681</v>
      </c>
    </row>
    <row r="574" ht="13.5" customHeight="1">
      <c r="A574" s="16">
        <v>794.0</v>
      </c>
      <c r="B574" s="2">
        <v>45367.0</v>
      </c>
      <c r="D574" s="3" t="s">
        <v>361</v>
      </c>
      <c r="E574" s="3"/>
      <c r="F574" s="3" t="s">
        <v>588</v>
      </c>
      <c r="G574" s="3"/>
      <c r="H574" s="3">
        <v>34.0</v>
      </c>
      <c r="I574" s="34" t="s">
        <v>693</v>
      </c>
    </row>
    <row r="575" ht="13.5" customHeight="1">
      <c r="A575" s="16">
        <v>794.0</v>
      </c>
      <c r="B575" s="2">
        <v>45368.0</v>
      </c>
      <c r="D575" s="3" t="s">
        <v>397</v>
      </c>
      <c r="E575" s="3"/>
      <c r="F575" s="3" t="s">
        <v>389</v>
      </c>
      <c r="G575" s="3"/>
      <c r="H575" s="3">
        <v>81.0</v>
      </c>
      <c r="I575" s="34" t="s">
        <v>726</v>
      </c>
    </row>
    <row r="576" ht="13.5" customHeight="1">
      <c r="A576" s="16">
        <v>794.0</v>
      </c>
      <c r="B576" s="2">
        <v>45369.0</v>
      </c>
      <c r="D576" s="3" t="s">
        <v>542</v>
      </c>
      <c r="E576" s="3"/>
      <c r="F576" s="3" t="s">
        <v>727</v>
      </c>
      <c r="G576" s="3"/>
      <c r="H576" s="3">
        <v>50.0</v>
      </c>
      <c r="I576" s="34" t="s">
        <v>662</v>
      </c>
    </row>
    <row r="577" ht="13.5" customHeight="1">
      <c r="A577" s="16">
        <v>794.0</v>
      </c>
      <c r="B577" s="2">
        <v>45370.0</v>
      </c>
      <c r="D577" s="3" t="s">
        <v>728</v>
      </c>
      <c r="E577" s="3"/>
      <c r="F577" s="3" t="s">
        <v>303</v>
      </c>
      <c r="G577" s="3"/>
      <c r="H577" s="3">
        <v>78.0</v>
      </c>
      <c r="I577" s="34" t="s">
        <v>729</v>
      </c>
    </row>
    <row r="578" ht="13.5" customHeight="1">
      <c r="A578" s="16">
        <v>794.0</v>
      </c>
      <c r="B578" s="2">
        <v>45371.0</v>
      </c>
      <c r="D578" s="3" t="s">
        <v>572</v>
      </c>
      <c r="E578" s="3"/>
      <c r="F578" s="3" t="s">
        <v>671</v>
      </c>
      <c r="G578" s="3"/>
      <c r="H578" s="3">
        <v>110.0</v>
      </c>
      <c r="I578" s="34" t="s">
        <v>676</v>
      </c>
    </row>
    <row r="579" ht="13.5" customHeight="1">
      <c r="A579" s="16">
        <v>794.0</v>
      </c>
      <c r="B579" s="2">
        <v>45372.0</v>
      </c>
      <c r="D579" s="3" t="s">
        <v>730</v>
      </c>
      <c r="E579" s="3"/>
      <c r="F579" s="3" t="s">
        <v>638</v>
      </c>
      <c r="G579" s="3"/>
      <c r="H579" s="3">
        <v>118.0</v>
      </c>
      <c r="I579" s="34" t="s">
        <v>704</v>
      </c>
    </row>
    <row r="580" ht="13.5" customHeight="1">
      <c r="A580" s="16">
        <v>794.0</v>
      </c>
      <c r="B580" s="2">
        <v>45373.0</v>
      </c>
      <c r="D580" s="3" t="s">
        <v>731</v>
      </c>
      <c r="E580" s="3"/>
      <c r="F580" s="3" t="s">
        <v>393</v>
      </c>
      <c r="G580" s="3"/>
      <c r="H580" s="3">
        <v>121.0</v>
      </c>
      <c r="I580" s="34" t="s">
        <v>732</v>
      </c>
    </row>
    <row r="581" ht="13.5" customHeight="1">
      <c r="A581" s="16">
        <v>794.0</v>
      </c>
      <c r="B581" s="2">
        <v>45374.0</v>
      </c>
      <c r="D581" s="3" t="s">
        <v>559</v>
      </c>
      <c r="E581" s="3"/>
      <c r="F581" s="3" t="s">
        <v>705</v>
      </c>
      <c r="G581" s="3"/>
      <c r="H581" s="3">
        <v>48.0</v>
      </c>
      <c r="I581" s="34" t="s">
        <v>733</v>
      </c>
    </row>
    <row r="582" ht="13.5" customHeight="1">
      <c r="A582" s="16">
        <v>794.0</v>
      </c>
      <c r="B582" s="2">
        <v>45375.0</v>
      </c>
      <c r="D582" s="3" t="s">
        <v>734</v>
      </c>
      <c r="E582" s="3"/>
      <c r="F582" s="3" t="s">
        <v>394</v>
      </c>
      <c r="G582" s="3"/>
      <c r="H582" s="3">
        <v>86.0</v>
      </c>
      <c r="I582" s="34" t="s">
        <v>666</v>
      </c>
    </row>
    <row r="583" ht="13.5" customHeight="1">
      <c r="A583" s="16">
        <v>794.0</v>
      </c>
      <c r="B583" s="2">
        <v>45376.0</v>
      </c>
      <c r="D583" s="3" t="s">
        <v>645</v>
      </c>
      <c r="E583" s="3"/>
      <c r="F583" s="3" t="s">
        <v>389</v>
      </c>
      <c r="G583" s="3"/>
      <c r="H583" s="3">
        <v>121.0</v>
      </c>
      <c r="I583" s="34" t="s">
        <v>662</v>
      </c>
    </row>
    <row r="584" ht="13.5" customHeight="1">
      <c r="A584" s="16">
        <v>794.0</v>
      </c>
      <c r="B584" s="2">
        <v>45377.0</v>
      </c>
      <c r="D584" s="3" t="s">
        <v>492</v>
      </c>
      <c r="E584" s="3"/>
      <c r="F584" s="3" t="s">
        <v>441</v>
      </c>
      <c r="G584" s="3"/>
      <c r="H584" s="3">
        <v>133.0</v>
      </c>
      <c r="I584" s="34" t="s">
        <v>704</v>
      </c>
    </row>
    <row r="585" ht="13.5" customHeight="1">
      <c r="A585" s="16">
        <v>794.0</v>
      </c>
      <c r="B585" s="2">
        <v>45378.0</v>
      </c>
      <c r="D585" s="3" t="s">
        <v>393</v>
      </c>
      <c r="E585" s="3"/>
      <c r="F585" s="3" t="s">
        <v>658</v>
      </c>
      <c r="G585" s="3"/>
      <c r="H585" s="3">
        <v>129.0</v>
      </c>
      <c r="I585" s="34" t="s">
        <v>668</v>
      </c>
    </row>
    <row r="586" ht="13.5" customHeight="1">
      <c r="A586" s="16">
        <v>794.0</v>
      </c>
      <c r="B586" s="2">
        <v>45379.0</v>
      </c>
      <c r="D586" s="3" t="s">
        <v>275</v>
      </c>
      <c r="E586" s="3"/>
      <c r="F586" s="3" t="s">
        <v>735</v>
      </c>
      <c r="G586" s="3"/>
      <c r="H586" s="3">
        <v>119.0</v>
      </c>
      <c r="I586" s="34" t="s">
        <v>736</v>
      </c>
    </row>
    <row r="587" ht="13.5" customHeight="1">
      <c r="A587" s="16">
        <v>794.0</v>
      </c>
      <c r="B587" s="2">
        <v>45380.0</v>
      </c>
      <c r="D587" s="3" t="s">
        <v>294</v>
      </c>
      <c r="E587" s="3"/>
      <c r="F587" s="3" t="s">
        <v>287</v>
      </c>
      <c r="G587" s="3"/>
      <c r="H587" s="3">
        <v>103.0</v>
      </c>
      <c r="I587" s="34" t="s">
        <v>665</v>
      </c>
    </row>
    <row r="588" ht="13.5" customHeight="1">
      <c r="A588" s="16">
        <v>794.0</v>
      </c>
      <c r="B588" s="2">
        <v>45381.0</v>
      </c>
      <c r="D588" s="3" t="s">
        <v>688</v>
      </c>
      <c r="E588" s="3"/>
      <c r="F588" s="3" t="s">
        <v>264</v>
      </c>
      <c r="G588" s="3"/>
      <c r="H588" s="3">
        <v>37.0</v>
      </c>
      <c r="I588" s="34" t="s">
        <v>721</v>
      </c>
    </row>
    <row r="589" ht="13.5" customHeight="1">
      <c r="A589" s="16">
        <v>794.0</v>
      </c>
      <c r="B589" s="2">
        <v>45382.0</v>
      </c>
      <c r="D589" s="3" t="s">
        <v>287</v>
      </c>
      <c r="E589" s="3"/>
      <c r="F589" s="3" t="s">
        <v>737</v>
      </c>
      <c r="G589" s="3"/>
      <c r="H589" s="3">
        <v>49.0</v>
      </c>
      <c r="I589" s="34" t="s">
        <v>738</v>
      </c>
    </row>
    <row r="590" ht="13.5" customHeight="1">
      <c r="A590" s="16">
        <v>794.0</v>
      </c>
      <c r="B590" s="2">
        <v>45383.0</v>
      </c>
      <c r="D590" s="3" t="s">
        <v>452</v>
      </c>
      <c r="E590" s="3"/>
      <c r="F590" s="3" t="s">
        <v>325</v>
      </c>
      <c r="G590" s="3"/>
      <c r="H590" s="3">
        <v>79.0</v>
      </c>
      <c r="I590" s="34" t="s">
        <v>739</v>
      </c>
    </row>
    <row r="591" ht="13.5" customHeight="1">
      <c r="A591" s="16">
        <v>794.0</v>
      </c>
      <c r="B591" s="2">
        <v>45384.0</v>
      </c>
      <c r="D591" s="3" t="s">
        <v>740</v>
      </c>
      <c r="E591" s="3"/>
      <c r="F591" s="3" t="s">
        <v>741</v>
      </c>
      <c r="G591" s="3"/>
      <c r="H591" s="3">
        <v>46.0</v>
      </c>
      <c r="I591" s="34" t="s">
        <v>685</v>
      </c>
    </row>
    <row r="592" ht="13.5" customHeight="1">
      <c r="A592" s="16">
        <v>794.0</v>
      </c>
      <c r="B592" s="2">
        <v>45385.0</v>
      </c>
      <c r="D592" s="3" t="s">
        <v>297</v>
      </c>
      <c r="E592" s="3"/>
      <c r="F592" s="3" t="s">
        <v>742</v>
      </c>
      <c r="G592" s="3"/>
      <c r="H592" s="3">
        <v>64.0</v>
      </c>
      <c r="I592" s="34" t="s">
        <v>683</v>
      </c>
    </row>
    <row r="593" ht="13.5" customHeight="1">
      <c r="A593" s="16">
        <v>794.0</v>
      </c>
      <c r="B593" s="2">
        <v>45386.0</v>
      </c>
      <c r="D593" s="3" t="s">
        <v>406</v>
      </c>
      <c r="E593" s="3"/>
      <c r="F593" s="3" t="s">
        <v>743</v>
      </c>
      <c r="G593" s="3"/>
      <c r="H593" s="3">
        <v>56.0</v>
      </c>
      <c r="I593" s="34" t="s">
        <v>744</v>
      </c>
    </row>
    <row r="594" ht="13.5" customHeight="1">
      <c r="A594" s="29">
        <v>1929.0</v>
      </c>
      <c r="B594" s="2">
        <v>45292.0</v>
      </c>
      <c r="D594" s="3" t="s">
        <v>745</v>
      </c>
      <c r="E594" s="3">
        <v>649.0</v>
      </c>
      <c r="F594" s="3" t="s">
        <v>277</v>
      </c>
      <c r="G594" s="3">
        <v>271.0</v>
      </c>
      <c r="H594" s="3">
        <v>94.0</v>
      </c>
      <c r="I594" s="7">
        <v>0.4305555555555556</v>
      </c>
      <c r="J594" s="35">
        <v>0.41756548536209553</v>
      </c>
      <c r="K594" s="35">
        <v>6.904255319148936</v>
      </c>
    </row>
    <row r="595" ht="13.5" customHeight="1">
      <c r="A595" s="29">
        <v>1929.0</v>
      </c>
      <c r="B595" s="2">
        <v>45293.0</v>
      </c>
      <c r="D595" s="3" t="s">
        <v>746</v>
      </c>
      <c r="E595" s="3">
        <v>468.0</v>
      </c>
      <c r="F595" s="3" t="s">
        <v>747</v>
      </c>
      <c r="G595" s="3">
        <v>276.0</v>
      </c>
      <c r="H595" s="3">
        <v>92.0</v>
      </c>
      <c r="I595" s="7">
        <v>0.4375</v>
      </c>
      <c r="J595" s="35">
        <v>0.5897435897435898</v>
      </c>
      <c r="K595" s="35">
        <v>5.086956521739131</v>
      </c>
    </row>
    <row r="596" ht="13.5" customHeight="1">
      <c r="A596" s="29">
        <v>1929.0</v>
      </c>
      <c r="B596" s="2">
        <v>45294.0</v>
      </c>
      <c r="D596" s="3" t="s">
        <v>748</v>
      </c>
      <c r="E596" s="3">
        <v>639.0</v>
      </c>
      <c r="F596" s="3" t="s">
        <v>397</v>
      </c>
      <c r="G596" s="3">
        <v>393.0</v>
      </c>
      <c r="H596" s="3">
        <v>92.0</v>
      </c>
      <c r="I596" s="7">
        <v>0.49513888888888885</v>
      </c>
      <c r="J596" s="35">
        <v>0.6150234741784038</v>
      </c>
      <c r="K596" s="35">
        <v>6.945652173913044</v>
      </c>
    </row>
    <row r="597" ht="13.5" customHeight="1">
      <c r="A597" s="29">
        <v>1929.0</v>
      </c>
      <c r="B597" s="2">
        <v>45295.0</v>
      </c>
      <c r="D597" s="3" t="s">
        <v>749</v>
      </c>
      <c r="E597" s="3">
        <v>628.0</v>
      </c>
      <c r="F597" s="3" t="s">
        <v>305</v>
      </c>
      <c r="G597" s="3">
        <v>339.0</v>
      </c>
      <c r="H597" s="3">
        <v>115.0</v>
      </c>
      <c r="I597" s="7">
        <v>0.3979166666666667</v>
      </c>
      <c r="J597" s="35">
        <v>0.5398089171974523</v>
      </c>
      <c r="K597" s="35">
        <v>5.460869565217391</v>
      </c>
    </row>
    <row r="598" ht="13.5" customHeight="1">
      <c r="A598" s="29">
        <v>1929.0</v>
      </c>
      <c r="B598" s="2">
        <v>45296.0</v>
      </c>
      <c r="D598" s="3" t="s">
        <v>750</v>
      </c>
      <c r="E598" s="3">
        <v>701.0</v>
      </c>
      <c r="F598" s="3" t="s">
        <v>751</v>
      </c>
      <c r="G598" s="3">
        <v>397.0</v>
      </c>
      <c r="H598" s="3">
        <v>90.0</v>
      </c>
      <c r="I598" s="7">
        <v>0.44305555555555554</v>
      </c>
      <c r="J598" s="35">
        <v>0.5663338088445078</v>
      </c>
      <c r="K598" s="35">
        <v>7.788888888888889</v>
      </c>
    </row>
    <row r="599" ht="13.5" customHeight="1">
      <c r="A599" s="29">
        <v>1929.0</v>
      </c>
      <c r="B599" s="2">
        <v>45297.0</v>
      </c>
      <c r="D599" s="3" t="s">
        <v>421</v>
      </c>
      <c r="E599" s="3">
        <v>478.0</v>
      </c>
      <c r="F599" s="3" t="s">
        <v>358</v>
      </c>
      <c r="G599" s="3">
        <v>262.0</v>
      </c>
      <c r="H599" s="3">
        <v>123.0</v>
      </c>
      <c r="I599" s="7">
        <v>0.4041666666666666</v>
      </c>
      <c r="J599" s="35">
        <v>0.5481171548117155</v>
      </c>
      <c r="K599" s="35">
        <v>3.886178861788618</v>
      </c>
    </row>
    <row r="600" ht="13.5" customHeight="1">
      <c r="A600" s="29">
        <v>1929.0</v>
      </c>
      <c r="B600" s="2">
        <v>45298.0</v>
      </c>
      <c r="D600" s="3" t="s">
        <v>752</v>
      </c>
      <c r="E600" s="3">
        <v>604.0</v>
      </c>
      <c r="F600" s="3" t="s">
        <v>753</v>
      </c>
      <c r="G600" s="3">
        <v>358.0</v>
      </c>
      <c r="H600" s="3">
        <v>98.0</v>
      </c>
      <c r="I600" s="7">
        <v>0.43194444444444446</v>
      </c>
      <c r="J600" s="35">
        <v>0.5927152317880795</v>
      </c>
      <c r="K600" s="35">
        <v>6.163265306122449</v>
      </c>
    </row>
    <row r="601" ht="13.5" customHeight="1">
      <c r="A601" s="29">
        <v>1929.0</v>
      </c>
      <c r="B601" s="2">
        <v>45299.0</v>
      </c>
      <c r="D601" s="3" t="s">
        <v>750</v>
      </c>
      <c r="E601" s="3">
        <v>701.0</v>
      </c>
      <c r="F601" s="3" t="s">
        <v>578</v>
      </c>
      <c r="G601" s="3">
        <v>409.0</v>
      </c>
      <c r="H601" s="3">
        <v>114.0</v>
      </c>
      <c r="I601" s="7">
        <v>0.41250000000000003</v>
      </c>
      <c r="J601" s="35">
        <v>0.5834522111269614</v>
      </c>
      <c r="K601" s="35">
        <v>6.149122807017544</v>
      </c>
    </row>
    <row r="602" ht="13.5" customHeight="1">
      <c r="A602" s="29">
        <v>1929.0</v>
      </c>
      <c r="B602" s="2">
        <v>45300.0</v>
      </c>
      <c r="D602" s="3" t="s">
        <v>754</v>
      </c>
      <c r="E602" s="3">
        <v>674.0</v>
      </c>
      <c r="F602" s="3" t="s">
        <v>341</v>
      </c>
      <c r="G602" s="3">
        <v>433.0</v>
      </c>
      <c r="H602" s="3">
        <v>138.0</v>
      </c>
      <c r="I602" s="7">
        <v>0.38819444444444445</v>
      </c>
      <c r="J602" s="35">
        <v>0.642433234421365</v>
      </c>
      <c r="K602" s="35">
        <v>4.884057971014493</v>
      </c>
    </row>
    <row r="603" ht="13.5" customHeight="1">
      <c r="A603" s="29">
        <v>1929.0</v>
      </c>
      <c r="B603" s="2">
        <v>45301.0</v>
      </c>
      <c r="D603" s="3" t="s">
        <v>755</v>
      </c>
      <c r="E603" s="3">
        <v>460.0</v>
      </c>
      <c r="F603" s="3" t="s">
        <v>551</v>
      </c>
      <c r="G603" s="3">
        <v>291.0</v>
      </c>
      <c r="H603" s="3">
        <v>163.0</v>
      </c>
      <c r="I603" s="7">
        <v>0.29375</v>
      </c>
      <c r="J603" s="35">
        <v>0.6326086956521739</v>
      </c>
      <c r="K603" s="35">
        <v>2.8220858895705523</v>
      </c>
    </row>
    <row r="604" ht="13.5" customHeight="1">
      <c r="A604" s="29">
        <v>1929.0</v>
      </c>
      <c r="B604" s="2">
        <v>45302.0</v>
      </c>
      <c r="D604" s="3" t="s">
        <v>756</v>
      </c>
      <c r="E604" s="3">
        <v>558.0</v>
      </c>
      <c r="F604" s="3" t="s">
        <v>559</v>
      </c>
      <c r="G604" s="3">
        <v>369.0</v>
      </c>
      <c r="H604" s="3">
        <v>214.0</v>
      </c>
      <c r="I604" s="7">
        <v>0.3138888888888889</v>
      </c>
      <c r="J604" s="35">
        <v>0.6612903225806451</v>
      </c>
      <c r="K604" s="35">
        <v>2.607476635514019</v>
      </c>
    </row>
    <row r="605" ht="13.5" customHeight="1">
      <c r="A605" s="29">
        <v>1929.0</v>
      </c>
      <c r="B605" s="2">
        <v>45303.0</v>
      </c>
      <c r="D605" s="3" t="s">
        <v>378</v>
      </c>
      <c r="E605" s="3">
        <v>564.0</v>
      </c>
      <c r="F605" s="3" t="s">
        <v>757</v>
      </c>
      <c r="G605" s="3">
        <v>454.0</v>
      </c>
      <c r="H605" s="3">
        <v>79.0</v>
      </c>
      <c r="I605" s="7">
        <v>0.3972222222222222</v>
      </c>
      <c r="J605" s="35">
        <v>0.8049645390070922</v>
      </c>
      <c r="K605" s="35">
        <v>7.139240506329114</v>
      </c>
    </row>
    <row r="606" ht="13.5" customHeight="1">
      <c r="A606" s="29">
        <v>1929.0</v>
      </c>
      <c r="B606" s="2">
        <v>45304.0</v>
      </c>
      <c r="D606" s="3" t="s">
        <v>758</v>
      </c>
      <c r="E606" s="3">
        <v>635.0</v>
      </c>
      <c r="F606" s="3" t="s">
        <v>601</v>
      </c>
      <c r="G606" s="3">
        <v>418.0</v>
      </c>
      <c r="H606" s="3">
        <v>145.0</v>
      </c>
      <c r="I606" s="7">
        <v>0.44097222222222227</v>
      </c>
      <c r="J606" s="35">
        <v>0.658267716535433</v>
      </c>
      <c r="K606" s="35">
        <v>4.379310344827586</v>
      </c>
    </row>
    <row r="607" ht="13.5" customHeight="1">
      <c r="A607" s="29">
        <v>1929.0</v>
      </c>
      <c r="B607" s="2">
        <v>45305.0</v>
      </c>
      <c r="D607" s="3" t="s">
        <v>759</v>
      </c>
      <c r="E607" s="3">
        <v>538.0</v>
      </c>
      <c r="F607" s="3" t="s">
        <v>316</v>
      </c>
      <c r="G607" s="3">
        <v>352.0</v>
      </c>
      <c r="H607" s="3">
        <v>148.0</v>
      </c>
      <c r="I607" s="7">
        <v>0.325</v>
      </c>
      <c r="J607" s="35">
        <v>0.654275092936803</v>
      </c>
      <c r="K607" s="35">
        <v>3.635135135135135</v>
      </c>
    </row>
    <row r="608" ht="13.5" customHeight="1">
      <c r="A608" s="29">
        <v>1929.0</v>
      </c>
      <c r="B608" s="2">
        <v>45306.0</v>
      </c>
      <c r="D608" s="3" t="s">
        <v>760</v>
      </c>
      <c r="E608" s="3">
        <v>591.0</v>
      </c>
      <c r="F608" s="3" t="s">
        <v>635</v>
      </c>
      <c r="G608" s="3">
        <v>404.0</v>
      </c>
      <c r="H608" s="3">
        <v>91.0</v>
      </c>
      <c r="I608" s="7">
        <v>0.3104166666666667</v>
      </c>
      <c r="J608" s="35">
        <v>0.6835871404399323</v>
      </c>
      <c r="K608" s="35">
        <v>6.4945054945054945</v>
      </c>
    </row>
    <row r="609" ht="13.5" customHeight="1">
      <c r="A609" s="29">
        <v>1929.0</v>
      </c>
      <c r="B609" s="2">
        <v>45307.0</v>
      </c>
      <c r="D609" s="3" t="s">
        <v>643</v>
      </c>
      <c r="E609" s="3">
        <v>380.0</v>
      </c>
      <c r="F609" s="3" t="s">
        <v>313</v>
      </c>
      <c r="G609" s="3">
        <v>252.0</v>
      </c>
      <c r="H609" s="3">
        <v>196.0</v>
      </c>
      <c r="I609" s="7">
        <v>0.3138888888888889</v>
      </c>
      <c r="J609" s="35">
        <v>0.6631578947368421</v>
      </c>
      <c r="K609" s="35">
        <v>1.9387755102040816</v>
      </c>
    </row>
    <row r="610" ht="13.5" customHeight="1">
      <c r="A610" s="29">
        <v>1929.0</v>
      </c>
      <c r="B610" s="2">
        <v>45308.0</v>
      </c>
      <c r="D610" s="3" t="s">
        <v>761</v>
      </c>
      <c r="E610" s="3">
        <v>511.0</v>
      </c>
      <c r="F610" s="3" t="s">
        <v>429</v>
      </c>
      <c r="G610" s="3">
        <v>331.0</v>
      </c>
      <c r="H610" s="3">
        <v>251.0</v>
      </c>
      <c r="I610" s="7">
        <v>0.31527777777777777</v>
      </c>
      <c r="J610" s="35">
        <v>0.6477495107632094</v>
      </c>
      <c r="K610" s="35">
        <v>2.0358565737051793</v>
      </c>
    </row>
    <row r="611" ht="13.5" customHeight="1">
      <c r="A611" s="29">
        <v>1929.0</v>
      </c>
      <c r="B611" s="2">
        <v>45309.0</v>
      </c>
      <c r="D611" s="3" t="s">
        <v>762</v>
      </c>
      <c r="E611" s="3">
        <v>378.0</v>
      </c>
      <c r="F611" s="3" t="s">
        <v>551</v>
      </c>
      <c r="G611" s="3">
        <v>291.0</v>
      </c>
      <c r="H611" s="3">
        <v>218.0</v>
      </c>
      <c r="I611" s="7">
        <v>0.3125</v>
      </c>
      <c r="J611" s="35">
        <v>0.7698412698412699</v>
      </c>
      <c r="K611" s="35">
        <v>1.7339449541284404</v>
      </c>
    </row>
    <row r="612" ht="13.5" customHeight="1">
      <c r="A612" s="29">
        <v>1929.0</v>
      </c>
      <c r="B612" s="2">
        <v>45310.0</v>
      </c>
      <c r="D612" s="3" t="s">
        <v>763</v>
      </c>
      <c r="E612" s="3">
        <v>831.0</v>
      </c>
      <c r="F612" s="3" t="s">
        <v>601</v>
      </c>
      <c r="G612" s="3">
        <v>418.0</v>
      </c>
      <c r="H612" s="3">
        <v>114.0</v>
      </c>
      <c r="I612" s="7">
        <v>0.4291666666666667</v>
      </c>
      <c r="J612" s="35">
        <v>0.5030084235860409</v>
      </c>
      <c r="K612" s="35">
        <v>7.2894736842105265</v>
      </c>
    </row>
    <row r="613" ht="13.5" customHeight="1">
      <c r="A613" s="29">
        <v>1929.0</v>
      </c>
      <c r="B613" s="2">
        <v>45311.0</v>
      </c>
      <c r="D613" s="3" t="s">
        <v>764</v>
      </c>
      <c r="E613" s="3">
        <v>623.0</v>
      </c>
      <c r="F613" s="3" t="s">
        <v>284</v>
      </c>
      <c r="G613" s="3">
        <v>292.0</v>
      </c>
      <c r="H613" s="3">
        <v>161.0</v>
      </c>
      <c r="I613" s="7">
        <v>0.4444444444444444</v>
      </c>
      <c r="J613" s="35">
        <v>0.46869983948635635</v>
      </c>
      <c r="K613" s="35">
        <v>3.869565217391304</v>
      </c>
    </row>
    <row r="614" ht="13.5" customHeight="1">
      <c r="A614" s="29">
        <v>1929.0</v>
      </c>
      <c r="B614" s="2">
        <v>45312.0</v>
      </c>
      <c r="D614" s="3" t="s">
        <v>765</v>
      </c>
      <c r="E614" s="3">
        <v>765.0</v>
      </c>
      <c r="F614" s="3" t="s">
        <v>766</v>
      </c>
      <c r="G614" s="3">
        <v>200.0</v>
      </c>
      <c r="H614" s="3">
        <v>90.0</v>
      </c>
      <c r="I614" s="7">
        <v>0.42291666666666666</v>
      </c>
      <c r="J614" s="35">
        <v>0.26143790849673204</v>
      </c>
      <c r="K614" s="35">
        <v>8.5</v>
      </c>
    </row>
    <row r="615" ht="13.5" customHeight="1">
      <c r="A615" s="29">
        <v>1929.0</v>
      </c>
      <c r="B615" s="2">
        <v>45313.0</v>
      </c>
      <c r="D615" s="3" t="s">
        <v>435</v>
      </c>
      <c r="E615" s="3">
        <v>346.0</v>
      </c>
      <c r="F615" s="3" t="s">
        <v>767</v>
      </c>
      <c r="G615" s="3">
        <v>188.0</v>
      </c>
      <c r="H615" s="3">
        <v>195.0</v>
      </c>
      <c r="I615" s="7">
        <v>0.3048611111111111</v>
      </c>
      <c r="J615" s="35">
        <v>0.5433526011560693</v>
      </c>
      <c r="K615" s="35">
        <v>1.7743589743589743</v>
      </c>
    </row>
    <row r="616" ht="13.5" customHeight="1">
      <c r="A616" s="29">
        <v>1929.0</v>
      </c>
      <c r="B616" s="2">
        <v>45314.0</v>
      </c>
      <c r="D616" s="3" t="s">
        <v>768</v>
      </c>
      <c r="E616" s="3">
        <v>466.0</v>
      </c>
      <c r="F616" s="3" t="s">
        <v>640</v>
      </c>
      <c r="G616" s="3">
        <v>254.0</v>
      </c>
      <c r="H616" s="3">
        <v>189.0</v>
      </c>
      <c r="I616" s="7">
        <v>0.2986111111111111</v>
      </c>
      <c r="J616" s="35">
        <v>0.5450643776824035</v>
      </c>
      <c r="K616" s="35">
        <v>2.4656084656084656</v>
      </c>
    </row>
    <row r="617" ht="13.5" customHeight="1">
      <c r="A617" s="29">
        <v>1929.0</v>
      </c>
      <c r="B617" s="2">
        <v>45315.0</v>
      </c>
      <c r="D617" s="3" t="s">
        <v>769</v>
      </c>
      <c r="E617" s="3">
        <v>601.0</v>
      </c>
      <c r="F617" s="3" t="s">
        <v>299</v>
      </c>
      <c r="G617" s="3">
        <v>323.0</v>
      </c>
      <c r="H617" s="3">
        <v>182.0</v>
      </c>
      <c r="I617" s="7">
        <v>0.29583333333333334</v>
      </c>
      <c r="J617" s="35">
        <v>0.5374376039933444</v>
      </c>
      <c r="K617" s="35">
        <v>3.302197802197802</v>
      </c>
    </row>
    <row r="618" ht="13.5" customHeight="1">
      <c r="A618" s="29">
        <v>1929.0</v>
      </c>
      <c r="B618" s="2">
        <v>45316.0</v>
      </c>
      <c r="D618" s="3" t="s">
        <v>770</v>
      </c>
      <c r="E618" s="3">
        <v>608.0</v>
      </c>
      <c r="F618" s="3" t="s">
        <v>372</v>
      </c>
      <c r="G618" s="3">
        <v>414.0</v>
      </c>
      <c r="H618" s="3">
        <v>208.0</v>
      </c>
      <c r="I618" s="7">
        <v>0.29930555555555555</v>
      </c>
      <c r="J618" s="35">
        <v>0.680921052631579</v>
      </c>
      <c r="K618" s="35">
        <v>2.923076923076923</v>
      </c>
    </row>
    <row r="619" ht="13.5" customHeight="1">
      <c r="A619" s="29">
        <v>1929.0</v>
      </c>
      <c r="B619" s="2">
        <v>45317.0</v>
      </c>
      <c r="D619" s="3" t="s">
        <v>771</v>
      </c>
      <c r="E619" s="3">
        <v>657.0</v>
      </c>
      <c r="F619" s="3" t="s">
        <v>326</v>
      </c>
      <c r="G619" s="3">
        <v>300.0</v>
      </c>
      <c r="H619" s="3">
        <v>147.0</v>
      </c>
      <c r="I619" s="7">
        <v>0.42083333333333334</v>
      </c>
      <c r="J619" s="35">
        <v>0.532724505327245</v>
      </c>
      <c r="K619" s="35">
        <v>4.469387755102041</v>
      </c>
    </row>
    <row r="620" ht="13.5" customHeight="1">
      <c r="A620" s="29">
        <v>1929.0</v>
      </c>
      <c r="B620" s="2">
        <v>45318.0</v>
      </c>
      <c r="D620" s="3" t="s">
        <v>556</v>
      </c>
      <c r="E620" s="3">
        <v>622.0</v>
      </c>
      <c r="F620" s="3" t="s">
        <v>772</v>
      </c>
      <c r="G620" s="3">
        <v>410.0</v>
      </c>
      <c r="H620" s="3">
        <v>66.0</v>
      </c>
      <c r="I620" s="7">
        <v>0.3888888888888889</v>
      </c>
      <c r="J620" s="35">
        <v>0.6591639871382636</v>
      </c>
      <c r="K620" s="35">
        <v>9.424242424242424</v>
      </c>
    </row>
    <row r="621" ht="13.5" customHeight="1">
      <c r="A621" s="29">
        <v>1929.0</v>
      </c>
      <c r="B621" s="2">
        <v>45319.0</v>
      </c>
      <c r="D621" s="3" t="s">
        <v>521</v>
      </c>
      <c r="E621" s="3">
        <v>691.0</v>
      </c>
      <c r="F621" s="3" t="s">
        <v>773</v>
      </c>
      <c r="G621" s="3">
        <v>430.0</v>
      </c>
      <c r="H621" s="3">
        <v>83.0</v>
      </c>
      <c r="I621" s="7">
        <v>0.3965277777777778</v>
      </c>
      <c r="J621" s="35">
        <v>0.622286541244573</v>
      </c>
      <c r="K621" s="35">
        <v>8.325301204819278</v>
      </c>
    </row>
    <row r="622" ht="13.5" customHeight="1">
      <c r="A622" s="29">
        <v>1929.0</v>
      </c>
      <c r="B622" s="2">
        <v>45320.0</v>
      </c>
      <c r="D622" s="3" t="s">
        <v>749</v>
      </c>
      <c r="E622" s="3">
        <v>628.0</v>
      </c>
      <c r="F622" s="3" t="s">
        <v>774</v>
      </c>
      <c r="G622" s="3">
        <v>354.0</v>
      </c>
      <c r="H622" s="3">
        <v>166.0</v>
      </c>
      <c r="I622" s="7">
        <v>0.3069444444444444</v>
      </c>
      <c r="J622" s="35">
        <v>0.5636942675159236</v>
      </c>
      <c r="K622" s="35">
        <v>3.783132530120482</v>
      </c>
    </row>
    <row r="623" ht="13.5" customHeight="1">
      <c r="A623" s="29">
        <v>1929.0</v>
      </c>
      <c r="B623" s="2">
        <v>45321.0</v>
      </c>
      <c r="D623" s="3" t="s">
        <v>775</v>
      </c>
      <c r="E623" s="3">
        <v>527.0</v>
      </c>
      <c r="F623" s="3" t="s">
        <v>686</v>
      </c>
      <c r="G623" s="3">
        <v>283.0</v>
      </c>
      <c r="H623" s="3">
        <v>155.0</v>
      </c>
      <c r="I623" s="7">
        <v>0.3138888888888889</v>
      </c>
      <c r="J623" s="35">
        <v>0.5370018975332068</v>
      </c>
      <c r="K623" s="35">
        <v>3.4</v>
      </c>
    </row>
    <row r="624" ht="13.5" customHeight="1">
      <c r="A624" s="29">
        <v>1929.0</v>
      </c>
      <c r="B624" s="2">
        <v>45322.0</v>
      </c>
      <c r="D624" s="3" t="s">
        <v>776</v>
      </c>
      <c r="E624" s="3">
        <v>472.0</v>
      </c>
      <c r="F624" s="3" t="s">
        <v>777</v>
      </c>
      <c r="G624" s="3">
        <v>312.0</v>
      </c>
      <c r="H624" s="3">
        <v>231.0</v>
      </c>
      <c r="I624" s="7">
        <v>0.32083333333333336</v>
      </c>
      <c r="J624" s="35">
        <v>0.6610169491525424</v>
      </c>
      <c r="K624" s="35">
        <v>2.0432900432900434</v>
      </c>
    </row>
    <row r="625" ht="13.5" customHeight="1">
      <c r="A625" s="29">
        <v>1929.0</v>
      </c>
      <c r="B625" s="2">
        <v>45323.0</v>
      </c>
      <c r="D625" s="3" t="s">
        <v>778</v>
      </c>
      <c r="E625" s="3">
        <v>474.0</v>
      </c>
      <c r="F625" s="3" t="s">
        <v>403</v>
      </c>
      <c r="G625" s="3">
        <v>361.0</v>
      </c>
      <c r="H625" s="3">
        <v>159.0</v>
      </c>
      <c r="I625" s="7">
        <v>0.2972222222222222</v>
      </c>
      <c r="J625" s="35">
        <v>0.7616033755274262</v>
      </c>
      <c r="K625" s="35">
        <v>2.981132075471698</v>
      </c>
    </row>
    <row r="626" ht="13.5" customHeight="1">
      <c r="A626" s="29">
        <v>1929.0</v>
      </c>
      <c r="B626" s="2">
        <v>45324.0</v>
      </c>
      <c r="D626" s="3" t="s">
        <v>579</v>
      </c>
      <c r="E626" s="3">
        <v>547.0</v>
      </c>
      <c r="F626" s="3" t="s">
        <v>536</v>
      </c>
      <c r="G626" s="3">
        <v>257.0</v>
      </c>
      <c r="H626" s="3">
        <v>117.0</v>
      </c>
      <c r="I626" s="7">
        <v>0.41805555555555557</v>
      </c>
      <c r="J626" s="35">
        <v>0.46983546617915906</v>
      </c>
      <c r="K626" s="35">
        <v>4.6752136752136755</v>
      </c>
    </row>
    <row r="627" ht="13.5" customHeight="1">
      <c r="A627" s="29">
        <v>1929.0</v>
      </c>
      <c r="B627" s="2">
        <v>45325.0</v>
      </c>
      <c r="D627" s="3" t="s">
        <v>401</v>
      </c>
      <c r="E627" s="3">
        <v>522.0</v>
      </c>
      <c r="F627" s="3" t="s">
        <v>312</v>
      </c>
      <c r="G627" s="3">
        <v>243.0</v>
      </c>
      <c r="H627" s="3">
        <v>149.0</v>
      </c>
      <c r="I627" s="7">
        <v>0.3902777777777778</v>
      </c>
      <c r="J627" s="35">
        <v>0.46551724137931033</v>
      </c>
      <c r="K627" s="35">
        <v>3.5033557046979866</v>
      </c>
    </row>
    <row r="628" ht="13.5" customHeight="1">
      <c r="A628" s="29">
        <v>1929.0</v>
      </c>
      <c r="B628" s="2">
        <v>45326.0</v>
      </c>
      <c r="D628" s="3" t="s">
        <v>362</v>
      </c>
      <c r="E628" s="3">
        <v>387.0</v>
      </c>
      <c r="F628" s="3" t="s">
        <v>267</v>
      </c>
      <c r="G628" s="3">
        <v>223.0</v>
      </c>
      <c r="H628" s="3">
        <v>176.0</v>
      </c>
      <c r="I628" s="7">
        <v>0.3888888888888889</v>
      </c>
      <c r="J628" s="35">
        <v>0.5762273901808785</v>
      </c>
      <c r="K628" s="35">
        <v>2.1988636363636362</v>
      </c>
    </row>
    <row r="629" ht="13.5" customHeight="1">
      <c r="A629" s="29">
        <v>1929.0</v>
      </c>
      <c r="B629" s="2">
        <v>45327.0</v>
      </c>
      <c r="D629" s="3" t="s">
        <v>779</v>
      </c>
      <c r="E629" s="3">
        <v>493.0</v>
      </c>
      <c r="F629" s="3" t="s">
        <v>780</v>
      </c>
      <c r="G629" s="3">
        <v>249.0</v>
      </c>
      <c r="H629" s="3">
        <v>202.0</v>
      </c>
      <c r="I629" s="7">
        <v>0.29583333333333334</v>
      </c>
      <c r="J629" s="35">
        <v>0.5050709939148073</v>
      </c>
      <c r="K629" s="35">
        <v>2.4405940594059405</v>
      </c>
    </row>
    <row r="630" ht="13.5" customHeight="1">
      <c r="A630" s="29">
        <v>1929.0</v>
      </c>
      <c r="B630" s="2">
        <v>45328.0</v>
      </c>
      <c r="D630" s="3" t="s">
        <v>546</v>
      </c>
      <c r="E630" s="3">
        <v>507.0</v>
      </c>
      <c r="F630" s="3" t="s">
        <v>475</v>
      </c>
      <c r="G630" s="3">
        <v>274.0</v>
      </c>
      <c r="H630" s="3">
        <v>232.0</v>
      </c>
      <c r="I630" s="7">
        <v>0.3125</v>
      </c>
      <c r="J630" s="35">
        <v>0.5404339250493096</v>
      </c>
      <c r="K630" s="35">
        <v>2.185344827586207</v>
      </c>
    </row>
    <row r="631" ht="13.5" customHeight="1">
      <c r="A631" s="29">
        <v>1929.0</v>
      </c>
      <c r="B631" s="2">
        <v>45329.0</v>
      </c>
      <c r="D631" s="3" t="s">
        <v>781</v>
      </c>
      <c r="E631" s="3">
        <v>642.0</v>
      </c>
      <c r="F631" s="3" t="s">
        <v>479</v>
      </c>
      <c r="G631" s="3">
        <v>300.0</v>
      </c>
      <c r="H631" s="3">
        <v>197.0</v>
      </c>
      <c r="I631" s="7">
        <v>0.2902777777777778</v>
      </c>
      <c r="J631" s="35">
        <v>0.4672897196261682</v>
      </c>
      <c r="K631" s="35">
        <v>3.2588832487309647</v>
      </c>
    </row>
    <row r="632" ht="13.5" customHeight="1">
      <c r="A632" s="29">
        <v>1929.0</v>
      </c>
      <c r="B632" s="2">
        <v>45330.0</v>
      </c>
      <c r="D632" s="3" t="s">
        <v>782</v>
      </c>
      <c r="E632" s="3">
        <v>667.0</v>
      </c>
      <c r="F632" s="3" t="s">
        <v>526</v>
      </c>
      <c r="G632" s="3">
        <v>392.0</v>
      </c>
      <c r="H632" s="3">
        <v>180.0</v>
      </c>
      <c r="I632" s="7">
        <v>0.29583333333333334</v>
      </c>
      <c r="J632" s="35">
        <v>0.5877061469265368</v>
      </c>
      <c r="K632" s="35">
        <v>3.7055555555555557</v>
      </c>
    </row>
    <row r="633" ht="13.5" customHeight="1">
      <c r="A633" s="29">
        <v>1929.0</v>
      </c>
      <c r="B633" s="2">
        <v>45331.0</v>
      </c>
      <c r="D633" s="3" t="s">
        <v>783</v>
      </c>
      <c r="E633" s="3">
        <v>448.0</v>
      </c>
      <c r="F633" s="3" t="s">
        <v>504</v>
      </c>
      <c r="G633" s="3">
        <v>379.0</v>
      </c>
      <c r="H633" s="3">
        <v>290.0</v>
      </c>
      <c r="I633" s="7">
        <v>0.40347222222222223</v>
      </c>
      <c r="J633" s="35">
        <v>0.8459821428571429</v>
      </c>
      <c r="K633" s="35">
        <v>1.5448275862068965</v>
      </c>
    </row>
    <row r="634" ht="13.5" customHeight="1">
      <c r="A634" s="29">
        <v>1929.0</v>
      </c>
      <c r="B634" s="2">
        <v>45332.0</v>
      </c>
      <c r="D634" s="3" t="s">
        <v>784</v>
      </c>
      <c r="E634" s="3">
        <v>733.0</v>
      </c>
      <c r="F634" s="3" t="s">
        <v>522</v>
      </c>
      <c r="G634" s="3">
        <v>335.0</v>
      </c>
      <c r="H634" s="3">
        <v>106.0</v>
      </c>
      <c r="I634" s="7">
        <v>0.4166666666666667</v>
      </c>
      <c r="J634" s="35">
        <v>0.45702592087312416</v>
      </c>
      <c r="K634" s="35">
        <v>6.915094339622642</v>
      </c>
    </row>
    <row r="635" ht="13.5" customHeight="1">
      <c r="A635" s="29">
        <v>1929.0</v>
      </c>
      <c r="B635" s="2">
        <v>45333.0</v>
      </c>
      <c r="D635" s="3" t="s">
        <v>785</v>
      </c>
      <c r="E635" s="3">
        <v>842.0</v>
      </c>
      <c r="F635" s="3" t="s">
        <v>531</v>
      </c>
      <c r="G635" s="3">
        <v>459.0</v>
      </c>
      <c r="H635" s="3">
        <v>57.0</v>
      </c>
      <c r="I635" s="7">
        <v>0.42083333333333334</v>
      </c>
      <c r="J635" s="35">
        <v>0.5451306413301663</v>
      </c>
      <c r="K635" s="35">
        <v>14.771929824561404</v>
      </c>
    </row>
    <row r="636" ht="13.5" customHeight="1">
      <c r="A636" s="29">
        <v>1929.0</v>
      </c>
      <c r="B636" s="2">
        <v>45334.0</v>
      </c>
      <c r="D636" s="3" t="s">
        <v>786</v>
      </c>
      <c r="E636" s="3">
        <v>781.0</v>
      </c>
      <c r="F636" s="3" t="s">
        <v>609</v>
      </c>
      <c r="G636" s="3">
        <v>501.0</v>
      </c>
      <c r="H636" s="3">
        <v>143.0</v>
      </c>
      <c r="I636" s="7">
        <v>0.3159722222222222</v>
      </c>
      <c r="J636" s="35">
        <v>0.6414852752880922</v>
      </c>
      <c r="K636" s="35">
        <v>5.461538461538462</v>
      </c>
    </row>
    <row r="637" ht="13.5" customHeight="1">
      <c r="A637" s="29">
        <v>1929.0</v>
      </c>
      <c r="B637" s="2">
        <v>45335.0</v>
      </c>
      <c r="D637" s="3" t="s">
        <v>775</v>
      </c>
      <c r="E637" s="3">
        <v>527.0</v>
      </c>
      <c r="F637" s="3" t="s">
        <v>429</v>
      </c>
      <c r="G637" s="3">
        <v>331.0</v>
      </c>
      <c r="H637" s="3">
        <v>190.0</v>
      </c>
      <c r="I637" s="7">
        <v>0.2923611111111111</v>
      </c>
      <c r="J637" s="35">
        <v>0.6280834914611005</v>
      </c>
      <c r="K637" s="35">
        <v>2.7736842105263158</v>
      </c>
    </row>
    <row r="638" ht="13.5" customHeight="1">
      <c r="A638" s="29">
        <v>1929.0</v>
      </c>
      <c r="B638" s="2">
        <v>45336.0</v>
      </c>
      <c r="D638" s="3" t="s">
        <v>787</v>
      </c>
      <c r="E638" s="3">
        <v>580.0</v>
      </c>
      <c r="F638" s="3" t="s">
        <v>697</v>
      </c>
      <c r="G638" s="3">
        <v>344.0</v>
      </c>
      <c r="H638" s="3">
        <v>146.0</v>
      </c>
      <c r="I638" s="7">
        <v>0.2986111111111111</v>
      </c>
      <c r="J638" s="35">
        <v>0.593103448275862</v>
      </c>
      <c r="K638" s="35">
        <v>3.9726027397260273</v>
      </c>
    </row>
    <row r="639" ht="13.5" customHeight="1">
      <c r="A639" s="29">
        <v>1929.0</v>
      </c>
      <c r="B639" s="2">
        <v>45337.0</v>
      </c>
      <c r="D639" s="3" t="s">
        <v>586</v>
      </c>
      <c r="E639" s="3">
        <v>613.0</v>
      </c>
      <c r="F639" s="3" t="s">
        <v>643</v>
      </c>
      <c r="G639" s="3">
        <v>380.0</v>
      </c>
      <c r="H639" s="3">
        <v>90.0</v>
      </c>
      <c r="I639" s="7">
        <v>0.30694444444444446</v>
      </c>
      <c r="J639" s="35">
        <v>0.6199021207177814</v>
      </c>
      <c r="K639" s="35">
        <v>6.811111111111111</v>
      </c>
    </row>
    <row r="640" ht="13.5" customHeight="1">
      <c r="A640" s="29">
        <v>1929.0</v>
      </c>
      <c r="B640" s="2">
        <v>45338.0</v>
      </c>
      <c r="D640" s="3" t="s">
        <v>317</v>
      </c>
      <c r="E640" s="3">
        <v>464.0</v>
      </c>
      <c r="F640" s="3" t="s">
        <v>405</v>
      </c>
      <c r="G640" s="3">
        <v>373.0</v>
      </c>
      <c r="H640" s="3">
        <v>105.0</v>
      </c>
      <c r="I640" s="7">
        <v>0.3888888888888889</v>
      </c>
      <c r="J640" s="35">
        <v>0.8038793103448276</v>
      </c>
      <c r="K640" s="35">
        <v>4.419047619047619</v>
      </c>
    </row>
    <row r="641" ht="13.5" customHeight="1">
      <c r="A641" s="29">
        <v>1929.0</v>
      </c>
      <c r="B641" s="2">
        <v>45339.0</v>
      </c>
      <c r="D641" s="3" t="s">
        <v>788</v>
      </c>
      <c r="E641" s="3">
        <v>492.0</v>
      </c>
      <c r="F641" s="3" t="s">
        <v>481</v>
      </c>
      <c r="G641" s="3">
        <v>256.0</v>
      </c>
      <c r="H641" s="3">
        <v>144.0</v>
      </c>
      <c r="I641" s="7">
        <v>0.4236111111111111</v>
      </c>
      <c r="J641" s="35">
        <v>0.5203252032520326</v>
      </c>
      <c r="K641" s="35">
        <v>3.4166666666666665</v>
      </c>
    </row>
    <row r="642" ht="13.5" customHeight="1">
      <c r="A642" s="29">
        <v>1929.0</v>
      </c>
      <c r="B642" s="2">
        <v>45340.0</v>
      </c>
      <c r="D642" s="3" t="s">
        <v>789</v>
      </c>
      <c r="E642" s="3">
        <v>672.0</v>
      </c>
      <c r="F642" s="3" t="s">
        <v>790</v>
      </c>
      <c r="G642" s="3">
        <v>534.0</v>
      </c>
      <c r="H642" s="3">
        <v>199.0</v>
      </c>
      <c r="I642" s="7">
        <v>0.42777777777777776</v>
      </c>
      <c r="J642" s="35">
        <v>0.7946428571428571</v>
      </c>
      <c r="K642" s="35">
        <v>3.3768844221105527</v>
      </c>
    </row>
    <row r="643" ht="13.5" customHeight="1">
      <c r="A643" s="29">
        <v>1929.0</v>
      </c>
      <c r="B643" s="2">
        <v>45341.0</v>
      </c>
      <c r="D643" s="3" t="s">
        <v>791</v>
      </c>
      <c r="E643" s="3">
        <v>602.0</v>
      </c>
      <c r="F643" s="3" t="s">
        <v>317</v>
      </c>
      <c r="G643" s="3">
        <v>464.0</v>
      </c>
      <c r="H643" s="3">
        <v>83.0</v>
      </c>
      <c r="I643" s="7">
        <v>0.3125</v>
      </c>
      <c r="J643" s="35">
        <v>0.770764119601329</v>
      </c>
      <c r="K643" s="35">
        <v>7.253012048192771</v>
      </c>
    </row>
    <row r="644" ht="13.5" customHeight="1">
      <c r="A644" s="29">
        <v>1929.0</v>
      </c>
      <c r="B644" s="2">
        <v>45342.0</v>
      </c>
      <c r="D644" s="3" t="s">
        <v>792</v>
      </c>
      <c r="E644" s="3">
        <v>656.0</v>
      </c>
      <c r="F644" s="3" t="s">
        <v>311</v>
      </c>
      <c r="G644" s="3">
        <v>377.0</v>
      </c>
      <c r="H644" s="3">
        <v>97.0</v>
      </c>
      <c r="I644" s="7">
        <v>0.3090277777777778</v>
      </c>
      <c r="J644" s="35">
        <v>0.5746951219512195</v>
      </c>
      <c r="K644" s="35">
        <v>6.762886597938144</v>
      </c>
    </row>
    <row r="645" ht="13.5" customHeight="1">
      <c r="A645" s="29">
        <v>1929.0</v>
      </c>
      <c r="B645" s="2">
        <v>45343.0</v>
      </c>
      <c r="D645" s="3" t="s">
        <v>793</v>
      </c>
      <c r="E645" s="3">
        <v>552.0</v>
      </c>
      <c r="F645" s="3" t="s">
        <v>794</v>
      </c>
      <c r="G645" s="3">
        <v>491.0</v>
      </c>
      <c r="H645" s="3">
        <v>81.0</v>
      </c>
      <c r="I645" s="7">
        <v>0.3159722222222222</v>
      </c>
      <c r="J645" s="35">
        <v>0.8894927536231884</v>
      </c>
      <c r="K645" s="35">
        <v>6.814814814814815</v>
      </c>
    </row>
    <row r="646" ht="13.5" customHeight="1">
      <c r="A646" s="29">
        <v>1929.0</v>
      </c>
      <c r="B646" s="2">
        <v>45344.0</v>
      </c>
      <c r="D646" s="3" t="s">
        <v>795</v>
      </c>
      <c r="E646" s="3">
        <v>673.0</v>
      </c>
      <c r="F646" s="3" t="s">
        <v>627</v>
      </c>
      <c r="G646" s="3">
        <v>537.0</v>
      </c>
      <c r="H646" s="3">
        <v>147.0</v>
      </c>
      <c r="I646" s="7">
        <v>0.3194444444444444</v>
      </c>
      <c r="J646" s="35">
        <v>0.7979197622585439</v>
      </c>
      <c r="K646" s="35">
        <v>4.578231292517007</v>
      </c>
    </row>
    <row r="647" ht="13.5" customHeight="1">
      <c r="A647" s="29">
        <v>1929.0</v>
      </c>
      <c r="B647" s="2">
        <v>45345.0</v>
      </c>
      <c r="D647" s="3" t="s">
        <v>577</v>
      </c>
      <c r="E647" s="3">
        <v>616.0</v>
      </c>
      <c r="F647" s="3" t="s">
        <v>481</v>
      </c>
      <c r="G647" s="3">
        <v>256.0</v>
      </c>
      <c r="H647" s="3">
        <v>66.0</v>
      </c>
      <c r="I647" s="7">
        <v>0.4027777777777778</v>
      </c>
      <c r="J647" s="35">
        <v>0.4155844155844156</v>
      </c>
      <c r="K647" s="35">
        <v>9.333333333333334</v>
      </c>
    </row>
    <row r="648" ht="13.5" customHeight="1">
      <c r="A648" s="29">
        <v>1929.0</v>
      </c>
      <c r="B648" s="2">
        <v>45346.0</v>
      </c>
      <c r="D648" s="3" t="s">
        <v>796</v>
      </c>
      <c r="E648" s="3">
        <v>532.0</v>
      </c>
      <c r="F648" s="3" t="s">
        <v>553</v>
      </c>
      <c r="G648" s="3">
        <v>374.0</v>
      </c>
      <c r="H648" s="3">
        <v>87.0</v>
      </c>
      <c r="I648" s="7">
        <v>0.4201388888888889</v>
      </c>
      <c r="J648" s="35">
        <v>0.7030075187969925</v>
      </c>
      <c r="K648" s="35">
        <v>6.114942528735632</v>
      </c>
    </row>
    <row r="649" ht="13.5" customHeight="1">
      <c r="A649" s="29">
        <v>1929.0</v>
      </c>
      <c r="B649" s="2">
        <v>45347.0</v>
      </c>
      <c r="D649" s="3" t="s">
        <v>797</v>
      </c>
      <c r="E649" s="3">
        <v>551.0</v>
      </c>
      <c r="F649" s="3" t="s">
        <v>724</v>
      </c>
      <c r="G649" s="3">
        <v>317.0</v>
      </c>
      <c r="H649" s="3">
        <v>86.0</v>
      </c>
      <c r="I649" s="7">
        <v>0.425</v>
      </c>
      <c r="J649" s="35">
        <v>0.5753176043557169</v>
      </c>
      <c r="K649" s="35">
        <v>6.406976744186046</v>
      </c>
    </row>
    <row r="650" ht="13.5" customHeight="1">
      <c r="A650" s="29">
        <v>1929.0</v>
      </c>
      <c r="B650" s="2">
        <v>45348.0</v>
      </c>
      <c r="D650" s="3" t="s">
        <v>798</v>
      </c>
      <c r="E650" s="3">
        <v>782.0</v>
      </c>
      <c r="F650" s="3" t="s">
        <v>756</v>
      </c>
      <c r="G650" s="3">
        <v>558.0</v>
      </c>
      <c r="H650" s="3">
        <v>71.0</v>
      </c>
      <c r="I650" s="7">
        <v>0.3194444444444444</v>
      </c>
      <c r="J650" s="35">
        <v>0.7135549872122762</v>
      </c>
      <c r="K650" s="35">
        <v>11.014084507042254</v>
      </c>
    </row>
    <row r="651" ht="13.5" customHeight="1">
      <c r="A651" s="29">
        <v>1929.0</v>
      </c>
      <c r="B651" s="2">
        <v>45349.0</v>
      </c>
      <c r="D651" s="3" t="s">
        <v>799</v>
      </c>
      <c r="E651" s="3">
        <v>562.0</v>
      </c>
      <c r="F651" s="3" t="s">
        <v>593</v>
      </c>
      <c r="G651" s="3">
        <v>442.0</v>
      </c>
      <c r="H651" s="3">
        <v>172.0</v>
      </c>
      <c r="I651" s="7">
        <v>0.3159722222222222</v>
      </c>
      <c r="J651" s="35">
        <v>0.7864768683274022</v>
      </c>
      <c r="K651" s="35">
        <v>3.2674418604651163</v>
      </c>
    </row>
    <row r="652" ht="13.5" customHeight="1">
      <c r="A652" s="29">
        <v>1929.0</v>
      </c>
      <c r="B652" s="2">
        <v>45350.0</v>
      </c>
      <c r="D652" s="3" t="s">
        <v>800</v>
      </c>
      <c r="E652" s="3">
        <v>595.0</v>
      </c>
      <c r="F652" s="3" t="s">
        <v>497</v>
      </c>
      <c r="G652" s="3">
        <v>405.0</v>
      </c>
      <c r="H652" s="3">
        <v>163.0</v>
      </c>
      <c r="I652" s="7">
        <v>0.3173611111111111</v>
      </c>
      <c r="J652" s="35">
        <v>0.680672268907563</v>
      </c>
      <c r="K652" s="35">
        <v>3.6503067484662575</v>
      </c>
    </row>
    <row r="653" ht="13.5" customHeight="1">
      <c r="A653" s="29">
        <v>1929.0</v>
      </c>
      <c r="B653" s="2">
        <v>45351.0</v>
      </c>
      <c r="D653" s="3" t="s">
        <v>801</v>
      </c>
      <c r="E653" s="3">
        <v>536.0</v>
      </c>
      <c r="F653" s="3" t="s">
        <v>802</v>
      </c>
      <c r="G653" s="3">
        <v>258.0</v>
      </c>
      <c r="H653" s="3">
        <v>91.0</v>
      </c>
      <c r="I653" s="7">
        <v>0.32083333333333336</v>
      </c>
      <c r="J653" s="35">
        <v>0.48134328358208955</v>
      </c>
      <c r="K653" s="35">
        <v>5.8901098901098905</v>
      </c>
    </row>
    <row r="654" ht="13.5" customHeight="1">
      <c r="A654" s="29">
        <v>1929.0</v>
      </c>
      <c r="B654" s="2">
        <v>45352.0</v>
      </c>
      <c r="D654" s="3" t="s">
        <v>784</v>
      </c>
      <c r="E654" s="3">
        <v>733.0</v>
      </c>
      <c r="F654" s="3" t="s">
        <v>803</v>
      </c>
      <c r="G654" s="3">
        <v>555.0</v>
      </c>
      <c r="H654" s="3">
        <v>99.0</v>
      </c>
      <c r="I654" s="7">
        <v>0.40555555555555556</v>
      </c>
      <c r="J654" s="35">
        <v>0.757162346521146</v>
      </c>
      <c r="K654" s="35">
        <v>7.404040404040404</v>
      </c>
    </row>
    <row r="655" ht="13.5" customHeight="1">
      <c r="A655" s="29">
        <v>1929.0</v>
      </c>
      <c r="B655" s="2">
        <v>45353.0</v>
      </c>
      <c r="D655" s="3" t="s">
        <v>804</v>
      </c>
      <c r="E655" s="3">
        <v>776.0</v>
      </c>
      <c r="F655" s="3" t="s">
        <v>805</v>
      </c>
      <c r="G655" s="3">
        <v>614.0</v>
      </c>
      <c r="H655" s="3">
        <v>157.0</v>
      </c>
      <c r="I655" s="7">
        <v>0.4173611111111111</v>
      </c>
      <c r="J655" s="35">
        <v>0.7912371134020618</v>
      </c>
      <c r="K655" s="35">
        <v>4.942675159235669</v>
      </c>
    </row>
    <row r="656" ht="13.5" customHeight="1">
      <c r="A656" s="29">
        <v>1929.0</v>
      </c>
      <c r="B656" s="2">
        <v>45354.0</v>
      </c>
      <c r="D656" s="3" t="s">
        <v>806</v>
      </c>
      <c r="E656" s="3">
        <v>543.0</v>
      </c>
      <c r="F656" s="3" t="s">
        <v>405</v>
      </c>
      <c r="G656" s="3">
        <v>373.0</v>
      </c>
      <c r="H656" s="3">
        <v>67.0</v>
      </c>
      <c r="I656" s="7">
        <v>0.4375</v>
      </c>
      <c r="J656" s="35">
        <v>0.6869244935543278</v>
      </c>
      <c r="K656" s="35">
        <v>8.104477611940299</v>
      </c>
    </row>
    <row r="657" ht="13.5" customHeight="1">
      <c r="A657" s="29">
        <v>1929.0</v>
      </c>
      <c r="B657" s="2">
        <v>45355.0</v>
      </c>
      <c r="D657" s="3" t="s">
        <v>807</v>
      </c>
      <c r="E657" s="3">
        <v>619.0</v>
      </c>
      <c r="F657" s="3" t="s">
        <v>341</v>
      </c>
      <c r="G657" s="3">
        <v>433.0</v>
      </c>
      <c r="H657" s="3">
        <v>69.0</v>
      </c>
      <c r="I657" s="7">
        <v>0.3125</v>
      </c>
      <c r="J657" s="35">
        <v>0.6995153473344103</v>
      </c>
      <c r="K657" s="35">
        <v>8.971014492753623</v>
      </c>
    </row>
    <row r="658" ht="13.5" customHeight="1">
      <c r="A658" s="29">
        <v>1929.0</v>
      </c>
      <c r="B658" s="2">
        <v>45356.0</v>
      </c>
      <c r="D658" s="3" t="s">
        <v>635</v>
      </c>
      <c r="E658" s="3">
        <v>404.0</v>
      </c>
      <c r="F658" s="3" t="s">
        <v>453</v>
      </c>
      <c r="G658" s="3">
        <v>270.0</v>
      </c>
      <c r="H658" s="3">
        <v>112.0</v>
      </c>
      <c r="I658" s="7">
        <v>0.29930555555555555</v>
      </c>
      <c r="J658" s="35">
        <v>0.6683168316831684</v>
      </c>
      <c r="K658" s="35">
        <v>3.607142857142857</v>
      </c>
    </row>
    <row r="659" ht="13.5" customHeight="1">
      <c r="A659" s="29">
        <v>1929.0</v>
      </c>
      <c r="B659" s="2">
        <v>45357.0</v>
      </c>
      <c r="D659" s="3" t="s">
        <v>808</v>
      </c>
      <c r="E659" s="3">
        <v>668.0</v>
      </c>
      <c r="F659" s="3" t="s">
        <v>503</v>
      </c>
      <c r="G659" s="3">
        <v>412.0</v>
      </c>
      <c r="H659" s="3">
        <v>139.0</v>
      </c>
      <c r="I659" s="7">
        <v>0.31319444444444444</v>
      </c>
      <c r="J659" s="35">
        <v>0.6167664670658682</v>
      </c>
      <c r="K659" s="35">
        <v>4.805755395683454</v>
      </c>
    </row>
    <row r="660" ht="13.5" customHeight="1">
      <c r="A660" s="29">
        <v>1929.0</v>
      </c>
      <c r="B660" s="2">
        <v>45358.0</v>
      </c>
      <c r="D660" s="3" t="s">
        <v>630</v>
      </c>
      <c r="E660" s="3">
        <v>684.0</v>
      </c>
      <c r="F660" s="3" t="s">
        <v>427</v>
      </c>
      <c r="G660" s="3">
        <v>355.0</v>
      </c>
      <c r="H660" s="3">
        <v>204.0</v>
      </c>
      <c r="I660" s="7">
        <v>0.3194444444444444</v>
      </c>
      <c r="J660" s="35">
        <v>0.5190058479532164</v>
      </c>
      <c r="K660" s="35">
        <v>3.3529411764705883</v>
      </c>
    </row>
    <row r="661" ht="13.5" customHeight="1">
      <c r="A661" s="29">
        <v>1929.0</v>
      </c>
      <c r="B661" s="2">
        <v>45359.0</v>
      </c>
      <c r="D661" s="3" t="s">
        <v>809</v>
      </c>
      <c r="E661" s="3">
        <v>626.0</v>
      </c>
      <c r="F661" s="3" t="s">
        <v>753</v>
      </c>
      <c r="G661" s="3">
        <v>358.0</v>
      </c>
      <c r="H661" s="3">
        <v>124.0</v>
      </c>
      <c r="I661" s="7">
        <v>0.38958333333333334</v>
      </c>
      <c r="J661" s="35">
        <v>0.5718849840255591</v>
      </c>
      <c r="K661" s="35">
        <v>5.048387096774194</v>
      </c>
    </row>
    <row r="662" ht="13.5" customHeight="1">
      <c r="A662" s="29">
        <v>1929.0</v>
      </c>
      <c r="B662" s="2">
        <v>45360.0</v>
      </c>
      <c r="D662" s="3" t="s">
        <v>810</v>
      </c>
      <c r="E662" s="3">
        <v>720.0</v>
      </c>
      <c r="F662" s="3" t="s">
        <v>480</v>
      </c>
      <c r="G662" s="3">
        <v>529.0</v>
      </c>
      <c r="H662" s="3">
        <v>95.0</v>
      </c>
      <c r="I662" s="7">
        <v>0.41805555555555557</v>
      </c>
      <c r="J662" s="35">
        <v>0.7347222222222223</v>
      </c>
      <c r="K662" s="35">
        <v>7.578947368421052</v>
      </c>
    </row>
    <row r="663" ht="13.5" customHeight="1">
      <c r="A663" s="29">
        <v>1929.0</v>
      </c>
      <c r="B663" s="2">
        <v>45361.0</v>
      </c>
      <c r="D663" s="3" t="s">
        <v>811</v>
      </c>
      <c r="E663" s="3">
        <v>808.0</v>
      </c>
      <c r="F663" s="3" t="s">
        <v>317</v>
      </c>
      <c r="G663" s="3">
        <v>464.0</v>
      </c>
      <c r="H663" s="3">
        <v>94.0</v>
      </c>
      <c r="I663" s="7">
        <v>0.4166666666666667</v>
      </c>
      <c r="J663" s="35">
        <v>0.5742574257425742</v>
      </c>
      <c r="K663" s="35">
        <v>8.595744680851064</v>
      </c>
    </row>
    <row r="664" ht="13.5" customHeight="1">
      <c r="A664" s="29">
        <v>1929.0</v>
      </c>
      <c r="B664" s="2">
        <v>45362.0</v>
      </c>
      <c r="D664" s="3" t="s">
        <v>812</v>
      </c>
      <c r="E664" s="3">
        <v>680.0</v>
      </c>
      <c r="F664" s="3" t="s">
        <v>645</v>
      </c>
      <c r="G664" s="3">
        <v>400.0</v>
      </c>
      <c r="H664" s="3">
        <v>202.0</v>
      </c>
      <c r="I664" s="7">
        <v>0.2916666666666667</v>
      </c>
      <c r="J664" s="35">
        <v>0.5882352941176471</v>
      </c>
      <c r="K664" s="35">
        <v>3.366336633663366</v>
      </c>
    </row>
    <row r="665" ht="13.5" customHeight="1">
      <c r="A665" s="29">
        <v>1929.0</v>
      </c>
      <c r="B665" s="2">
        <v>45363.0</v>
      </c>
      <c r="D665" s="3" t="s">
        <v>813</v>
      </c>
      <c r="E665" s="3">
        <v>669.0</v>
      </c>
      <c r="F665" s="3" t="s">
        <v>814</v>
      </c>
      <c r="G665" s="3">
        <v>461.0</v>
      </c>
      <c r="H665" s="3">
        <v>193.0</v>
      </c>
      <c r="I665" s="7">
        <v>0.2923611111111111</v>
      </c>
      <c r="J665" s="35">
        <v>0.6890881913303438</v>
      </c>
      <c r="K665" s="35">
        <v>3.466321243523316</v>
      </c>
    </row>
    <row r="666" ht="13.5" customHeight="1">
      <c r="A666" s="29">
        <v>1929.0</v>
      </c>
      <c r="B666" s="2">
        <v>45364.0</v>
      </c>
      <c r="D666" s="3" t="s">
        <v>790</v>
      </c>
      <c r="E666" s="3">
        <v>534.0</v>
      </c>
      <c r="F666" s="3" t="s">
        <v>440</v>
      </c>
      <c r="G666" s="3">
        <v>316.0</v>
      </c>
      <c r="H666" s="3">
        <v>238.0</v>
      </c>
      <c r="I666" s="7">
        <v>0.29444444444444445</v>
      </c>
      <c r="J666" s="35">
        <v>0.5917602996254682</v>
      </c>
      <c r="K666" s="35">
        <v>2.2436974789915967</v>
      </c>
    </row>
    <row r="667" ht="13.5" customHeight="1">
      <c r="A667" s="29">
        <v>1929.0</v>
      </c>
      <c r="B667" s="2">
        <v>45365.0</v>
      </c>
      <c r="D667" s="3" t="s">
        <v>815</v>
      </c>
      <c r="E667" s="3">
        <v>689.0</v>
      </c>
      <c r="F667" s="3" t="s">
        <v>334</v>
      </c>
      <c r="G667" s="3">
        <v>560.0</v>
      </c>
      <c r="H667" s="3">
        <v>219.0</v>
      </c>
      <c r="I667" s="7">
        <v>0.2951388888888889</v>
      </c>
      <c r="J667" s="35">
        <v>0.8127721335268505</v>
      </c>
      <c r="K667" s="35">
        <v>3.146118721461187</v>
      </c>
    </row>
    <row r="668" ht="13.5" customHeight="1">
      <c r="A668" s="29">
        <v>1929.0</v>
      </c>
      <c r="B668" s="2">
        <v>45366.0</v>
      </c>
      <c r="D668" s="3" t="s">
        <v>499</v>
      </c>
      <c r="E668" s="3">
        <v>489.0</v>
      </c>
      <c r="F668" s="3" t="s">
        <v>816</v>
      </c>
      <c r="G668" s="3">
        <v>345.0</v>
      </c>
      <c r="H668" s="3">
        <v>170.0</v>
      </c>
      <c r="I668" s="7">
        <v>0.2951388888888889</v>
      </c>
      <c r="J668" s="35">
        <v>0.7055214723926381</v>
      </c>
      <c r="K668" s="35">
        <v>2.876470588235294</v>
      </c>
    </row>
    <row r="669" ht="13.5" customHeight="1">
      <c r="A669" s="29">
        <v>1929.0</v>
      </c>
      <c r="B669" s="2">
        <v>45367.0</v>
      </c>
      <c r="D669" s="3" t="s">
        <v>817</v>
      </c>
      <c r="E669" s="3">
        <v>625.0</v>
      </c>
      <c r="F669" s="3" t="s">
        <v>818</v>
      </c>
      <c r="G669" s="3">
        <v>528.0</v>
      </c>
      <c r="H669" s="3">
        <v>82.0</v>
      </c>
      <c r="I669" s="7">
        <v>0.4173611111111111</v>
      </c>
      <c r="J669" s="35">
        <v>0.8448</v>
      </c>
      <c r="K669" s="35">
        <v>7.621951219512195</v>
      </c>
    </row>
    <row r="670" ht="13.5" customHeight="1">
      <c r="A670" s="29">
        <v>1929.0</v>
      </c>
      <c r="B670" s="2">
        <v>45368.0</v>
      </c>
      <c r="D670" s="3" t="s">
        <v>819</v>
      </c>
      <c r="E670" s="3">
        <v>650.0</v>
      </c>
      <c r="F670" s="3" t="s">
        <v>340</v>
      </c>
      <c r="G670" s="3">
        <v>505.0</v>
      </c>
      <c r="H670" s="3">
        <v>120.0</v>
      </c>
      <c r="I670" s="7">
        <v>0.41805555555555557</v>
      </c>
      <c r="J670" s="35">
        <v>0.7769230769230769</v>
      </c>
      <c r="K670" s="35">
        <v>5.416666666666667</v>
      </c>
    </row>
    <row r="671" ht="13.5" customHeight="1">
      <c r="A671" s="29">
        <v>1929.0</v>
      </c>
      <c r="B671" s="2">
        <v>45369.0</v>
      </c>
      <c r="D671" s="3" t="s">
        <v>820</v>
      </c>
      <c r="E671" s="3">
        <v>722.0</v>
      </c>
      <c r="F671" s="3" t="s">
        <v>773</v>
      </c>
      <c r="G671" s="3">
        <v>430.0</v>
      </c>
      <c r="H671" s="3">
        <v>128.0</v>
      </c>
      <c r="I671" s="7">
        <v>0.29097222222222224</v>
      </c>
      <c r="J671" s="35">
        <v>0.5955678670360111</v>
      </c>
      <c r="K671" s="35">
        <v>5.640625</v>
      </c>
    </row>
    <row r="672" ht="13.5" customHeight="1">
      <c r="A672" s="29">
        <v>1929.0</v>
      </c>
      <c r="B672" s="2">
        <v>45370.0</v>
      </c>
      <c r="D672" s="3" t="s">
        <v>821</v>
      </c>
      <c r="E672" s="3">
        <v>621.0</v>
      </c>
      <c r="F672" s="3" t="s">
        <v>822</v>
      </c>
      <c r="G672" s="3">
        <v>428.0</v>
      </c>
      <c r="H672" s="3">
        <v>195.0</v>
      </c>
      <c r="I672" s="7">
        <v>0.29930555555555555</v>
      </c>
      <c r="J672" s="35">
        <v>0.6892109500805152</v>
      </c>
      <c r="K672" s="35">
        <v>3.1846153846153844</v>
      </c>
    </row>
    <row r="673" ht="13.5" customHeight="1">
      <c r="A673" s="29">
        <v>1929.0</v>
      </c>
      <c r="B673" s="2">
        <v>45371.0</v>
      </c>
      <c r="D673" s="3" t="s">
        <v>764</v>
      </c>
      <c r="E673" s="3">
        <v>623.0</v>
      </c>
      <c r="F673" s="3" t="s">
        <v>779</v>
      </c>
      <c r="G673" s="3">
        <v>493.0</v>
      </c>
      <c r="H673" s="3">
        <v>163.0</v>
      </c>
      <c r="I673" s="7">
        <v>0.2916666666666667</v>
      </c>
      <c r="J673" s="35">
        <v>0.7913322632423756</v>
      </c>
      <c r="K673" s="35">
        <v>3.8220858895705523</v>
      </c>
    </row>
    <row r="674" ht="13.5" customHeight="1">
      <c r="A674" s="29">
        <v>1929.0</v>
      </c>
      <c r="B674" s="2">
        <v>45372.0</v>
      </c>
      <c r="D674" s="3" t="s">
        <v>823</v>
      </c>
      <c r="E674" s="3">
        <v>647.0</v>
      </c>
      <c r="F674" s="3" t="s">
        <v>349</v>
      </c>
      <c r="G674" s="3">
        <v>424.0</v>
      </c>
      <c r="H674" s="3">
        <v>179.0</v>
      </c>
      <c r="I674" s="7">
        <v>0.30069444444444443</v>
      </c>
      <c r="J674" s="35">
        <v>0.6553323029366306</v>
      </c>
      <c r="K674" s="35">
        <v>3.6145251396648046</v>
      </c>
    </row>
    <row r="675" ht="13.5" customHeight="1">
      <c r="A675" s="29">
        <v>1929.0</v>
      </c>
      <c r="B675" s="2">
        <v>45373.0</v>
      </c>
      <c r="D675" s="3" t="s">
        <v>824</v>
      </c>
      <c r="E675" s="3">
        <v>570.0</v>
      </c>
      <c r="F675" s="3" t="s">
        <v>515</v>
      </c>
      <c r="G675" s="3">
        <v>427.0</v>
      </c>
      <c r="H675" s="3">
        <v>135.0</v>
      </c>
      <c r="I675" s="7">
        <v>0.3958333333333333</v>
      </c>
      <c r="J675" s="35">
        <v>0.7491228070175439</v>
      </c>
      <c r="K675" s="35">
        <v>4.222222222222222</v>
      </c>
    </row>
    <row r="676" ht="13.5" customHeight="1">
      <c r="A676" s="29">
        <v>1929.0</v>
      </c>
      <c r="B676" s="2">
        <v>45374.0</v>
      </c>
      <c r="D676" s="3" t="s">
        <v>320</v>
      </c>
      <c r="E676" s="3">
        <v>627.0</v>
      </c>
      <c r="F676" s="3" t="s">
        <v>344</v>
      </c>
      <c r="G676" s="3">
        <v>305.0</v>
      </c>
      <c r="H676" s="3">
        <v>130.0</v>
      </c>
      <c r="I676" s="7">
        <v>0.4215277777777778</v>
      </c>
      <c r="J676" s="35">
        <v>0.4864433811802233</v>
      </c>
      <c r="K676" s="35">
        <v>4.823076923076923</v>
      </c>
    </row>
    <row r="677" ht="13.5" customHeight="1">
      <c r="A677" s="29">
        <v>1929.0</v>
      </c>
      <c r="B677" s="2">
        <v>45375.0</v>
      </c>
      <c r="D677" s="3" t="s">
        <v>825</v>
      </c>
      <c r="E677" s="3">
        <v>597.0</v>
      </c>
      <c r="F677" s="3" t="s">
        <v>826</v>
      </c>
      <c r="G677" s="3">
        <v>239.0</v>
      </c>
      <c r="H677" s="3">
        <v>114.0</v>
      </c>
      <c r="I677" s="7">
        <v>0.4201388888888889</v>
      </c>
      <c r="J677" s="35">
        <v>0.40033500837520936</v>
      </c>
      <c r="K677" s="35">
        <v>5.2368421052631575</v>
      </c>
    </row>
    <row r="678" ht="13.5" customHeight="1">
      <c r="A678" s="29">
        <v>1929.0</v>
      </c>
      <c r="B678" s="2">
        <v>45376.0</v>
      </c>
      <c r="D678" s="3" t="s">
        <v>578</v>
      </c>
      <c r="E678" s="3">
        <v>409.0</v>
      </c>
      <c r="F678" s="3" t="s">
        <v>583</v>
      </c>
      <c r="G678" s="3">
        <v>279.0</v>
      </c>
      <c r="H678" s="3">
        <v>209.0</v>
      </c>
      <c r="I678" s="7">
        <v>0.30277777777777776</v>
      </c>
      <c r="J678" s="35">
        <v>0.6821515892420538</v>
      </c>
      <c r="K678" s="35">
        <v>1.9569377990430623</v>
      </c>
    </row>
    <row r="679" ht="13.5" customHeight="1">
      <c r="A679" s="29">
        <v>1929.0</v>
      </c>
      <c r="B679" s="2">
        <v>45377.0</v>
      </c>
      <c r="D679" s="3" t="s">
        <v>827</v>
      </c>
      <c r="E679" s="3">
        <v>682.0</v>
      </c>
      <c r="F679" s="3" t="s">
        <v>828</v>
      </c>
      <c r="G679" s="3">
        <v>396.0</v>
      </c>
      <c r="H679" s="3">
        <v>227.0</v>
      </c>
      <c r="I679" s="7">
        <v>0.2951388888888889</v>
      </c>
      <c r="J679" s="35">
        <v>0.5806451612903226</v>
      </c>
      <c r="K679" s="35">
        <v>3.004405286343612</v>
      </c>
    </row>
    <row r="680" ht="13.5" customHeight="1">
      <c r="A680" s="29">
        <v>1929.0</v>
      </c>
      <c r="B680" s="2">
        <v>45378.0</v>
      </c>
      <c r="D680" s="3" t="s">
        <v>829</v>
      </c>
      <c r="E680" s="3">
        <v>632.0</v>
      </c>
      <c r="F680" s="3" t="s">
        <v>439</v>
      </c>
      <c r="G680" s="3">
        <v>359.0</v>
      </c>
      <c r="H680" s="3">
        <v>184.0</v>
      </c>
      <c r="I680" s="7">
        <v>0.32430555555555557</v>
      </c>
      <c r="J680" s="35">
        <v>0.5680379746835443</v>
      </c>
      <c r="K680" s="35">
        <v>3.4347826086956523</v>
      </c>
      <c r="L680" s="3">
        <v>0.0</v>
      </c>
    </row>
    <row r="681" ht="13.5" customHeight="1">
      <c r="A681" s="29">
        <v>1929.0</v>
      </c>
      <c r="B681" s="2">
        <v>45379.0</v>
      </c>
      <c r="D681" s="3" t="s">
        <v>830</v>
      </c>
      <c r="E681" s="3">
        <v>569.0</v>
      </c>
      <c r="F681" s="3" t="s">
        <v>831</v>
      </c>
      <c r="G681" s="3">
        <v>446.0</v>
      </c>
      <c r="H681" s="3">
        <v>176.0</v>
      </c>
      <c r="I681" s="7">
        <v>0.2923611111111111</v>
      </c>
      <c r="J681" s="35">
        <v>0.7838312829525483</v>
      </c>
      <c r="K681" s="35">
        <v>3.2329545454545454</v>
      </c>
      <c r="L681" s="3">
        <v>0.0</v>
      </c>
    </row>
    <row r="682" ht="13.5" customHeight="1">
      <c r="A682" s="29">
        <v>1929.0</v>
      </c>
      <c r="B682" s="2">
        <v>45380.0</v>
      </c>
      <c r="D682" s="3" t="s">
        <v>832</v>
      </c>
      <c r="E682" s="3">
        <v>563.0</v>
      </c>
      <c r="F682" s="3" t="s">
        <v>490</v>
      </c>
      <c r="G682" s="3">
        <v>297.0</v>
      </c>
      <c r="H682" s="3">
        <v>189.0</v>
      </c>
      <c r="I682" s="7">
        <v>0.37569444444444444</v>
      </c>
      <c r="J682" s="35">
        <v>0.5275310834813499</v>
      </c>
      <c r="K682" s="35">
        <v>2.9788359788359786</v>
      </c>
      <c r="L682" s="3">
        <v>0.0</v>
      </c>
    </row>
    <row r="683" ht="13.5" customHeight="1">
      <c r="A683" s="29">
        <v>1929.0</v>
      </c>
      <c r="B683" s="2">
        <v>45381.0</v>
      </c>
      <c r="D683" s="3" t="s">
        <v>833</v>
      </c>
      <c r="E683" s="3">
        <v>725.0</v>
      </c>
      <c r="F683" s="3" t="s">
        <v>286</v>
      </c>
      <c r="G683" s="3">
        <v>362.0</v>
      </c>
      <c r="H683" s="3">
        <v>65.0</v>
      </c>
      <c r="I683" s="7">
        <v>0.3861111111111111</v>
      </c>
      <c r="J683" s="35">
        <v>0.4993103448275862</v>
      </c>
      <c r="K683" s="35">
        <v>11.153846153846153</v>
      </c>
      <c r="L683" s="3">
        <v>0.0</v>
      </c>
    </row>
    <row r="684" ht="13.5" customHeight="1">
      <c r="A684" s="29">
        <v>1929.0</v>
      </c>
      <c r="B684" s="2">
        <v>45382.0</v>
      </c>
      <c r="D684" s="3" t="s">
        <v>627</v>
      </c>
      <c r="E684" s="3">
        <v>537.0</v>
      </c>
      <c r="F684" s="3" t="s">
        <v>773</v>
      </c>
      <c r="G684" s="3">
        <v>430.0</v>
      </c>
      <c r="H684" s="3">
        <v>193.0</v>
      </c>
      <c r="I684" s="7">
        <v>0.43194444444444446</v>
      </c>
      <c r="J684" s="35">
        <v>0.8007448789571695</v>
      </c>
      <c r="K684" s="35">
        <v>2.7823834196891193</v>
      </c>
      <c r="L684" s="3">
        <v>0.0</v>
      </c>
    </row>
    <row r="685" ht="13.5" customHeight="1">
      <c r="A685" s="29">
        <v>1929.0</v>
      </c>
      <c r="B685" s="2">
        <v>45383.0</v>
      </c>
      <c r="D685" s="3" t="s">
        <v>764</v>
      </c>
      <c r="E685" s="3">
        <v>623.0</v>
      </c>
      <c r="F685" s="3" t="s">
        <v>404</v>
      </c>
      <c r="G685" s="3">
        <v>325.0</v>
      </c>
      <c r="H685" s="3">
        <v>221.0</v>
      </c>
      <c r="I685" s="7">
        <v>0.29583333333333334</v>
      </c>
      <c r="J685" s="35">
        <v>0.521669341894061</v>
      </c>
      <c r="K685" s="35">
        <v>2.819004524886878</v>
      </c>
      <c r="L685" s="3">
        <v>0.0</v>
      </c>
    </row>
    <row r="686" ht="13.5" customHeight="1">
      <c r="A686" s="29">
        <v>1929.0</v>
      </c>
      <c r="B686" s="2">
        <v>45384.0</v>
      </c>
      <c r="D686" s="3" t="s">
        <v>496</v>
      </c>
      <c r="E686" s="3">
        <v>609.0</v>
      </c>
      <c r="F686" s="3" t="s">
        <v>368</v>
      </c>
      <c r="G686" s="3">
        <v>269.0</v>
      </c>
      <c r="H686" s="3">
        <v>141.0</v>
      </c>
      <c r="I686" s="7">
        <v>0.30277777777777776</v>
      </c>
      <c r="J686" s="35">
        <v>0.44170771756978655</v>
      </c>
      <c r="K686" s="35">
        <v>4.319148936170213</v>
      </c>
      <c r="L686" s="3">
        <v>0.0</v>
      </c>
    </row>
    <row r="687" ht="13.5" customHeight="1">
      <c r="A687" s="16">
        <v>9680.0</v>
      </c>
      <c r="B687" s="36">
        <v>45378.0</v>
      </c>
      <c r="D687" s="37">
        <v>2.0</v>
      </c>
      <c r="E687" s="37">
        <v>160.0</v>
      </c>
      <c r="F687" s="37">
        <v>0.63</v>
      </c>
      <c r="G687" s="37">
        <v>38.0</v>
      </c>
      <c r="H687" s="37">
        <v>88.0</v>
      </c>
      <c r="L687" s="37">
        <v>1.0</v>
      </c>
    </row>
    <row r="688" ht="13.5" customHeight="1">
      <c r="A688" s="16">
        <v>9680.0</v>
      </c>
      <c r="B688" s="36">
        <v>45379.0</v>
      </c>
      <c r="D688" s="37">
        <v>1.77</v>
      </c>
      <c r="E688" s="37">
        <v>106.0</v>
      </c>
      <c r="F688" s="37">
        <v>0.683</v>
      </c>
      <c r="G688" s="37">
        <v>41.0</v>
      </c>
      <c r="H688" s="37">
        <v>141.0</v>
      </c>
      <c r="L688" s="37">
        <v>1.0</v>
      </c>
    </row>
    <row r="689" ht="13.5" customHeight="1">
      <c r="A689" s="16">
        <v>9680.0</v>
      </c>
      <c r="B689" s="36">
        <v>45380.0</v>
      </c>
      <c r="D689" s="37">
        <v>2.22</v>
      </c>
      <c r="E689" s="37">
        <v>133.0</v>
      </c>
      <c r="F689" s="37">
        <v>0.8</v>
      </c>
      <c r="G689" s="37">
        <v>48.0</v>
      </c>
      <c r="H689" s="37">
        <v>137.0</v>
      </c>
      <c r="L689" s="37">
        <v>1.0</v>
      </c>
    </row>
    <row r="690" ht="13.5" customHeight="1">
      <c r="A690" s="16">
        <v>9680.0</v>
      </c>
      <c r="B690" s="36">
        <v>45381.0</v>
      </c>
      <c r="D690" s="37">
        <v>2.5</v>
      </c>
      <c r="E690" s="37">
        <v>150.0</v>
      </c>
      <c r="F690" s="37">
        <v>1.3</v>
      </c>
      <c r="G690" s="37">
        <v>78.0</v>
      </c>
      <c r="H690" s="37">
        <v>108.0</v>
      </c>
      <c r="L690" s="37">
        <v>1.0</v>
      </c>
    </row>
    <row r="691" ht="13.5" customHeight="1">
      <c r="A691" s="16">
        <v>9680.0</v>
      </c>
      <c r="B691" s="36">
        <v>45382.0</v>
      </c>
      <c r="D691" s="37">
        <v>2.58</v>
      </c>
      <c r="E691" s="37">
        <v>155.0</v>
      </c>
      <c r="F691" s="37">
        <v>1.0</v>
      </c>
      <c r="G691" s="37">
        <v>60.0</v>
      </c>
      <c r="H691" s="37">
        <v>120.0</v>
      </c>
      <c r="L691" s="37">
        <v>1.0</v>
      </c>
    </row>
    <row r="692" ht="13.5" customHeight="1">
      <c r="A692" s="16">
        <v>9680.0</v>
      </c>
      <c r="B692" s="36">
        <v>45383.0</v>
      </c>
      <c r="D692" s="37">
        <v>3.5</v>
      </c>
      <c r="E692" s="37">
        <v>210.0</v>
      </c>
      <c r="F692" s="37">
        <v>1.5</v>
      </c>
      <c r="G692" s="37">
        <v>90.0</v>
      </c>
      <c r="H692" s="37">
        <v>160.0</v>
      </c>
      <c r="L692" s="37">
        <v>1.0</v>
      </c>
    </row>
    <row r="693" ht="13.5" customHeight="1">
      <c r="A693" s="16">
        <v>9680.0</v>
      </c>
      <c r="B693" s="36">
        <v>45384.0</v>
      </c>
      <c r="D693" s="37">
        <v>1.733</v>
      </c>
      <c r="E693" s="37">
        <v>104.0</v>
      </c>
      <c r="F693" s="37">
        <v>0.63</v>
      </c>
      <c r="G693" s="37">
        <v>38.0</v>
      </c>
      <c r="H693" s="37">
        <v>128.0</v>
      </c>
      <c r="L693" s="37">
        <v>1.0</v>
      </c>
    </row>
    <row r="694" ht="13.5" customHeight="1">
      <c r="A694" s="16">
        <v>1689.0</v>
      </c>
      <c r="B694" s="38">
        <v>45291.0</v>
      </c>
      <c r="D694" s="14" t="s">
        <v>834</v>
      </c>
      <c r="E694" s="14">
        <v>29.0</v>
      </c>
      <c r="F694" s="14" t="s">
        <v>835</v>
      </c>
      <c r="G694" s="14">
        <v>18.0</v>
      </c>
      <c r="H694" s="14">
        <v>23.0</v>
      </c>
      <c r="I694" s="15">
        <v>0.006944444444444444</v>
      </c>
    </row>
    <row r="695" ht="13.5" customHeight="1">
      <c r="A695" s="16">
        <v>1689.0</v>
      </c>
      <c r="B695" s="38">
        <v>45292.0</v>
      </c>
      <c r="D695" s="14" t="s">
        <v>836</v>
      </c>
      <c r="E695" s="14">
        <v>30.0</v>
      </c>
      <c r="F695" s="14" t="s">
        <v>837</v>
      </c>
      <c r="G695" s="14">
        <v>24.0</v>
      </c>
      <c r="H695" s="14">
        <v>13.0</v>
      </c>
      <c r="I695" s="15">
        <v>0.16805555555555554</v>
      </c>
    </row>
    <row r="696" ht="13.5" customHeight="1">
      <c r="A696" s="16">
        <v>1689.0</v>
      </c>
      <c r="B696" s="38">
        <v>45293.0</v>
      </c>
      <c r="D696" s="14" t="s">
        <v>838</v>
      </c>
      <c r="E696" s="14">
        <v>103.0</v>
      </c>
      <c r="F696" s="14" t="s">
        <v>219</v>
      </c>
      <c r="G696" s="14">
        <v>85.0</v>
      </c>
      <c r="H696" s="14">
        <v>50.0</v>
      </c>
      <c r="I696" s="15">
        <v>0.29791666666666666</v>
      </c>
    </row>
    <row r="697" ht="13.5" customHeight="1">
      <c r="A697" s="16">
        <v>1689.0</v>
      </c>
      <c r="B697" s="38">
        <v>45294.0</v>
      </c>
      <c r="D697" s="14" t="s">
        <v>839</v>
      </c>
      <c r="E697" s="14">
        <v>69.0</v>
      </c>
      <c r="F697" s="14" t="s">
        <v>840</v>
      </c>
      <c r="G697" s="14">
        <v>9.0</v>
      </c>
      <c r="H697" s="14">
        <v>39.0</v>
      </c>
      <c r="I697" s="15">
        <v>0.3194444444444445</v>
      </c>
    </row>
    <row r="698" ht="13.5" customHeight="1">
      <c r="A698" s="16">
        <v>1689.0</v>
      </c>
      <c r="B698" s="38">
        <v>45295.0</v>
      </c>
      <c r="D698" s="14" t="s">
        <v>841</v>
      </c>
      <c r="E698" s="14">
        <v>57.0</v>
      </c>
      <c r="F698" s="14" t="s">
        <v>842</v>
      </c>
      <c r="G698" s="14">
        <v>34.0</v>
      </c>
      <c r="H698" s="14">
        <v>35.0</v>
      </c>
      <c r="I698" s="15">
        <v>0.375</v>
      </c>
    </row>
    <row r="699" ht="13.5" customHeight="1">
      <c r="A699" s="16">
        <v>1689.0</v>
      </c>
      <c r="B699" s="38">
        <v>45296.0</v>
      </c>
      <c r="D699" s="14" t="s">
        <v>839</v>
      </c>
      <c r="E699" s="14">
        <v>69.0</v>
      </c>
      <c r="F699" s="14" t="s">
        <v>843</v>
      </c>
      <c r="G699" s="14">
        <v>3.0</v>
      </c>
      <c r="H699" s="14">
        <v>54.0</v>
      </c>
      <c r="I699" s="15">
        <v>0.375</v>
      </c>
    </row>
    <row r="700" ht="13.5" customHeight="1">
      <c r="A700" s="16">
        <v>1689.0</v>
      </c>
      <c r="B700" s="38">
        <v>45297.0</v>
      </c>
      <c r="D700" s="14" t="s">
        <v>844</v>
      </c>
      <c r="E700" s="14">
        <v>55.0</v>
      </c>
      <c r="F700" s="14" t="s">
        <v>845</v>
      </c>
      <c r="G700" s="14">
        <v>20.0</v>
      </c>
      <c r="H700" s="14">
        <v>49.0</v>
      </c>
      <c r="I700" s="15">
        <v>0.3340277777777778</v>
      </c>
    </row>
    <row r="701" ht="13.5" customHeight="1">
      <c r="A701" s="16">
        <v>1689.0</v>
      </c>
      <c r="B701" s="38">
        <v>45298.0</v>
      </c>
      <c r="D701" s="14" t="s">
        <v>219</v>
      </c>
      <c r="E701" s="14">
        <v>85.0</v>
      </c>
      <c r="F701" s="14" t="s">
        <v>846</v>
      </c>
      <c r="G701" s="14">
        <v>1.0</v>
      </c>
      <c r="H701" s="14">
        <v>34.0</v>
      </c>
      <c r="I701" s="15">
        <v>0.30972222222222223</v>
      </c>
    </row>
    <row r="702" ht="13.5" customHeight="1">
      <c r="A702" s="16">
        <v>1689.0</v>
      </c>
      <c r="B702" s="38">
        <v>45299.0</v>
      </c>
      <c r="D702" s="14" t="s">
        <v>847</v>
      </c>
      <c r="E702" s="14">
        <v>50.0</v>
      </c>
      <c r="F702" s="14" t="s">
        <v>848</v>
      </c>
      <c r="G702" s="14">
        <v>27.0</v>
      </c>
      <c r="H702" s="14">
        <v>54.0</v>
      </c>
      <c r="I702" s="15">
        <v>0.03958333333333333</v>
      </c>
    </row>
    <row r="703" ht="13.5" customHeight="1">
      <c r="A703" s="16">
        <v>1689.0</v>
      </c>
      <c r="B703" s="38">
        <v>45300.0</v>
      </c>
      <c r="D703" s="14" t="s">
        <v>849</v>
      </c>
      <c r="E703" s="14">
        <v>42.0</v>
      </c>
      <c r="F703" s="14" t="s">
        <v>850</v>
      </c>
      <c r="G703" s="14">
        <v>23.0</v>
      </c>
      <c r="H703" s="14">
        <v>49.0</v>
      </c>
      <c r="I703" s="15">
        <v>0.33749999999999997</v>
      </c>
    </row>
    <row r="704" ht="13.5" customHeight="1">
      <c r="A704" s="16">
        <v>1689.0</v>
      </c>
      <c r="B704" s="38">
        <v>45301.0</v>
      </c>
      <c r="D704" s="14" t="s">
        <v>851</v>
      </c>
      <c r="E704" s="14">
        <v>66.0</v>
      </c>
      <c r="F704" s="14" t="s">
        <v>852</v>
      </c>
      <c r="G704" s="14">
        <v>45.0</v>
      </c>
      <c r="H704" s="14">
        <v>72.0</v>
      </c>
      <c r="I704" s="15">
        <v>0.3125</v>
      </c>
    </row>
    <row r="705" ht="13.5" customHeight="1">
      <c r="A705" s="16">
        <v>1689.0</v>
      </c>
      <c r="B705" s="38">
        <v>45302.0</v>
      </c>
      <c r="D705" s="14" t="s">
        <v>853</v>
      </c>
      <c r="E705" s="14">
        <v>126.0</v>
      </c>
      <c r="F705" s="14" t="s">
        <v>847</v>
      </c>
      <c r="G705" s="14">
        <v>50.0</v>
      </c>
      <c r="H705" s="14">
        <v>102.0</v>
      </c>
      <c r="I705" s="15">
        <v>0.06527777777777778</v>
      </c>
    </row>
    <row r="706" ht="13.5" customHeight="1">
      <c r="A706" s="16">
        <v>1689.0</v>
      </c>
      <c r="B706" s="38">
        <v>45303.0</v>
      </c>
      <c r="D706" s="14" t="s">
        <v>836</v>
      </c>
      <c r="E706" s="14">
        <v>30.0</v>
      </c>
      <c r="F706" s="14" t="s">
        <v>854</v>
      </c>
      <c r="G706" s="14">
        <v>16.0</v>
      </c>
      <c r="H706" s="14">
        <v>37.0</v>
      </c>
      <c r="I706" s="15">
        <v>0.4069444444444445</v>
      </c>
    </row>
    <row r="707" ht="13.5" customHeight="1">
      <c r="A707" s="16">
        <v>1689.0</v>
      </c>
      <c r="B707" s="38">
        <v>45304.0</v>
      </c>
      <c r="D707" s="14" t="s">
        <v>855</v>
      </c>
      <c r="E707" s="14">
        <v>129.0</v>
      </c>
      <c r="F707" s="14" t="s">
        <v>856</v>
      </c>
      <c r="G707" s="14">
        <v>22.0</v>
      </c>
      <c r="H707" s="14">
        <v>35.0</v>
      </c>
      <c r="I707" s="15">
        <v>0.04652777777777778</v>
      </c>
    </row>
    <row r="708" ht="13.5" customHeight="1">
      <c r="A708" s="16">
        <v>1689.0</v>
      </c>
      <c r="B708" s="38">
        <v>45305.0</v>
      </c>
      <c r="D708" s="14" t="s">
        <v>857</v>
      </c>
      <c r="E708" s="14">
        <v>25.0</v>
      </c>
      <c r="F708" s="14" t="s">
        <v>858</v>
      </c>
      <c r="G708" s="14">
        <v>7.0</v>
      </c>
      <c r="H708" s="14">
        <v>27.0</v>
      </c>
      <c r="I708" s="15">
        <v>0.33749999999999997</v>
      </c>
    </row>
    <row r="709" ht="13.5" customHeight="1">
      <c r="A709" s="16">
        <v>1689.0</v>
      </c>
      <c r="B709" s="38">
        <v>45306.0</v>
      </c>
      <c r="D709" s="14" t="s">
        <v>255</v>
      </c>
      <c r="E709" s="14">
        <v>146.0</v>
      </c>
      <c r="F709" s="14" t="s">
        <v>859</v>
      </c>
      <c r="G709" s="14">
        <v>44.0</v>
      </c>
      <c r="H709" s="14">
        <v>89.0</v>
      </c>
      <c r="I709" s="15">
        <v>0.15347222222222223</v>
      </c>
    </row>
    <row r="710" ht="13.5" customHeight="1">
      <c r="A710" s="16">
        <v>1689.0</v>
      </c>
      <c r="B710" s="38">
        <v>45307.0</v>
      </c>
      <c r="D710" s="14" t="s">
        <v>860</v>
      </c>
      <c r="E710" s="14">
        <v>144.0</v>
      </c>
      <c r="F710" s="14" t="s">
        <v>861</v>
      </c>
      <c r="G710" s="14">
        <v>63.0</v>
      </c>
      <c r="H710" s="14">
        <v>86.0</v>
      </c>
      <c r="I710" s="15">
        <v>0.29791666666666666</v>
      </c>
    </row>
    <row r="711" ht="13.5" customHeight="1">
      <c r="A711" s="16">
        <v>1689.0</v>
      </c>
      <c r="B711" s="38">
        <v>45308.0</v>
      </c>
      <c r="D711" s="14" t="s">
        <v>238</v>
      </c>
      <c r="E711" s="14">
        <v>163.0</v>
      </c>
      <c r="F711" s="14" t="s">
        <v>155</v>
      </c>
      <c r="G711" s="14">
        <v>92.0</v>
      </c>
      <c r="H711" s="14">
        <v>72.0</v>
      </c>
      <c r="I711" s="15">
        <v>0.3048611111111111</v>
      </c>
    </row>
    <row r="712" ht="13.5" customHeight="1">
      <c r="A712" s="16">
        <v>1689.0</v>
      </c>
      <c r="B712" s="38">
        <v>45309.0</v>
      </c>
      <c r="D712" s="14" t="s">
        <v>850</v>
      </c>
      <c r="E712" s="14">
        <v>23.0</v>
      </c>
      <c r="F712" s="14" t="s">
        <v>840</v>
      </c>
      <c r="G712" s="14">
        <v>9.0</v>
      </c>
      <c r="H712" s="14">
        <v>40.0</v>
      </c>
      <c r="I712" s="15">
        <v>0.3034722222222222</v>
      </c>
    </row>
    <row r="713" ht="13.5" customHeight="1">
      <c r="A713" s="16">
        <v>1689.0</v>
      </c>
      <c r="B713" s="38">
        <v>45310.0</v>
      </c>
      <c r="D713" s="14" t="s">
        <v>862</v>
      </c>
      <c r="E713" s="14">
        <v>31.0</v>
      </c>
      <c r="F713" s="14" t="s">
        <v>843</v>
      </c>
      <c r="G713" s="14">
        <v>3.0</v>
      </c>
      <c r="H713" s="14">
        <v>38.0</v>
      </c>
      <c r="I713" s="15">
        <v>0.3</v>
      </c>
    </row>
    <row r="714" ht="13.5" customHeight="1">
      <c r="A714" s="16">
        <v>1689.0</v>
      </c>
      <c r="B714" s="38">
        <v>45311.0</v>
      </c>
      <c r="D714" s="14" t="s">
        <v>237</v>
      </c>
      <c r="E714" s="14">
        <v>124.0</v>
      </c>
      <c r="F714" s="14" t="s">
        <v>856</v>
      </c>
      <c r="G714" s="14">
        <v>22.0</v>
      </c>
      <c r="H714" s="14">
        <v>27.0</v>
      </c>
      <c r="I714" s="15">
        <v>0.015277777777777777</v>
      </c>
    </row>
    <row r="715" ht="13.5" customHeight="1">
      <c r="A715" s="16">
        <v>1689.0</v>
      </c>
      <c r="B715" s="38">
        <v>45312.0</v>
      </c>
      <c r="D715" s="14" t="s">
        <v>863</v>
      </c>
      <c r="E715" s="14">
        <v>222.0</v>
      </c>
      <c r="F715" s="14" t="s">
        <v>864</v>
      </c>
      <c r="G715" s="14">
        <v>39.0</v>
      </c>
      <c r="H715" s="14">
        <v>57.0</v>
      </c>
      <c r="I715" s="15">
        <v>0.007638888888888889</v>
      </c>
    </row>
    <row r="716" ht="13.5" customHeight="1">
      <c r="A716" s="16">
        <v>1689.0</v>
      </c>
      <c r="B716" s="38">
        <v>45313.0</v>
      </c>
      <c r="D716" s="14" t="s">
        <v>865</v>
      </c>
      <c r="E716" s="14">
        <v>152.0</v>
      </c>
      <c r="F716" s="14" t="s">
        <v>866</v>
      </c>
      <c r="G716" s="14">
        <v>97.0</v>
      </c>
      <c r="H716" s="14">
        <v>82.0</v>
      </c>
      <c r="I716" s="15">
        <v>0.3069444444444444</v>
      </c>
    </row>
    <row r="717" ht="13.5" customHeight="1">
      <c r="A717" s="16">
        <v>1689.0</v>
      </c>
      <c r="B717" s="38">
        <v>45314.0</v>
      </c>
      <c r="D717" s="14" t="s">
        <v>867</v>
      </c>
      <c r="E717" s="14">
        <v>245.0</v>
      </c>
      <c r="F717" s="14" t="s">
        <v>112</v>
      </c>
      <c r="G717" s="14">
        <v>165.0</v>
      </c>
      <c r="H717" s="14">
        <v>75.0</v>
      </c>
      <c r="I717" s="15">
        <v>0.3145833333333333</v>
      </c>
    </row>
    <row r="718" ht="13.5" customHeight="1">
      <c r="A718" s="16">
        <v>1689.0</v>
      </c>
      <c r="B718" s="38">
        <v>45315.0</v>
      </c>
      <c r="D718" s="14" t="s">
        <v>868</v>
      </c>
      <c r="E718" s="14">
        <v>94.0</v>
      </c>
      <c r="F718" s="14" t="s">
        <v>869</v>
      </c>
      <c r="G718" s="14">
        <v>82.0</v>
      </c>
      <c r="H718" s="14">
        <v>70.0</v>
      </c>
      <c r="I718" s="15">
        <v>0.003472222222222222</v>
      </c>
    </row>
    <row r="719" ht="13.5" customHeight="1">
      <c r="A719" s="16">
        <v>1689.0</v>
      </c>
      <c r="B719" s="38">
        <v>45316.0</v>
      </c>
      <c r="D719" s="14" t="s">
        <v>870</v>
      </c>
      <c r="E719" s="14">
        <v>86.0</v>
      </c>
      <c r="F719" s="14" t="s">
        <v>871</v>
      </c>
      <c r="G719" s="14">
        <v>58.0</v>
      </c>
      <c r="H719" s="14">
        <v>65.0</v>
      </c>
      <c r="I719" s="15">
        <v>0.004861111111111111</v>
      </c>
    </row>
    <row r="720" ht="13.5" customHeight="1">
      <c r="A720" s="16">
        <v>1689.0</v>
      </c>
      <c r="B720" s="38">
        <v>45317.0</v>
      </c>
      <c r="D720" s="14" t="s">
        <v>872</v>
      </c>
      <c r="E720" s="14">
        <v>333.0</v>
      </c>
      <c r="F720" s="14" t="s">
        <v>873</v>
      </c>
      <c r="G720" s="14">
        <v>139.0</v>
      </c>
      <c r="H720" s="14">
        <v>72.0</v>
      </c>
      <c r="I720" s="15">
        <v>0.25</v>
      </c>
    </row>
    <row r="721" ht="13.5" customHeight="1">
      <c r="A721" s="16">
        <v>1689.0</v>
      </c>
      <c r="B721" s="38">
        <v>45318.0</v>
      </c>
      <c r="D721" s="14" t="s">
        <v>874</v>
      </c>
      <c r="E721" s="14">
        <v>59.0</v>
      </c>
      <c r="F721" s="14" t="s">
        <v>856</v>
      </c>
      <c r="G721" s="14">
        <v>22.0</v>
      </c>
      <c r="H721" s="14">
        <v>34.0</v>
      </c>
      <c r="I721" s="15">
        <v>0.05486111111111111</v>
      </c>
    </row>
    <row r="722" ht="13.5" customHeight="1">
      <c r="A722" s="16">
        <v>1689.0</v>
      </c>
      <c r="B722" s="38">
        <v>45319.0</v>
      </c>
      <c r="D722" s="14" t="s">
        <v>875</v>
      </c>
      <c r="E722" s="14">
        <v>26.0</v>
      </c>
      <c r="F722" s="14" t="s">
        <v>876</v>
      </c>
      <c r="G722" s="14">
        <v>15.0</v>
      </c>
      <c r="H722" s="14">
        <v>31.0</v>
      </c>
      <c r="I722" s="15">
        <v>0.0020833333333333333</v>
      </c>
    </row>
    <row r="723" ht="13.5" customHeight="1">
      <c r="A723" s="16">
        <v>1689.0</v>
      </c>
      <c r="B723" s="38">
        <v>45320.0</v>
      </c>
      <c r="D723" s="14" t="s">
        <v>877</v>
      </c>
      <c r="E723" s="14">
        <v>132.0</v>
      </c>
      <c r="F723" s="14" t="s">
        <v>850</v>
      </c>
      <c r="G723" s="14">
        <v>23.0</v>
      </c>
      <c r="H723" s="14">
        <v>76.0</v>
      </c>
      <c r="I723" s="15">
        <v>0.32222222222222224</v>
      </c>
    </row>
    <row r="724" ht="13.5" customHeight="1">
      <c r="A724" s="16">
        <v>1689.0</v>
      </c>
      <c r="B724" s="38">
        <v>45321.0</v>
      </c>
      <c r="D724" s="14" t="s">
        <v>868</v>
      </c>
      <c r="E724" s="14">
        <v>94.0</v>
      </c>
      <c r="F724" s="14" t="s">
        <v>878</v>
      </c>
      <c r="G724" s="14">
        <v>37.0</v>
      </c>
      <c r="H724" s="14">
        <v>85.0</v>
      </c>
      <c r="I724" s="15">
        <v>0.3201388888888889</v>
      </c>
    </row>
    <row r="725" ht="13.5" customHeight="1">
      <c r="A725" s="16">
        <v>1689.0</v>
      </c>
      <c r="B725" s="38">
        <v>45322.0</v>
      </c>
      <c r="D725" s="14" t="s">
        <v>879</v>
      </c>
      <c r="E725" s="14">
        <v>53.0</v>
      </c>
      <c r="F725" s="14" t="s">
        <v>880</v>
      </c>
      <c r="G725" s="14">
        <v>38.0</v>
      </c>
      <c r="H725" s="14">
        <v>57.0</v>
      </c>
      <c r="I725" s="15">
        <v>0.02152777777777778</v>
      </c>
    </row>
    <row r="726" ht="13.5" customHeight="1">
      <c r="A726" s="16">
        <v>1689.0</v>
      </c>
      <c r="B726" s="38">
        <v>45323.0</v>
      </c>
      <c r="D726" s="14" t="s">
        <v>881</v>
      </c>
      <c r="E726" s="14">
        <v>70.0</v>
      </c>
      <c r="F726" s="14" t="s">
        <v>837</v>
      </c>
      <c r="G726" s="14">
        <v>24.0</v>
      </c>
      <c r="H726" s="14">
        <v>84.0</v>
      </c>
      <c r="I726" s="15">
        <v>0.009722222222222222</v>
      </c>
    </row>
    <row r="727" ht="13.5" customHeight="1">
      <c r="A727" s="16">
        <v>1689.0</v>
      </c>
      <c r="B727" s="38">
        <v>45324.0</v>
      </c>
      <c r="D727" s="14" t="s">
        <v>882</v>
      </c>
      <c r="E727" s="14">
        <v>43.0</v>
      </c>
      <c r="F727" s="14" t="s">
        <v>850</v>
      </c>
      <c r="G727" s="14">
        <v>23.0</v>
      </c>
      <c r="H727" s="14">
        <v>43.0</v>
      </c>
      <c r="I727" s="15">
        <v>0.3125</v>
      </c>
    </row>
    <row r="728" ht="13.5" customHeight="1">
      <c r="A728" s="16">
        <v>1689.0</v>
      </c>
      <c r="B728" s="38">
        <v>45325.0</v>
      </c>
      <c r="D728" s="14" t="s">
        <v>883</v>
      </c>
      <c r="E728" s="14">
        <v>33.0</v>
      </c>
      <c r="F728" s="14" t="s">
        <v>884</v>
      </c>
      <c r="G728" s="14">
        <v>14.0</v>
      </c>
      <c r="H728" s="14">
        <v>20.0</v>
      </c>
      <c r="I728" s="15">
        <v>0.34097222222222223</v>
      </c>
    </row>
    <row r="729" ht="13.5" customHeight="1">
      <c r="A729" s="16">
        <v>1689.0</v>
      </c>
      <c r="B729" s="38">
        <v>45326.0</v>
      </c>
      <c r="D729" s="14" t="s">
        <v>885</v>
      </c>
      <c r="E729" s="14">
        <v>6.0</v>
      </c>
      <c r="F729" s="14" t="s">
        <v>846</v>
      </c>
      <c r="G729" s="14">
        <v>1.0</v>
      </c>
      <c r="H729" s="14">
        <v>23.0</v>
      </c>
      <c r="I729" s="15">
        <v>0.3076388888888889</v>
      </c>
    </row>
    <row r="730" ht="13.5" customHeight="1">
      <c r="A730" s="16">
        <v>1689.0</v>
      </c>
      <c r="B730" s="38">
        <v>45327.0</v>
      </c>
      <c r="D730" s="14" t="s">
        <v>875</v>
      </c>
      <c r="E730" s="14">
        <v>26.0</v>
      </c>
      <c r="F730" s="14" t="s">
        <v>884</v>
      </c>
      <c r="G730" s="14">
        <v>14.0</v>
      </c>
      <c r="H730" s="14">
        <v>59.0</v>
      </c>
      <c r="I730" s="15">
        <v>0.3125</v>
      </c>
    </row>
    <row r="731" ht="13.5" customHeight="1">
      <c r="A731" s="16">
        <v>1689.0</v>
      </c>
      <c r="B731" s="38">
        <v>45328.0</v>
      </c>
      <c r="D731" s="14" t="s">
        <v>250</v>
      </c>
      <c r="E731" s="14">
        <v>89.0</v>
      </c>
      <c r="F731" s="14" t="s">
        <v>886</v>
      </c>
      <c r="G731" s="14">
        <v>76.0</v>
      </c>
      <c r="H731" s="14">
        <v>63.0</v>
      </c>
      <c r="I731" s="15">
        <v>0.0062499999999999995</v>
      </c>
    </row>
    <row r="732" ht="13.5" customHeight="1">
      <c r="A732" s="16">
        <v>1689.0</v>
      </c>
      <c r="B732" s="38">
        <v>45329.0</v>
      </c>
      <c r="D732" s="14" t="s">
        <v>883</v>
      </c>
      <c r="E732" s="14">
        <v>33.0</v>
      </c>
      <c r="F732" s="14" t="s">
        <v>845</v>
      </c>
      <c r="G732" s="14">
        <v>20.0</v>
      </c>
      <c r="H732" s="14">
        <v>70.0</v>
      </c>
      <c r="I732" s="15">
        <v>0.0</v>
      </c>
    </row>
    <row r="733" ht="13.5" customHeight="1">
      <c r="A733" s="16">
        <v>1689.0</v>
      </c>
      <c r="B733" s="38">
        <v>45330.0</v>
      </c>
      <c r="D733" s="14" t="s">
        <v>34</v>
      </c>
      <c r="E733" s="14">
        <v>120.0</v>
      </c>
      <c r="F733" s="14" t="s">
        <v>144</v>
      </c>
      <c r="G733" s="14">
        <v>87.0</v>
      </c>
      <c r="H733" s="14">
        <v>78.0</v>
      </c>
      <c r="I733" s="15">
        <v>0.31875000000000003</v>
      </c>
    </row>
    <row r="734" ht="13.5" customHeight="1">
      <c r="A734" s="16">
        <v>1689.0</v>
      </c>
      <c r="B734" s="38">
        <v>45331.0</v>
      </c>
      <c r="D734" s="14" t="s">
        <v>887</v>
      </c>
      <c r="E734" s="14">
        <v>67.0</v>
      </c>
      <c r="F734" s="14" t="s">
        <v>888</v>
      </c>
      <c r="G734" s="14">
        <v>41.0</v>
      </c>
      <c r="H734" s="14">
        <v>87.0</v>
      </c>
      <c r="I734" s="15">
        <v>0.2041666666666667</v>
      </c>
    </row>
    <row r="735" ht="13.5" customHeight="1">
      <c r="A735" s="16">
        <v>1689.0</v>
      </c>
      <c r="B735" s="38">
        <v>45332.0</v>
      </c>
      <c r="D735" s="14" t="s">
        <v>889</v>
      </c>
      <c r="E735" s="14">
        <v>74.0</v>
      </c>
      <c r="F735" s="14" t="s">
        <v>890</v>
      </c>
      <c r="G735" s="14">
        <v>56.0</v>
      </c>
      <c r="H735" s="14">
        <v>34.0</v>
      </c>
      <c r="I735" s="15">
        <v>0.30416666666666664</v>
      </c>
    </row>
    <row r="736" ht="13.5" customHeight="1">
      <c r="A736" s="16">
        <v>1689.0</v>
      </c>
      <c r="B736" s="38">
        <v>45333.0</v>
      </c>
      <c r="D736" s="14" t="s">
        <v>847</v>
      </c>
      <c r="E736" s="14">
        <v>50.0</v>
      </c>
      <c r="F736" s="14" t="s">
        <v>848</v>
      </c>
      <c r="G736" s="14">
        <v>27.0</v>
      </c>
      <c r="H736" s="14">
        <v>34.0</v>
      </c>
      <c r="I736" s="15">
        <v>0.3215277777777778</v>
      </c>
    </row>
    <row r="737" ht="13.5" customHeight="1">
      <c r="A737" s="16">
        <v>1689.0</v>
      </c>
      <c r="B737" s="38">
        <v>45334.0</v>
      </c>
      <c r="D737" s="14" t="s">
        <v>214</v>
      </c>
      <c r="E737" s="14">
        <v>91.0</v>
      </c>
      <c r="F737" s="14" t="s">
        <v>891</v>
      </c>
      <c r="G737" s="14">
        <v>62.0</v>
      </c>
      <c r="H737" s="14">
        <v>66.0</v>
      </c>
      <c r="I737" s="15">
        <v>0.3125</v>
      </c>
    </row>
    <row r="738" ht="13.5" customHeight="1">
      <c r="A738" s="16">
        <v>1689.0</v>
      </c>
      <c r="B738" s="38">
        <v>45335.0</v>
      </c>
      <c r="D738" s="14" t="s">
        <v>892</v>
      </c>
      <c r="E738" s="14">
        <v>123.0</v>
      </c>
      <c r="F738" s="14" t="s">
        <v>893</v>
      </c>
      <c r="G738" s="14">
        <v>68.0</v>
      </c>
      <c r="H738" s="14">
        <v>43.0</v>
      </c>
      <c r="I738" s="15">
        <v>0.32916666666666666</v>
      </c>
    </row>
    <row r="739" ht="13.5" customHeight="1">
      <c r="A739" s="16">
        <v>1689.0</v>
      </c>
      <c r="B739" s="38">
        <v>45336.0</v>
      </c>
      <c r="D739" s="14" t="s">
        <v>883</v>
      </c>
      <c r="E739" s="14">
        <v>33.0</v>
      </c>
      <c r="F739" s="14" t="s">
        <v>845</v>
      </c>
      <c r="G739" s="14">
        <v>20.0</v>
      </c>
      <c r="H739" s="14">
        <v>70.0</v>
      </c>
      <c r="I739" s="15">
        <v>0.0</v>
      </c>
    </row>
    <row r="740" ht="13.5" customHeight="1">
      <c r="A740" s="16">
        <v>1689.0</v>
      </c>
      <c r="B740" s="38">
        <v>45337.0</v>
      </c>
      <c r="D740" s="14" t="s">
        <v>870</v>
      </c>
      <c r="E740" s="14">
        <v>86.0</v>
      </c>
      <c r="F740" s="14" t="s">
        <v>871</v>
      </c>
      <c r="G740" s="14">
        <v>58.0</v>
      </c>
      <c r="H740" s="14">
        <v>65.0</v>
      </c>
      <c r="I740" s="15">
        <v>0.2951388888888889</v>
      </c>
    </row>
    <row r="741" ht="13.5" customHeight="1">
      <c r="A741" s="16">
        <v>1689.0</v>
      </c>
      <c r="B741" s="38">
        <v>45338.0</v>
      </c>
      <c r="D741" s="14" t="s">
        <v>893</v>
      </c>
      <c r="E741" s="14">
        <v>68.0</v>
      </c>
      <c r="F741" s="14" t="s">
        <v>847</v>
      </c>
      <c r="G741" s="14">
        <v>50.0</v>
      </c>
      <c r="H741" s="14">
        <v>65.0</v>
      </c>
      <c r="I741" s="15">
        <v>0.27708333333333335</v>
      </c>
    </row>
    <row r="742" ht="13.5" customHeight="1">
      <c r="A742" s="16">
        <v>1689.0</v>
      </c>
      <c r="B742" s="38">
        <v>45339.0</v>
      </c>
      <c r="D742" s="14" t="s">
        <v>855</v>
      </c>
      <c r="E742" s="14">
        <v>129.0</v>
      </c>
      <c r="F742" s="14" t="s">
        <v>856</v>
      </c>
      <c r="G742" s="14">
        <v>22.0</v>
      </c>
      <c r="H742" s="14">
        <v>35.0</v>
      </c>
      <c r="I742" s="15">
        <v>0.04652777777777778</v>
      </c>
    </row>
    <row r="743" ht="13.5" customHeight="1">
      <c r="A743" s="16">
        <v>1689.0</v>
      </c>
      <c r="B743" s="38">
        <v>45340.0</v>
      </c>
      <c r="D743" s="14" t="s">
        <v>863</v>
      </c>
      <c r="E743" s="14">
        <v>222.0</v>
      </c>
      <c r="F743" s="14" t="s">
        <v>864</v>
      </c>
      <c r="G743" s="14">
        <v>39.0</v>
      </c>
      <c r="H743" s="14">
        <v>57.0</v>
      </c>
      <c r="I743" s="15">
        <v>0.007638888888888889</v>
      </c>
    </row>
    <row r="744" ht="13.5" customHeight="1">
      <c r="A744" s="16">
        <v>1689.0</v>
      </c>
      <c r="B744" s="38">
        <v>45341.0</v>
      </c>
      <c r="D744" s="14" t="s">
        <v>255</v>
      </c>
      <c r="E744" s="14">
        <v>146.0</v>
      </c>
      <c r="F744" s="14" t="s">
        <v>859</v>
      </c>
      <c r="G744" s="14">
        <v>44.0</v>
      </c>
      <c r="H744" s="14">
        <v>89.0</v>
      </c>
      <c r="I744" s="15">
        <v>0.15347222222222223</v>
      </c>
    </row>
    <row r="745" ht="13.5" customHeight="1">
      <c r="A745" s="16">
        <v>1689.0</v>
      </c>
      <c r="B745" s="38">
        <v>45342.0</v>
      </c>
      <c r="D745" s="14" t="s">
        <v>867</v>
      </c>
      <c r="E745" s="14">
        <v>245.0</v>
      </c>
      <c r="F745" s="14" t="s">
        <v>112</v>
      </c>
      <c r="G745" s="14">
        <v>165.0</v>
      </c>
      <c r="H745" s="14">
        <v>75.0</v>
      </c>
      <c r="I745" s="15">
        <v>0.3145833333333333</v>
      </c>
    </row>
    <row r="746" ht="13.5" customHeight="1">
      <c r="A746" s="16">
        <v>1689.0</v>
      </c>
      <c r="B746" s="38">
        <v>45343.0</v>
      </c>
      <c r="D746" s="14" t="s">
        <v>199</v>
      </c>
      <c r="E746" s="14">
        <v>171.0</v>
      </c>
      <c r="F746" s="14" t="s">
        <v>165</v>
      </c>
      <c r="G746" s="14">
        <v>81.0</v>
      </c>
      <c r="H746" s="14">
        <v>46.0</v>
      </c>
      <c r="I746" s="15">
        <v>0.3333333333333333</v>
      </c>
    </row>
    <row r="747" ht="13.5" customHeight="1">
      <c r="A747" s="16">
        <v>1689.0</v>
      </c>
      <c r="B747" s="38">
        <v>45344.0</v>
      </c>
      <c r="D747" s="14" t="s">
        <v>849</v>
      </c>
      <c r="E747" s="14">
        <v>42.0</v>
      </c>
      <c r="F747" s="14" t="s">
        <v>876</v>
      </c>
      <c r="G747" s="14">
        <v>15.0</v>
      </c>
      <c r="H747" s="14">
        <v>61.0</v>
      </c>
      <c r="I747" s="15">
        <v>0.3236111111111111</v>
      </c>
    </row>
    <row r="748" ht="13.5" customHeight="1">
      <c r="A748" s="16">
        <v>1689.0</v>
      </c>
      <c r="B748" s="38">
        <v>45345.0</v>
      </c>
      <c r="D748" s="14" t="s">
        <v>862</v>
      </c>
      <c r="E748" s="14">
        <v>31.0</v>
      </c>
      <c r="F748" s="14" t="s">
        <v>843</v>
      </c>
      <c r="G748" s="14">
        <v>3.0</v>
      </c>
      <c r="H748" s="14">
        <v>38.0</v>
      </c>
      <c r="I748" s="15">
        <v>0.3</v>
      </c>
    </row>
    <row r="749" ht="13.5" customHeight="1">
      <c r="A749" s="16">
        <v>1689.0</v>
      </c>
      <c r="B749" s="38">
        <v>45346.0</v>
      </c>
      <c r="D749" s="14" t="s">
        <v>874</v>
      </c>
      <c r="E749" s="14">
        <v>59.0</v>
      </c>
      <c r="F749" s="14" t="s">
        <v>856</v>
      </c>
      <c r="G749" s="14">
        <v>22.0</v>
      </c>
      <c r="H749" s="14">
        <v>34.0</v>
      </c>
      <c r="I749" s="15">
        <v>0.05486111111111111</v>
      </c>
    </row>
    <row r="750" ht="13.5" customHeight="1">
      <c r="A750" s="16">
        <v>1689.0</v>
      </c>
      <c r="B750" s="38">
        <v>45347.0</v>
      </c>
      <c r="D750" s="14" t="s">
        <v>875</v>
      </c>
      <c r="E750" s="14">
        <v>26.0</v>
      </c>
      <c r="F750" s="14" t="s">
        <v>840</v>
      </c>
      <c r="G750" s="14">
        <v>9.0</v>
      </c>
      <c r="H750" s="14">
        <v>21.0</v>
      </c>
      <c r="I750" s="15">
        <v>0.3819444444444444</v>
      </c>
    </row>
    <row r="751" ht="13.5" customHeight="1">
      <c r="A751" s="16">
        <v>1689.0</v>
      </c>
      <c r="B751" s="38">
        <v>45348.0</v>
      </c>
      <c r="D751" s="14" t="s">
        <v>865</v>
      </c>
      <c r="E751" s="14">
        <v>152.0</v>
      </c>
      <c r="F751" s="14" t="s">
        <v>866</v>
      </c>
      <c r="G751" s="14">
        <v>97.0</v>
      </c>
      <c r="H751" s="14">
        <v>82.0</v>
      </c>
      <c r="I751" s="15">
        <v>0.3069444444444444</v>
      </c>
    </row>
    <row r="752" ht="13.5" customHeight="1">
      <c r="A752" s="16">
        <v>1689.0</v>
      </c>
      <c r="B752" s="38">
        <v>45349.0</v>
      </c>
      <c r="D752" s="14" t="s">
        <v>894</v>
      </c>
      <c r="E752" s="14">
        <v>174.0</v>
      </c>
      <c r="F752" s="14" t="s">
        <v>893</v>
      </c>
      <c r="G752" s="14">
        <v>68.0</v>
      </c>
      <c r="H752" s="14">
        <v>80.0</v>
      </c>
      <c r="I752" s="15">
        <v>0.3020833333333333</v>
      </c>
    </row>
    <row r="753" ht="13.5" customHeight="1">
      <c r="A753" s="16">
        <v>1689.0</v>
      </c>
      <c r="B753" s="38">
        <v>45350.0</v>
      </c>
      <c r="D753" s="14" t="s">
        <v>238</v>
      </c>
      <c r="E753" s="14">
        <v>163.0</v>
      </c>
      <c r="F753" s="14" t="s">
        <v>155</v>
      </c>
      <c r="G753" s="14">
        <v>92.0</v>
      </c>
      <c r="H753" s="14">
        <v>72.0</v>
      </c>
      <c r="I753" s="15">
        <v>0.3048611111111111</v>
      </c>
    </row>
    <row r="754" ht="13.5" customHeight="1">
      <c r="A754" s="16">
        <v>1689.0</v>
      </c>
      <c r="B754" s="38">
        <v>45351.0</v>
      </c>
      <c r="D754" s="14" t="s">
        <v>881</v>
      </c>
      <c r="E754" s="14">
        <v>70.0</v>
      </c>
      <c r="F754" s="14" t="s">
        <v>837</v>
      </c>
      <c r="G754" s="14">
        <v>24.0</v>
      </c>
      <c r="H754" s="14">
        <v>84.0</v>
      </c>
      <c r="I754" s="15">
        <v>0.3125</v>
      </c>
    </row>
    <row r="755" ht="13.5" customHeight="1">
      <c r="A755" s="16">
        <v>1689.0</v>
      </c>
      <c r="B755" s="38">
        <v>45352.0</v>
      </c>
      <c r="D755" s="14" t="s">
        <v>882</v>
      </c>
      <c r="E755" s="14">
        <v>43.0</v>
      </c>
      <c r="F755" s="14" t="s">
        <v>850</v>
      </c>
      <c r="G755" s="14">
        <v>23.0</v>
      </c>
      <c r="H755" s="14">
        <v>43.0</v>
      </c>
      <c r="I755" s="15">
        <v>0.3125</v>
      </c>
    </row>
    <row r="756" ht="13.5" customHeight="1">
      <c r="A756" s="16">
        <v>1689.0</v>
      </c>
      <c r="B756" s="38">
        <v>45353.0</v>
      </c>
      <c r="D756" s="14" t="s">
        <v>889</v>
      </c>
      <c r="E756" s="14">
        <v>74.0</v>
      </c>
      <c r="F756" s="14" t="s">
        <v>890</v>
      </c>
      <c r="G756" s="14">
        <v>56.0</v>
      </c>
      <c r="H756" s="14">
        <v>34.0</v>
      </c>
      <c r="I756" s="15">
        <v>0.30416666666666664</v>
      </c>
    </row>
    <row r="757" ht="13.5" customHeight="1">
      <c r="A757" s="16">
        <v>1689.0</v>
      </c>
      <c r="B757" s="13">
        <v>45354.0</v>
      </c>
      <c r="D757" s="14" t="s">
        <v>875</v>
      </c>
      <c r="E757" s="14">
        <v>26.0</v>
      </c>
      <c r="F757" s="14" t="s">
        <v>840</v>
      </c>
      <c r="G757" s="14">
        <v>9.0</v>
      </c>
      <c r="H757" s="14">
        <v>21.0</v>
      </c>
      <c r="I757" s="15">
        <v>0.3819444444444444</v>
      </c>
    </row>
    <row r="758" ht="13.5" customHeight="1">
      <c r="A758" s="16">
        <v>1689.0</v>
      </c>
      <c r="B758" s="13">
        <v>45355.0</v>
      </c>
      <c r="D758" s="14" t="s">
        <v>893</v>
      </c>
      <c r="E758" s="14">
        <v>68.0</v>
      </c>
      <c r="F758" s="14" t="s">
        <v>227</v>
      </c>
      <c r="G758" s="14">
        <v>52.0</v>
      </c>
      <c r="H758" s="14">
        <v>54.0</v>
      </c>
      <c r="I758" s="15">
        <v>0.34375</v>
      </c>
    </row>
    <row r="759" ht="13.5" customHeight="1">
      <c r="A759" s="16">
        <v>1689.0</v>
      </c>
      <c r="B759" s="13">
        <v>45356.0</v>
      </c>
      <c r="D759" s="14" t="s">
        <v>860</v>
      </c>
      <c r="E759" s="14">
        <v>144.0</v>
      </c>
      <c r="F759" s="14" t="s">
        <v>861</v>
      </c>
      <c r="G759" s="14">
        <v>63.0</v>
      </c>
      <c r="H759" s="14">
        <v>86.0</v>
      </c>
      <c r="I759" s="15">
        <v>0.29791666666666666</v>
      </c>
    </row>
    <row r="760" ht="13.5" customHeight="1">
      <c r="A760" s="16">
        <v>1689.0</v>
      </c>
      <c r="B760" s="13">
        <v>45357.0</v>
      </c>
      <c r="D760" s="14" t="s">
        <v>841</v>
      </c>
      <c r="E760" s="14">
        <v>57.0</v>
      </c>
      <c r="F760" s="14" t="s">
        <v>895</v>
      </c>
      <c r="G760" s="14">
        <v>19.0</v>
      </c>
      <c r="H760" s="14">
        <v>57.0</v>
      </c>
      <c r="I760" s="15">
        <v>0.3236111111111111</v>
      </c>
    </row>
    <row r="761" ht="13.5" customHeight="1">
      <c r="A761" s="16">
        <v>1689.0</v>
      </c>
      <c r="B761" s="13">
        <v>45358.0</v>
      </c>
      <c r="D761" s="14" t="s">
        <v>870</v>
      </c>
      <c r="E761" s="14">
        <v>86.0</v>
      </c>
      <c r="F761" s="14" t="s">
        <v>871</v>
      </c>
      <c r="G761" s="14">
        <v>58.0</v>
      </c>
      <c r="H761" s="14">
        <v>65.0</v>
      </c>
      <c r="I761" s="15">
        <v>0.004861111111111111</v>
      </c>
    </row>
    <row r="762" ht="13.5" customHeight="1">
      <c r="A762" s="16">
        <v>1689.0</v>
      </c>
      <c r="B762" s="13">
        <v>45359.0</v>
      </c>
      <c r="D762" s="14" t="s">
        <v>882</v>
      </c>
      <c r="E762" s="14">
        <v>43.0</v>
      </c>
      <c r="F762" s="14" t="s">
        <v>850</v>
      </c>
      <c r="G762" s="14">
        <v>23.0</v>
      </c>
      <c r="H762" s="14">
        <v>43.0</v>
      </c>
      <c r="I762" s="15">
        <v>0.3125</v>
      </c>
    </row>
    <row r="763" ht="13.5" customHeight="1">
      <c r="A763" s="16">
        <v>1689.0</v>
      </c>
      <c r="B763" s="13">
        <v>45360.0</v>
      </c>
      <c r="D763" s="14" t="s">
        <v>896</v>
      </c>
      <c r="E763" s="14">
        <v>73.0</v>
      </c>
      <c r="F763" s="14" t="s">
        <v>881</v>
      </c>
      <c r="G763" s="14">
        <v>70.0</v>
      </c>
      <c r="H763" s="14">
        <v>21.0</v>
      </c>
      <c r="I763" s="15">
        <v>0.3541666666666667</v>
      </c>
    </row>
    <row r="764" ht="13.5" customHeight="1">
      <c r="A764" s="16">
        <v>1689.0</v>
      </c>
      <c r="B764" s="13">
        <v>45361.0</v>
      </c>
      <c r="D764" s="14" t="s">
        <v>897</v>
      </c>
      <c r="E764" s="14">
        <v>10.0</v>
      </c>
      <c r="F764" s="14" t="s">
        <v>898</v>
      </c>
      <c r="G764" s="14">
        <v>2.0</v>
      </c>
      <c r="H764" s="14">
        <v>26.0</v>
      </c>
      <c r="I764" s="15">
        <v>0.3819444444444444</v>
      </c>
    </row>
    <row r="765" ht="13.5" customHeight="1">
      <c r="A765" s="16">
        <v>1689.0</v>
      </c>
      <c r="B765" s="13">
        <v>45362.0</v>
      </c>
      <c r="D765" s="14" t="s">
        <v>899</v>
      </c>
      <c r="E765" s="14">
        <v>131.0</v>
      </c>
      <c r="F765" s="14" t="s">
        <v>900</v>
      </c>
      <c r="G765" s="14">
        <v>106.0</v>
      </c>
      <c r="H765" s="14">
        <v>67.0</v>
      </c>
      <c r="I765" s="15">
        <v>0.3013888888888889</v>
      </c>
    </row>
    <row r="766" ht="13.5" customHeight="1">
      <c r="A766" s="16">
        <v>1689.0</v>
      </c>
      <c r="B766" s="13">
        <v>45363.0</v>
      </c>
      <c r="D766" s="14" t="s">
        <v>875</v>
      </c>
      <c r="E766" s="14">
        <v>26.0</v>
      </c>
      <c r="F766" s="14" t="s">
        <v>901</v>
      </c>
      <c r="G766" s="14">
        <v>21.0</v>
      </c>
      <c r="H766" s="14">
        <v>76.0</v>
      </c>
      <c r="I766" s="15">
        <v>0.3055555555555556</v>
      </c>
    </row>
    <row r="767" ht="13.5" customHeight="1">
      <c r="A767" s="16">
        <v>1689.0</v>
      </c>
      <c r="B767" s="13">
        <v>45364.0</v>
      </c>
      <c r="D767" s="14" t="s">
        <v>871</v>
      </c>
      <c r="E767" s="14">
        <v>58.0</v>
      </c>
      <c r="F767" s="14" t="s">
        <v>842</v>
      </c>
      <c r="G767" s="14">
        <v>34.0</v>
      </c>
      <c r="H767" s="14">
        <v>80.0</v>
      </c>
      <c r="I767" s="15">
        <v>0.3347222222222222</v>
      </c>
    </row>
    <row r="768" ht="13.5" customHeight="1">
      <c r="A768" s="16">
        <v>1689.0</v>
      </c>
      <c r="B768" s="13">
        <v>45365.0</v>
      </c>
      <c r="D768" s="14" t="s">
        <v>902</v>
      </c>
      <c r="E768" s="14">
        <v>88.0</v>
      </c>
      <c r="F768" s="14" t="s">
        <v>882</v>
      </c>
      <c r="G768" s="14">
        <v>43.0</v>
      </c>
      <c r="H768" s="14">
        <v>87.0</v>
      </c>
      <c r="I768" s="15">
        <v>0.17916666666666667</v>
      </c>
    </row>
    <row r="769" ht="13.5" customHeight="1">
      <c r="A769" s="16">
        <v>1689.0</v>
      </c>
      <c r="B769" s="13">
        <v>45366.0</v>
      </c>
      <c r="D769" s="14" t="s">
        <v>893</v>
      </c>
      <c r="E769" s="14">
        <v>68.0</v>
      </c>
      <c r="F769" s="14" t="s">
        <v>847</v>
      </c>
      <c r="G769" s="14">
        <v>50.0</v>
      </c>
      <c r="H769" s="14">
        <v>65.0</v>
      </c>
      <c r="I769" s="15">
        <v>0.27708333333333335</v>
      </c>
    </row>
    <row r="770" ht="13.5" customHeight="1">
      <c r="A770" s="16">
        <v>1689.0</v>
      </c>
      <c r="B770" s="13">
        <v>45367.0</v>
      </c>
      <c r="D770" s="14" t="s">
        <v>891</v>
      </c>
      <c r="E770" s="14">
        <v>62.0</v>
      </c>
      <c r="F770" s="14" t="s">
        <v>903</v>
      </c>
      <c r="G770" s="14">
        <v>48.0</v>
      </c>
      <c r="H770" s="14">
        <v>30.0</v>
      </c>
      <c r="I770" s="15">
        <v>0.19027777777777777</v>
      </c>
    </row>
    <row r="771" ht="13.5" customHeight="1">
      <c r="A771" s="16">
        <v>1689.0</v>
      </c>
      <c r="B771" s="13">
        <v>45368.0</v>
      </c>
      <c r="D771" s="14" t="s">
        <v>904</v>
      </c>
      <c r="E771" s="14">
        <v>36.0</v>
      </c>
      <c r="F771" s="14" t="s">
        <v>905</v>
      </c>
      <c r="G771" s="14">
        <v>28.0</v>
      </c>
      <c r="H771" s="14">
        <v>44.0</v>
      </c>
      <c r="I771" s="15">
        <v>0.3076388888888889</v>
      </c>
    </row>
    <row r="772" ht="13.5" customHeight="1">
      <c r="A772" s="16">
        <v>1689.0</v>
      </c>
      <c r="B772" s="13">
        <v>45369.0</v>
      </c>
      <c r="D772" s="14" t="s">
        <v>890</v>
      </c>
      <c r="E772" s="14">
        <v>56.0</v>
      </c>
      <c r="F772" s="14" t="s">
        <v>875</v>
      </c>
      <c r="G772" s="14">
        <v>26.0</v>
      </c>
      <c r="H772" s="14">
        <v>62.0</v>
      </c>
      <c r="I772" s="15">
        <v>0.052083333333333336</v>
      </c>
    </row>
    <row r="773" ht="13.5" customHeight="1">
      <c r="A773" s="16">
        <v>1689.0</v>
      </c>
      <c r="B773" s="13">
        <v>45370.0</v>
      </c>
      <c r="D773" s="14" t="s">
        <v>219</v>
      </c>
      <c r="E773" s="14">
        <v>85.0</v>
      </c>
      <c r="F773" s="14" t="s">
        <v>906</v>
      </c>
      <c r="G773" s="14">
        <v>62.0</v>
      </c>
      <c r="H773" s="14">
        <v>65.0</v>
      </c>
      <c r="I773" s="15">
        <v>0.30277777777777776</v>
      </c>
    </row>
    <row r="774" ht="13.5" customHeight="1">
      <c r="A774" s="16">
        <v>1689.0</v>
      </c>
      <c r="B774" s="13">
        <v>45371.0</v>
      </c>
      <c r="D774" s="14" t="s">
        <v>841</v>
      </c>
      <c r="E774" s="14">
        <v>57.0</v>
      </c>
      <c r="F774" s="14" t="s">
        <v>895</v>
      </c>
      <c r="G774" s="14">
        <v>19.0</v>
      </c>
      <c r="H774" s="14">
        <v>57.0</v>
      </c>
      <c r="I774" s="15">
        <v>0.3236111111111111</v>
      </c>
    </row>
    <row r="775" ht="13.5" customHeight="1">
      <c r="A775" s="16">
        <v>1689.0</v>
      </c>
      <c r="B775" s="13">
        <v>45372.0</v>
      </c>
      <c r="D775" s="14" t="s">
        <v>251</v>
      </c>
      <c r="E775" s="14">
        <v>161.0</v>
      </c>
      <c r="F775" s="14" t="s">
        <v>200</v>
      </c>
      <c r="G775" s="14">
        <v>137.0</v>
      </c>
      <c r="H775" s="14">
        <v>71.0</v>
      </c>
      <c r="I775" s="15">
        <v>0.34375</v>
      </c>
    </row>
    <row r="776" ht="13.5" customHeight="1">
      <c r="A776" s="16">
        <v>1689.0</v>
      </c>
      <c r="B776" s="13">
        <v>45373.0</v>
      </c>
      <c r="D776" s="14" t="s">
        <v>907</v>
      </c>
      <c r="E776" s="14">
        <v>127.0</v>
      </c>
      <c r="F776" s="14" t="s">
        <v>870</v>
      </c>
      <c r="G776" s="14">
        <v>86.0</v>
      </c>
      <c r="H776" s="14">
        <v>82.0</v>
      </c>
      <c r="I776" s="15">
        <v>0.3020833333333333</v>
      </c>
    </row>
    <row r="777" ht="13.5" customHeight="1">
      <c r="A777" s="16">
        <v>1689.0</v>
      </c>
      <c r="B777" s="13">
        <v>45374.0</v>
      </c>
      <c r="D777" s="14" t="s">
        <v>896</v>
      </c>
      <c r="E777" s="14">
        <v>73.0</v>
      </c>
      <c r="F777" s="14" t="s">
        <v>881</v>
      </c>
      <c r="G777" s="14">
        <v>70.0</v>
      </c>
      <c r="H777" s="14">
        <v>21.0</v>
      </c>
      <c r="I777" s="15">
        <v>0.3541666666666667</v>
      </c>
    </row>
    <row r="778" ht="13.5" customHeight="1">
      <c r="A778" s="16">
        <v>1689.0</v>
      </c>
      <c r="B778" s="13">
        <v>45375.0</v>
      </c>
      <c r="D778" s="14" t="s">
        <v>879</v>
      </c>
      <c r="E778" s="14">
        <v>53.0</v>
      </c>
      <c r="F778" s="14" t="s">
        <v>225</v>
      </c>
      <c r="G778" s="14">
        <v>32.0</v>
      </c>
      <c r="H778" s="14">
        <v>73.0</v>
      </c>
      <c r="I778" s="15">
        <v>0.3472222222222222</v>
      </c>
    </row>
    <row r="779" ht="13.5" customHeight="1">
      <c r="A779" s="16">
        <v>1689.0</v>
      </c>
      <c r="B779" s="13">
        <v>45376.0</v>
      </c>
      <c r="D779" s="14" t="s">
        <v>893</v>
      </c>
      <c r="E779" s="14">
        <v>68.0</v>
      </c>
      <c r="F779" s="14" t="s">
        <v>227</v>
      </c>
      <c r="G779" s="14">
        <v>52.0</v>
      </c>
      <c r="H779" s="14">
        <v>54.0</v>
      </c>
      <c r="I779" s="15">
        <v>0.34375</v>
      </c>
    </row>
    <row r="780" ht="13.5" customHeight="1">
      <c r="A780" s="16">
        <v>1689.0</v>
      </c>
      <c r="B780" s="13">
        <v>45377.0</v>
      </c>
      <c r="D780" s="14" t="s">
        <v>894</v>
      </c>
      <c r="E780" s="14">
        <v>174.0</v>
      </c>
      <c r="F780" s="14" t="s">
        <v>893</v>
      </c>
      <c r="G780" s="14">
        <v>68.0</v>
      </c>
      <c r="H780" s="14">
        <v>80.0</v>
      </c>
      <c r="I780" s="15">
        <v>0.3020833333333333</v>
      </c>
    </row>
    <row r="781" ht="13.5" customHeight="1">
      <c r="A781" s="16">
        <v>1689.0</v>
      </c>
      <c r="B781" s="13">
        <v>45378.0</v>
      </c>
      <c r="D781" s="14" t="s">
        <v>199</v>
      </c>
      <c r="E781" s="14">
        <v>171.0</v>
      </c>
      <c r="F781" s="14" t="s">
        <v>165</v>
      </c>
      <c r="G781" s="14">
        <v>81.0</v>
      </c>
      <c r="H781" s="14">
        <v>46.0</v>
      </c>
      <c r="I781" s="15">
        <v>0.3145833333333333</v>
      </c>
    </row>
    <row r="782" ht="13.5" customHeight="1">
      <c r="A782" s="16">
        <v>1689.0</v>
      </c>
      <c r="B782" s="13">
        <v>45379.0</v>
      </c>
      <c r="D782" s="14" t="s">
        <v>849</v>
      </c>
      <c r="E782" s="14">
        <v>42.0</v>
      </c>
      <c r="F782" s="14" t="s">
        <v>876</v>
      </c>
      <c r="G782" s="14">
        <v>15.0</v>
      </c>
      <c r="H782" s="14">
        <v>61.0</v>
      </c>
      <c r="I782" s="15">
        <v>0.3236111111111111</v>
      </c>
    </row>
    <row r="783" ht="13.5" customHeight="1">
      <c r="A783" s="16">
        <v>1689.0</v>
      </c>
      <c r="B783" s="13">
        <v>45380.0</v>
      </c>
      <c r="D783" s="14" t="s">
        <v>230</v>
      </c>
      <c r="E783" s="14">
        <v>93.0</v>
      </c>
      <c r="F783" s="14" t="s">
        <v>844</v>
      </c>
      <c r="G783" s="14">
        <v>55.0</v>
      </c>
      <c r="H783" s="14">
        <v>57.0</v>
      </c>
      <c r="I783" s="15">
        <v>0.3020833333333333</v>
      </c>
    </row>
    <row r="784" ht="13.5" customHeight="1">
      <c r="A784" s="16">
        <v>1689.0</v>
      </c>
      <c r="B784" s="13">
        <v>45381.0</v>
      </c>
      <c r="D784" s="14" t="s">
        <v>884</v>
      </c>
      <c r="E784" s="14">
        <v>14.0</v>
      </c>
      <c r="F784" s="14" t="s">
        <v>908</v>
      </c>
      <c r="G784" s="14">
        <v>4.0</v>
      </c>
      <c r="H784" s="14">
        <v>24.0</v>
      </c>
      <c r="I784" s="15">
        <v>0.3541666666666667</v>
      </c>
    </row>
    <row r="785" ht="13.5" customHeight="1">
      <c r="A785" s="16">
        <v>1689.0</v>
      </c>
      <c r="B785" s="13">
        <v>45382.0</v>
      </c>
      <c r="D785" s="14" t="s">
        <v>34</v>
      </c>
      <c r="E785" s="14">
        <v>120.0</v>
      </c>
      <c r="F785" s="14" t="s">
        <v>878</v>
      </c>
      <c r="G785" s="14">
        <v>37.0</v>
      </c>
      <c r="H785" s="14">
        <v>59.0</v>
      </c>
      <c r="I785" s="15">
        <v>0.3020833333333333</v>
      </c>
    </row>
    <row r="786" ht="13.5" customHeight="1">
      <c r="A786" s="16">
        <v>1689.0</v>
      </c>
      <c r="B786" s="13">
        <v>45383.0</v>
      </c>
      <c r="D786" s="14" t="s">
        <v>837</v>
      </c>
      <c r="E786" s="14">
        <v>24.0</v>
      </c>
      <c r="F786" s="14" t="s">
        <v>909</v>
      </c>
      <c r="G786" s="14">
        <v>8.0</v>
      </c>
      <c r="H786" s="14">
        <v>58.0</v>
      </c>
      <c r="I786" s="15">
        <v>0.3472222222222222</v>
      </c>
    </row>
    <row r="787" ht="13.5" customHeight="1">
      <c r="A787" s="16">
        <v>1689.0</v>
      </c>
      <c r="B787" s="13">
        <v>45384.0</v>
      </c>
      <c r="D787" s="14" t="s">
        <v>250</v>
      </c>
      <c r="E787" s="14">
        <v>89.0</v>
      </c>
      <c r="F787" s="14" t="s">
        <v>256</v>
      </c>
      <c r="G787" s="14">
        <v>49.0</v>
      </c>
      <c r="H787" s="14">
        <v>51.0</v>
      </c>
      <c r="I787" s="15">
        <v>0.3125</v>
      </c>
    </row>
    <row r="788" ht="13.5" customHeight="1">
      <c r="A788" s="16">
        <v>1689.0</v>
      </c>
      <c r="B788" s="13">
        <v>45385.0</v>
      </c>
      <c r="D788" s="14" t="s">
        <v>227</v>
      </c>
      <c r="E788" s="14">
        <v>52.0</v>
      </c>
      <c r="F788" s="14" t="s">
        <v>848</v>
      </c>
      <c r="G788" s="14">
        <v>27.0</v>
      </c>
      <c r="H788" s="14">
        <v>40.0</v>
      </c>
      <c r="I788" s="15">
        <v>0.3326388888888889</v>
      </c>
    </row>
    <row r="789" ht="13.5" customHeight="1">
      <c r="A789" s="16">
        <v>1689.0</v>
      </c>
      <c r="B789" s="13">
        <v>45386.0</v>
      </c>
      <c r="D789" s="14" t="s">
        <v>910</v>
      </c>
      <c r="E789" s="14">
        <v>46.0</v>
      </c>
      <c r="F789" s="14" t="s">
        <v>880</v>
      </c>
      <c r="G789" s="14">
        <v>38.0</v>
      </c>
      <c r="H789" s="14">
        <v>54.0</v>
      </c>
      <c r="I789" s="15">
        <v>0.3055555555555556</v>
      </c>
    </row>
    <row r="790" ht="13.5" customHeight="1">
      <c r="A790" s="16">
        <v>1689.0</v>
      </c>
      <c r="B790" s="13">
        <v>45387.0</v>
      </c>
      <c r="D790" s="14" t="s">
        <v>886</v>
      </c>
      <c r="E790" s="14">
        <v>76.0</v>
      </c>
      <c r="F790" s="14" t="s">
        <v>911</v>
      </c>
      <c r="G790" s="14">
        <v>11.0</v>
      </c>
      <c r="H790" s="14">
        <v>55.0</v>
      </c>
      <c r="I790" s="15">
        <v>0.3055555555555556</v>
      </c>
    </row>
    <row r="791" ht="13.5" customHeight="1">
      <c r="A791" s="16">
        <v>9052.0</v>
      </c>
      <c r="B791" s="39">
        <v>45284.0</v>
      </c>
      <c r="D791" s="40" t="s">
        <v>756</v>
      </c>
      <c r="E791" s="40">
        <v>558.0</v>
      </c>
      <c r="F791" s="40" t="s">
        <v>443</v>
      </c>
      <c r="G791" s="40">
        <v>122.0</v>
      </c>
      <c r="H791" s="40">
        <v>115.0</v>
      </c>
      <c r="I791" s="41">
        <v>0.5152777777777777</v>
      </c>
      <c r="J791" s="40">
        <v>0.2186379928</v>
      </c>
      <c r="K791" s="40">
        <v>4.852173913</v>
      </c>
    </row>
    <row r="792" ht="13.5" customHeight="1">
      <c r="A792" s="16">
        <v>9052.0</v>
      </c>
      <c r="B792" s="39">
        <v>45285.0</v>
      </c>
      <c r="D792" s="40" t="s">
        <v>505</v>
      </c>
      <c r="E792" s="40">
        <v>185.0</v>
      </c>
      <c r="F792" s="40" t="s">
        <v>74</v>
      </c>
      <c r="G792" s="40">
        <v>60.0</v>
      </c>
      <c r="H792" s="40">
        <v>109.0</v>
      </c>
      <c r="I792" s="41">
        <v>0.059722222222222225</v>
      </c>
      <c r="J792" s="40">
        <v>0.3243243243</v>
      </c>
      <c r="K792" s="40">
        <v>1.697247706</v>
      </c>
    </row>
    <row r="793" ht="13.5" customHeight="1">
      <c r="A793" s="16">
        <v>9052.0</v>
      </c>
      <c r="B793" s="39">
        <v>45286.0</v>
      </c>
      <c r="D793" s="40" t="s">
        <v>390</v>
      </c>
      <c r="E793" s="40">
        <v>385.0</v>
      </c>
      <c r="F793" s="40" t="s">
        <v>557</v>
      </c>
      <c r="G793" s="40">
        <v>105.0</v>
      </c>
      <c r="H793" s="40">
        <v>93.0</v>
      </c>
      <c r="I793" s="41">
        <v>0.5069444444444444</v>
      </c>
      <c r="J793" s="40">
        <v>0.2727272727</v>
      </c>
      <c r="K793" s="40">
        <v>4.139784946</v>
      </c>
    </row>
    <row r="794" ht="13.5" customHeight="1">
      <c r="A794" s="16">
        <v>9052.0</v>
      </c>
      <c r="B794" s="39">
        <v>45287.0</v>
      </c>
      <c r="D794" s="40" t="s">
        <v>780</v>
      </c>
      <c r="E794" s="40">
        <v>249.0</v>
      </c>
      <c r="F794" s="40" t="s">
        <v>912</v>
      </c>
      <c r="G794" s="40">
        <v>67.0</v>
      </c>
      <c r="H794" s="40">
        <v>74.0</v>
      </c>
      <c r="I794" s="41">
        <v>0.2833333333333333</v>
      </c>
      <c r="J794" s="40">
        <v>0.2690763052</v>
      </c>
      <c r="K794" s="40">
        <v>3.364864865</v>
      </c>
    </row>
    <row r="795" ht="13.5" customHeight="1">
      <c r="A795" s="16">
        <v>9052.0</v>
      </c>
      <c r="B795" s="39">
        <v>45288.0</v>
      </c>
      <c r="D795" s="40" t="s">
        <v>469</v>
      </c>
      <c r="E795" s="40">
        <v>340.0</v>
      </c>
      <c r="F795" s="40" t="s">
        <v>34</v>
      </c>
      <c r="G795" s="40">
        <v>120.0</v>
      </c>
      <c r="H795" s="40">
        <v>89.0</v>
      </c>
      <c r="I795" s="41">
        <v>0.4388888888888889</v>
      </c>
      <c r="J795" s="40">
        <v>0.3529411765</v>
      </c>
      <c r="K795" s="40">
        <v>3.820224719</v>
      </c>
    </row>
    <row r="796" ht="13.5" customHeight="1">
      <c r="A796" s="16">
        <v>9052.0</v>
      </c>
      <c r="B796" s="39">
        <v>45289.0</v>
      </c>
      <c r="D796" s="40" t="s">
        <v>762</v>
      </c>
      <c r="E796" s="40">
        <v>378.0</v>
      </c>
      <c r="F796" s="40" t="s">
        <v>406</v>
      </c>
      <c r="G796" s="40">
        <v>145.0</v>
      </c>
      <c r="H796" s="40">
        <v>94.0</v>
      </c>
      <c r="I796" s="41">
        <v>0.5034722222222222</v>
      </c>
      <c r="J796" s="40">
        <v>0.3835978836</v>
      </c>
      <c r="K796" s="40">
        <v>4.021276596</v>
      </c>
    </row>
    <row r="797" ht="13.5" customHeight="1">
      <c r="A797" s="16">
        <v>9052.0</v>
      </c>
      <c r="B797" s="39">
        <v>45290.0</v>
      </c>
      <c r="D797" s="40" t="s">
        <v>913</v>
      </c>
      <c r="E797" s="40">
        <v>289.0</v>
      </c>
      <c r="F797" s="40" t="s">
        <v>452</v>
      </c>
      <c r="G797" s="40">
        <v>207.0</v>
      </c>
      <c r="H797" s="40">
        <v>147.0</v>
      </c>
      <c r="I797" s="41">
        <v>0.5027777777777778</v>
      </c>
      <c r="J797" s="40">
        <v>0.7162629758</v>
      </c>
      <c r="K797" s="40">
        <v>1.965986395</v>
      </c>
    </row>
    <row r="798" ht="13.5" customHeight="1">
      <c r="A798" s="16">
        <v>9052.0</v>
      </c>
      <c r="B798" s="39">
        <v>45291.0</v>
      </c>
      <c r="D798" s="40" t="s">
        <v>914</v>
      </c>
      <c r="E798" s="40">
        <v>259.0</v>
      </c>
      <c r="F798" s="40" t="s">
        <v>428</v>
      </c>
      <c r="G798" s="40">
        <v>146.0</v>
      </c>
      <c r="H798" s="40">
        <v>159.0</v>
      </c>
      <c r="I798" s="41">
        <v>0.5347222222222222</v>
      </c>
      <c r="J798" s="40">
        <v>0.5637065637</v>
      </c>
      <c r="K798" s="40">
        <v>1.628930818</v>
      </c>
    </row>
    <row r="799" ht="13.5" customHeight="1">
      <c r="A799" s="16">
        <v>9052.0</v>
      </c>
      <c r="B799" s="39">
        <v>45292.0</v>
      </c>
      <c r="D799" s="40" t="s">
        <v>462</v>
      </c>
      <c r="E799" s="40">
        <v>313.0</v>
      </c>
      <c r="F799" s="40" t="s">
        <v>470</v>
      </c>
      <c r="G799" s="40">
        <v>206.0</v>
      </c>
      <c r="H799" s="40">
        <v>97.0</v>
      </c>
      <c r="I799" s="41">
        <v>0.5</v>
      </c>
      <c r="J799" s="40">
        <v>0.6581469649</v>
      </c>
      <c r="K799" s="40">
        <v>3.226804124</v>
      </c>
    </row>
    <row r="800" ht="13.5" customHeight="1">
      <c r="A800" s="16">
        <v>9052.0</v>
      </c>
      <c r="B800" s="39">
        <v>45293.0</v>
      </c>
      <c r="D800" s="40" t="s">
        <v>471</v>
      </c>
      <c r="E800" s="40">
        <v>216.0</v>
      </c>
      <c r="F800" s="40" t="s">
        <v>688</v>
      </c>
      <c r="G800" s="40">
        <v>99.0</v>
      </c>
      <c r="H800" s="40">
        <v>91.0</v>
      </c>
      <c r="I800" s="41">
        <v>0.5118055555555555</v>
      </c>
      <c r="J800" s="40">
        <v>0.4583333333</v>
      </c>
      <c r="K800" s="40">
        <v>2.373626374</v>
      </c>
    </row>
    <row r="801" ht="13.5" customHeight="1">
      <c r="A801" s="16">
        <v>9052.0</v>
      </c>
      <c r="B801" s="39">
        <v>45294.0</v>
      </c>
      <c r="D801" s="40" t="s">
        <v>419</v>
      </c>
      <c r="E801" s="40">
        <v>180.0</v>
      </c>
      <c r="F801" s="40" t="s">
        <v>626</v>
      </c>
      <c r="G801" s="40">
        <v>91.0</v>
      </c>
      <c r="H801" s="40">
        <v>111.0</v>
      </c>
      <c r="I801" s="41">
        <v>0.5006944444444444</v>
      </c>
      <c r="J801" s="40">
        <v>0.5055555556</v>
      </c>
      <c r="K801" s="40">
        <v>1.621621622</v>
      </c>
    </row>
    <row r="802" ht="13.5" customHeight="1">
      <c r="A802" s="16">
        <v>9052.0</v>
      </c>
      <c r="B802" s="39">
        <v>45295.0</v>
      </c>
      <c r="D802" s="40" t="s">
        <v>435</v>
      </c>
      <c r="E802" s="40">
        <v>346.0</v>
      </c>
      <c r="F802" s="40" t="s">
        <v>426</v>
      </c>
      <c r="G802" s="40">
        <v>163.0</v>
      </c>
      <c r="H802" s="40">
        <v>101.0</v>
      </c>
      <c r="I802" s="41">
        <v>0.5152777777777777</v>
      </c>
      <c r="J802" s="40">
        <v>0.4710982659</v>
      </c>
      <c r="K802" s="40">
        <v>3.425742574</v>
      </c>
    </row>
    <row r="803" ht="13.5" customHeight="1">
      <c r="A803" s="16">
        <v>9052.0</v>
      </c>
      <c r="B803" s="39">
        <v>45296.0</v>
      </c>
      <c r="D803" s="40" t="s">
        <v>716</v>
      </c>
      <c r="E803" s="40">
        <v>381.0</v>
      </c>
      <c r="F803" s="40" t="s">
        <v>396</v>
      </c>
      <c r="G803" s="40">
        <v>111.0</v>
      </c>
      <c r="H803" s="40">
        <v>103.0</v>
      </c>
      <c r="I803" s="41">
        <v>0.5013888888888889</v>
      </c>
      <c r="J803" s="40">
        <v>0.2913385827</v>
      </c>
      <c r="K803" s="40">
        <v>3.699029126</v>
      </c>
    </row>
    <row r="804" ht="13.5" customHeight="1">
      <c r="A804" s="16">
        <v>9052.0</v>
      </c>
      <c r="B804" s="39">
        <v>45297.0</v>
      </c>
      <c r="D804" s="40" t="s">
        <v>502</v>
      </c>
      <c r="E804" s="40">
        <v>516.0</v>
      </c>
      <c r="F804" s="40" t="s">
        <v>475</v>
      </c>
      <c r="G804" s="40">
        <v>274.0</v>
      </c>
      <c r="H804" s="40">
        <v>102.0</v>
      </c>
      <c r="I804" s="41">
        <v>0.5020833333333333</v>
      </c>
      <c r="J804" s="40">
        <v>0.5310077519</v>
      </c>
      <c r="K804" s="40">
        <v>5.058823529</v>
      </c>
    </row>
    <row r="805" ht="13.5" customHeight="1">
      <c r="A805" s="16">
        <v>9052.0</v>
      </c>
      <c r="B805" s="39">
        <v>45298.0</v>
      </c>
      <c r="D805" s="40" t="s">
        <v>518</v>
      </c>
      <c r="E805" s="40">
        <v>238.0</v>
      </c>
      <c r="F805" s="40" t="s">
        <v>612</v>
      </c>
      <c r="G805" s="40">
        <v>117.0</v>
      </c>
      <c r="H805" s="40">
        <v>90.0</v>
      </c>
      <c r="I805" s="41">
        <v>0.5</v>
      </c>
      <c r="J805" s="40">
        <v>0.4915966387</v>
      </c>
      <c r="K805" s="40">
        <v>2.644444444</v>
      </c>
    </row>
    <row r="806" ht="13.5" customHeight="1">
      <c r="A806" s="16">
        <v>9052.0</v>
      </c>
      <c r="B806" s="39">
        <v>45299.0</v>
      </c>
      <c r="D806" s="40" t="s">
        <v>545</v>
      </c>
      <c r="E806" s="40">
        <v>247.0</v>
      </c>
      <c r="F806" s="40" t="s">
        <v>269</v>
      </c>
      <c r="G806" s="40">
        <v>176.0</v>
      </c>
      <c r="H806" s="40">
        <v>110.0</v>
      </c>
      <c r="I806" s="41">
        <v>0.5013888888888889</v>
      </c>
      <c r="J806" s="40">
        <v>0.7125506073</v>
      </c>
      <c r="K806" s="40">
        <v>2.245454545</v>
      </c>
    </row>
    <row r="807" ht="13.5" customHeight="1">
      <c r="A807" s="16">
        <v>9052.0</v>
      </c>
      <c r="B807" s="39">
        <v>45300.0</v>
      </c>
      <c r="D807" s="40" t="s">
        <v>799</v>
      </c>
      <c r="E807" s="40">
        <v>562.0</v>
      </c>
      <c r="F807" s="40" t="s">
        <v>512</v>
      </c>
      <c r="G807" s="40">
        <v>213.0</v>
      </c>
      <c r="H807" s="40">
        <v>82.0</v>
      </c>
      <c r="I807" s="41">
        <v>0.5013888888888889</v>
      </c>
      <c r="J807" s="40">
        <v>0.3790035587</v>
      </c>
      <c r="K807" s="40">
        <v>6.853658537</v>
      </c>
    </row>
    <row r="808" ht="13.5" customHeight="1">
      <c r="A808" s="16">
        <v>9052.0</v>
      </c>
      <c r="B808" s="39">
        <v>45301.0</v>
      </c>
      <c r="D808" s="40" t="s">
        <v>915</v>
      </c>
      <c r="E808" s="40">
        <v>598.0</v>
      </c>
      <c r="F808" s="40" t="s">
        <v>682</v>
      </c>
      <c r="G808" s="40">
        <v>150.0</v>
      </c>
      <c r="H808" s="40">
        <v>123.0</v>
      </c>
      <c r="I808" s="41">
        <v>0.07013888888888889</v>
      </c>
      <c r="J808" s="40">
        <v>0.2508361204</v>
      </c>
      <c r="K808" s="40">
        <v>4.861788618</v>
      </c>
    </row>
    <row r="809" ht="13.5" customHeight="1">
      <c r="A809" s="16">
        <v>9052.0</v>
      </c>
      <c r="B809" s="39">
        <v>45302.0</v>
      </c>
      <c r="D809" s="40" t="s">
        <v>313</v>
      </c>
      <c r="E809" s="40">
        <v>252.0</v>
      </c>
      <c r="F809" s="40" t="s">
        <v>675</v>
      </c>
      <c r="G809" s="40">
        <v>75.0</v>
      </c>
      <c r="H809" s="40">
        <v>100.0</v>
      </c>
      <c r="I809" s="41">
        <v>0.1673611111111111</v>
      </c>
      <c r="J809" s="40">
        <v>0.2976190476</v>
      </c>
      <c r="K809" s="40">
        <v>2.52</v>
      </c>
    </row>
    <row r="810" ht="13.5" customHeight="1">
      <c r="A810" s="16">
        <v>9052.0</v>
      </c>
      <c r="B810" s="39">
        <v>45303.0</v>
      </c>
      <c r="D810" s="40" t="s">
        <v>535</v>
      </c>
      <c r="E810" s="40">
        <v>242.0</v>
      </c>
      <c r="F810" s="40" t="s">
        <v>617</v>
      </c>
      <c r="G810" s="40">
        <v>119.0</v>
      </c>
      <c r="H810" s="40">
        <v>92.0</v>
      </c>
      <c r="I810" s="41">
        <v>0.5034722222222222</v>
      </c>
      <c r="J810" s="40">
        <v>0.4917355372</v>
      </c>
      <c r="K810" s="40">
        <v>2.630434783</v>
      </c>
    </row>
    <row r="811" ht="13.5" customHeight="1">
      <c r="A811" s="16">
        <v>9052.0</v>
      </c>
      <c r="B811" s="39">
        <v>45304.0</v>
      </c>
      <c r="D811" s="40" t="s">
        <v>916</v>
      </c>
      <c r="E811" s="40">
        <v>178.0</v>
      </c>
      <c r="F811" s="40" t="s">
        <v>740</v>
      </c>
      <c r="G811" s="40">
        <v>65.0</v>
      </c>
      <c r="H811" s="40">
        <v>110.0</v>
      </c>
      <c r="I811" s="41">
        <v>0.5215277777777778</v>
      </c>
      <c r="J811" s="40">
        <v>0.3651685393</v>
      </c>
      <c r="K811" s="40">
        <v>1.618181818</v>
      </c>
    </row>
    <row r="812" ht="13.5" customHeight="1">
      <c r="A812" s="16">
        <v>9052.0</v>
      </c>
      <c r="B812" s="39">
        <v>45305.0</v>
      </c>
      <c r="D812" s="40" t="s">
        <v>777</v>
      </c>
      <c r="E812" s="40">
        <v>312.0</v>
      </c>
      <c r="F812" s="40" t="s">
        <v>265</v>
      </c>
      <c r="G812" s="40">
        <v>82.0</v>
      </c>
      <c r="H812" s="40">
        <v>129.0</v>
      </c>
      <c r="I812" s="41">
        <v>0.18263888888888888</v>
      </c>
      <c r="J812" s="40">
        <v>0.2628205128</v>
      </c>
      <c r="K812" s="40">
        <v>2.418604651</v>
      </c>
    </row>
    <row r="813" ht="13.5" customHeight="1">
      <c r="A813" s="16">
        <v>9052.0</v>
      </c>
      <c r="B813" s="39">
        <v>45306.0</v>
      </c>
      <c r="D813" s="40" t="s">
        <v>535</v>
      </c>
      <c r="E813" s="40">
        <v>242.0</v>
      </c>
      <c r="F813" s="40" t="s">
        <v>268</v>
      </c>
      <c r="G813" s="40">
        <v>132.0</v>
      </c>
      <c r="H813" s="40">
        <v>96.0</v>
      </c>
      <c r="I813" s="41">
        <v>0.5215277777777778</v>
      </c>
      <c r="J813" s="40">
        <v>0.5454545455</v>
      </c>
      <c r="K813" s="40">
        <v>2.520833333</v>
      </c>
    </row>
    <row r="814" ht="13.5" customHeight="1">
      <c r="A814" s="16">
        <v>9052.0</v>
      </c>
      <c r="B814" s="39">
        <v>45307.0</v>
      </c>
      <c r="D814" s="40" t="s">
        <v>694</v>
      </c>
      <c r="E814" s="40">
        <v>290.0</v>
      </c>
      <c r="F814" s="40" t="s">
        <v>422</v>
      </c>
      <c r="G814" s="40">
        <v>179.0</v>
      </c>
      <c r="H814" s="40">
        <v>80.0</v>
      </c>
      <c r="I814" s="41">
        <v>0.14583333333333334</v>
      </c>
      <c r="J814" s="40">
        <v>0.6172413793</v>
      </c>
      <c r="K814" s="40">
        <v>3.625</v>
      </c>
    </row>
    <row r="815" ht="13.5" customHeight="1">
      <c r="A815" s="16">
        <v>9052.0</v>
      </c>
      <c r="B815" s="39">
        <v>45308.0</v>
      </c>
      <c r="D815" s="40" t="s">
        <v>547</v>
      </c>
      <c r="E815" s="40">
        <v>303.0</v>
      </c>
      <c r="F815" s="40" t="s">
        <v>411</v>
      </c>
      <c r="G815" s="40">
        <v>113.0</v>
      </c>
      <c r="H815" s="40">
        <v>102.0</v>
      </c>
      <c r="I815" s="41">
        <v>0.50625</v>
      </c>
      <c r="J815" s="40">
        <v>0.3729372937</v>
      </c>
      <c r="K815" s="40">
        <v>2.970588235</v>
      </c>
    </row>
    <row r="816" ht="13.5" customHeight="1">
      <c r="A816" s="16">
        <v>9052.0</v>
      </c>
      <c r="B816" s="39">
        <v>45309.0</v>
      </c>
      <c r="D816" s="40" t="s">
        <v>684</v>
      </c>
      <c r="E816" s="40">
        <v>224.0</v>
      </c>
      <c r="F816" s="40" t="s">
        <v>564</v>
      </c>
      <c r="G816" s="40">
        <v>110.0</v>
      </c>
      <c r="H816" s="40">
        <v>94.0</v>
      </c>
      <c r="I816" s="41">
        <v>0.2708333333333333</v>
      </c>
      <c r="J816" s="40">
        <v>0.4910714286</v>
      </c>
      <c r="K816" s="40">
        <v>2.382978723</v>
      </c>
    </row>
    <row r="817" ht="13.5" customHeight="1">
      <c r="A817" s="16">
        <v>9052.0</v>
      </c>
      <c r="B817" s="39">
        <v>45310.0</v>
      </c>
      <c r="D817" s="40" t="s">
        <v>917</v>
      </c>
      <c r="E817" s="40">
        <v>341.0</v>
      </c>
      <c r="F817" s="40" t="s">
        <v>319</v>
      </c>
      <c r="G817" s="40">
        <v>204.0</v>
      </c>
      <c r="H817" s="40">
        <v>92.0</v>
      </c>
      <c r="I817" s="41">
        <v>0.5145833333333333</v>
      </c>
      <c r="J817" s="40">
        <v>0.5982404692</v>
      </c>
      <c r="K817" s="40">
        <v>3.706521739</v>
      </c>
    </row>
    <row r="818" ht="13.5" customHeight="1">
      <c r="A818" s="16">
        <v>9052.0</v>
      </c>
      <c r="B818" s="39">
        <v>45311.0</v>
      </c>
      <c r="D818" s="40" t="s">
        <v>647</v>
      </c>
      <c r="E818" s="40">
        <v>286.0</v>
      </c>
      <c r="F818" s="40" t="s">
        <v>641</v>
      </c>
      <c r="G818" s="40">
        <v>142.0</v>
      </c>
      <c r="H818" s="40">
        <v>105.0</v>
      </c>
      <c r="I818" s="41">
        <v>0.5305555555555556</v>
      </c>
      <c r="J818" s="40">
        <v>0.4965034965</v>
      </c>
      <c r="K818" s="40">
        <v>2.723809524</v>
      </c>
    </row>
    <row r="819" ht="13.5" customHeight="1">
      <c r="A819" s="16">
        <v>9052.0</v>
      </c>
      <c r="B819" s="39">
        <v>45312.0</v>
      </c>
      <c r="D819" s="40" t="s">
        <v>918</v>
      </c>
      <c r="E819" s="40">
        <v>245.0</v>
      </c>
      <c r="F819" s="40" t="s">
        <v>259</v>
      </c>
      <c r="G819" s="40">
        <v>133.0</v>
      </c>
      <c r="H819" s="40">
        <v>187.0</v>
      </c>
      <c r="I819" s="41">
        <v>0.5201388888888889</v>
      </c>
      <c r="J819" s="40">
        <v>0.5428571429</v>
      </c>
      <c r="K819" s="40">
        <v>1.310160428</v>
      </c>
    </row>
    <row r="820" ht="13.5" customHeight="1">
      <c r="A820" s="16">
        <v>9052.0</v>
      </c>
      <c r="B820" s="39">
        <v>45313.0</v>
      </c>
      <c r="D820" s="40" t="s">
        <v>288</v>
      </c>
      <c r="E820" s="40">
        <v>273.0</v>
      </c>
      <c r="F820" s="40" t="s">
        <v>329</v>
      </c>
      <c r="G820" s="40">
        <v>182.0</v>
      </c>
      <c r="H820" s="40">
        <v>146.0</v>
      </c>
      <c r="I820" s="41">
        <v>0.25</v>
      </c>
      <c r="J820" s="40">
        <v>0.6666666667</v>
      </c>
      <c r="K820" s="40">
        <v>1.869863014</v>
      </c>
    </row>
    <row r="821" ht="13.5" customHeight="1">
      <c r="A821" s="16">
        <v>9052.0</v>
      </c>
      <c r="B821" s="39">
        <v>45314.0</v>
      </c>
      <c r="D821" s="40" t="s">
        <v>299</v>
      </c>
      <c r="E821" s="40">
        <v>323.0</v>
      </c>
      <c r="F821" s="40" t="s">
        <v>564</v>
      </c>
      <c r="G821" s="40">
        <v>110.0</v>
      </c>
      <c r="H821" s="40">
        <v>101.0</v>
      </c>
      <c r="I821" s="41">
        <v>0.2708333333333333</v>
      </c>
      <c r="J821" s="40">
        <v>0.3405572755</v>
      </c>
      <c r="K821" s="40">
        <v>3.198019802</v>
      </c>
    </row>
    <row r="822" ht="13.5" customHeight="1">
      <c r="A822" s="16">
        <v>9052.0</v>
      </c>
      <c r="B822" s="39">
        <v>45315.0</v>
      </c>
      <c r="D822" s="40" t="s">
        <v>686</v>
      </c>
      <c r="E822" s="40">
        <v>283.0</v>
      </c>
      <c r="F822" s="40" t="s">
        <v>314</v>
      </c>
      <c r="G822" s="40">
        <v>139.0</v>
      </c>
      <c r="H822" s="40">
        <v>93.0</v>
      </c>
      <c r="I822" s="41">
        <v>0.5298611111111111</v>
      </c>
      <c r="J822" s="40">
        <v>0.4911660777</v>
      </c>
      <c r="K822" s="40">
        <v>3.043010753</v>
      </c>
    </row>
    <row r="823" ht="13.5" customHeight="1">
      <c r="A823" s="16">
        <v>9052.0</v>
      </c>
      <c r="B823" s="39">
        <v>45316.0</v>
      </c>
      <c r="D823" s="40" t="s">
        <v>919</v>
      </c>
      <c r="E823" s="40">
        <v>232.0</v>
      </c>
      <c r="F823" s="40" t="s">
        <v>310</v>
      </c>
      <c r="G823" s="40">
        <v>109.0</v>
      </c>
      <c r="H823" s="40">
        <v>91.0</v>
      </c>
      <c r="I823" s="41">
        <v>0.06041666666666667</v>
      </c>
      <c r="J823" s="40">
        <v>0.4698275862</v>
      </c>
      <c r="K823" s="40">
        <v>2.549450549</v>
      </c>
    </row>
    <row r="824" ht="13.5" customHeight="1">
      <c r="A824" s="16">
        <v>9052.0</v>
      </c>
      <c r="B824" s="39">
        <v>45317.0</v>
      </c>
      <c r="D824" s="40" t="s">
        <v>724</v>
      </c>
      <c r="E824" s="40">
        <v>317.0</v>
      </c>
      <c r="F824" s="40" t="s">
        <v>607</v>
      </c>
      <c r="G824" s="40">
        <v>154.0</v>
      </c>
      <c r="H824" s="40">
        <v>117.0</v>
      </c>
      <c r="I824" s="41">
        <v>0.5083333333333333</v>
      </c>
      <c r="J824" s="40">
        <v>0.4858044164</v>
      </c>
      <c r="K824" s="40">
        <v>2.709401709</v>
      </c>
    </row>
    <row r="825" ht="13.5" customHeight="1">
      <c r="A825" s="16">
        <v>9052.0</v>
      </c>
      <c r="B825" s="39">
        <v>45318.0</v>
      </c>
      <c r="D825" s="40" t="s">
        <v>920</v>
      </c>
      <c r="E825" s="40">
        <v>294.0</v>
      </c>
      <c r="F825" s="40" t="s">
        <v>413</v>
      </c>
      <c r="G825" s="40">
        <v>123.0</v>
      </c>
      <c r="H825" s="40">
        <v>121.0</v>
      </c>
      <c r="I825" s="41">
        <v>0.13055555555555556</v>
      </c>
      <c r="J825" s="40">
        <v>0.4183673469</v>
      </c>
      <c r="K825" s="40">
        <v>2.429752066</v>
      </c>
    </row>
    <row r="826" ht="13.5" customHeight="1">
      <c r="A826" s="16">
        <v>9052.0</v>
      </c>
      <c r="B826" s="39">
        <v>45319.0</v>
      </c>
      <c r="D826" s="40" t="s">
        <v>261</v>
      </c>
      <c r="E826" s="40">
        <v>195.0</v>
      </c>
      <c r="F826" s="40" t="s">
        <v>695</v>
      </c>
      <c r="G826" s="40">
        <v>140.0</v>
      </c>
      <c r="H826" s="40">
        <v>115.0</v>
      </c>
      <c r="I826" s="41">
        <v>0.07083333333333333</v>
      </c>
      <c r="J826" s="40">
        <v>0.7179487179</v>
      </c>
      <c r="K826" s="40">
        <v>1.695652174</v>
      </c>
    </row>
    <row r="827" ht="13.5" customHeight="1">
      <c r="A827" s="16">
        <v>9052.0</v>
      </c>
      <c r="B827" s="39">
        <v>45320.0</v>
      </c>
      <c r="D827" s="40" t="s">
        <v>458</v>
      </c>
      <c r="E827" s="40">
        <v>398.0</v>
      </c>
      <c r="F827" s="40" t="s">
        <v>742</v>
      </c>
      <c r="G827" s="40">
        <v>31.0</v>
      </c>
      <c r="H827" s="40">
        <v>30.0</v>
      </c>
      <c r="I827" s="41">
        <v>0.4152777777777778</v>
      </c>
      <c r="J827" s="40">
        <v>0.07788944724</v>
      </c>
      <c r="K827" s="40">
        <v>13.26666667</v>
      </c>
    </row>
    <row r="828" ht="13.5" customHeight="1">
      <c r="A828" s="16">
        <v>9052.0</v>
      </c>
      <c r="B828" s="39">
        <v>45321.0</v>
      </c>
      <c r="D828" s="40" t="s">
        <v>577</v>
      </c>
      <c r="E828" s="40">
        <v>616.0</v>
      </c>
      <c r="F828" s="40" t="s">
        <v>580</v>
      </c>
      <c r="G828" s="40">
        <v>92.0</v>
      </c>
      <c r="H828" s="40">
        <v>113.0</v>
      </c>
      <c r="I828" s="41">
        <v>0.29305555555555557</v>
      </c>
      <c r="J828" s="40">
        <v>0.1493506494</v>
      </c>
      <c r="K828" s="40">
        <v>5.451327434</v>
      </c>
    </row>
    <row r="829" ht="13.5" customHeight="1">
      <c r="A829" s="16">
        <v>9052.0</v>
      </c>
      <c r="B829" s="39">
        <v>45322.0</v>
      </c>
      <c r="D829" s="40" t="s">
        <v>921</v>
      </c>
      <c r="E829" s="40">
        <v>295.0</v>
      </c>
      <c r="F829" s="40" t="s">
        <v>411</v>
      </c>
      <c r="G829" s="40">
        <v>113.0</v>
      </c>
      <c r="H829" s="40">
        <v>100.0</v>
      </c>
      <c r="I829" s="41">
        <v>0.28402777777777777</v>
      </c>
      <c r="J829" s="40">
        <v>0.3830508475</v>
      </c>
      <c r="K829" s="40">
        <v>2.95</v>
      </c>
    </row>
    <row r="830" ht="13.5" customHeight="1">
      <c r="A830" s="16">
        <v>9052.0</v>
      </c>
      <c r="B830" s="39">
        <v>45323.0</v>
      </c>
      <c r="D830" s="40" t="s">
        <v>695</v>
      </c>
      <c r="E830" s="40">
        <v>140.0</v>
      </c>
      <c r="F830" s="40" t="s">
        <v>584</v>
      </c>
      <c r="G830" s="40">
        <v>68.0</v>
      </c>
      <c r="H830" s="40">
        <v>118.0</v>
      </c>
      <c r="I830" s="41">
        <v>0.29791666666666666</v>
      </c>
      <c r="J830" s="40">
        <v>0.4857142857</v>
      </c>
      <c r="K830" s="40">
        <v>1.186440678</v>
      </c>
    </row>
    <row r="831" ht="13.5" customHeight="1">
      <c r="A831" s="16">
        <v>9052.0</v>
      </c>
      <c r="B831" s="39">
        <v>45324.0</v>
      </c>
      <c r="D831" s="40" t="s">
        <v>922</v>
      </c>
      <c r="E831" s="40">
        <v>214.0</v>
      </c>
      <c r="F831" s="40" t="s">
        <v>610</v>
      </c>
      <c r="G831" s="40">
        <v>141.0</v>
      </c>
      <c r="H831" s="40">
        <v>91.0</v>
      </c>
      <c r="I831" s="41">
        <v>0.5006944444444444</v>
      </c>
      <c r="J831" s="40">
        <v>0.6588785047</v>
      </c>
      <c r="K831" s="40">
        <v>2.351648352</v>
      </c>
    </row>
    <row r="832" ht="13.5" customHeight="1">
      <c r="A832" s="16">
        <v>9052.0</v>
      </c>
      <c r="B832" s="39">
        <v>45325.0</v>
      </c>
      <c r="D832" s="40" t="s">
        <v>319</v>
      </c>
      <c r="E832" s="40">
        <v>204.0</v>
      </c>
      <c r="F832" s="40" t="s">
        <v>394</v>
      </c>
      <c r="G832" s="40">
        <v>136.0</v>
      </c>
      <c r="H832" s="40">
        <v>109.0</v>
      </c>
      <c r="I832" s="41">
        <v>0.5055555555555555</v>
      </c>
      <c r="J832" s="40">
        <v>0.6666666667</v>
      </c>
      <c r="K832" s="40">
        <v>1.871559633</v>
      </c>
    </row>
    <row r="833" ht="13.5" customHeight="1">
      <c r="A833" s="16">
        <v>9052.0</v>
      </c>
      <c r="B833" s="39">
        <v>45326.0</v>
      </c>
      <c r="D833" s="40" t="s">
        <v>374</v>
      </c>
      <c r="E833" s="40">
        <v>321.0</v>
      </c>
      <c r="F833" s="40" t="s">
        <v>528</v>
      </c>
      <c r="G833" s="40">
        <v>122.0</v>
      </c>
      <c r="H833" s="40">
        <v>81.0</v>
      </c>
      <c r="I833" s="41">
        <v>0.5131944444444444</v>
      </c>
      <c r="J833" s="40">
        <v>0.3800623053</v>
      </c>
      <c r="K833" s="40">
        <v>3.962962963</v>
      </c>
    </row>
    <row r="834" ht="13.5" customHeight="1">
      <c r="A834" s="16">
        <v>9052.0</v>
      </c>
      <c r="B834" s="39">
        <v>45327.0</v>
      </c>
      <c r="D834" s="40" t="s">
        <v>616</v>
      </c>
      <c r="E834" s="40">
        <v>299.0</v>
      </c>
      <c r="F834" s="40" t="s">
        <v>923</v>
      </c>
      <c r="G834" s="40">
        <v>114.0</v>
      </c>
      <c r="H834" s="40">
        <v>122.0</v>
      </c>
      <c r="I834" s="41">
        <v>0.5027777777777778</v>
      </c>
      <c r="J834" s="40">
        <v>0.381270903</v>
      </c>
      <c r="K834" s="40">
        <v>2.450819672</v>
      </c>
    </row>
    <row r="835" ht="13.5" customHeight="1">
      <c r="A835" s="16">
        <v>9052.0</v>
      </c>
      <c r="B835" s="39">
        <v>45328.0</v>
      </c>
      <c r="D835" s="40" t="s">
        <v>788</v>
      </c>
      <c r="E835" s="40">
        <v>492.0</v>
      </c>
      <c r="F835" s="42" t="s">
        <v>424</v>
      </c>
      <c r="G835" s="40">
        <v>171.0</v>
      </c>
      <c r="H835" s="40">
        <v>121.0</v>
      </c>
      <c r="I835" s="41">
        <v>0.14375</v>
      </c>
      <c r="J835" s="40">
        <v>0.3475609756</v>
      </c>
      <c r="K835" s="40">
        <v>4.066115702</v>
      </c>
    </row>
    <row r="836" ht="13.5" customHeight="1">
      <c r="A836" s="16">
        <v>9052.0</v>
      </c>
      <c r="B836" s="39">
        <v>45329.0</v>
      </c>
      <c r="D836" s="40" t="s">
        <v>278</v>
      </c>
      <c r="E836" s="40">
        <v>135.0</v>
      </c>
      <c r="F836" s="40" t="s">
        <v>658</v>
      </c>
      <c r="G836" s="40">
        <v>70.0</v>
      </c>
      <c r="H836" s="40">
        <v>132.0</v>
      </c>
      <c r="I836" s="41">
        <v>0.15902777777777777</v>
      </c>
      <c r="J836" s="40">
        <v>0.5185185185</v>
      </c>
      <c r="K836" s="40">
        <v>1.022727273</v>
      </c>
    </row>
    <row r="837" ht="13.5" customHeight="1">
      <c r="A837" s="16">
        <v>9052.0</v>
      </c>
      <c r="B837" s="39">
        <v>45330.0</v>
      </c>
      <c r="D837" s="40" t="s">
        <v>767</v>
      </c>
      <c r="E837" s="40">
        <v>188.0</v>
      </c>
      <c r="F837" s="40" t="s">
        <v>415</v>
      </c>
      <c r="G837" s="40">
        <v>107.0</v>
      </c>
      <c r="H837" s="40">
        <v>176.0</v>
      </c>
      <c r="I837" s="41">
        <v>0.5013888888888889</v>
      </c>
      <c r="J837" s="40">
        <v>0.5691489362</v>
      </c>
      <c r="K837" s="40">
        <v>1.068181818</v>
      </c>
    </row>
    <row r="838" ht="13.5" customHeight="1">
      <c r="A838" s="16">
        <v>9052.0</v>
      </c>
      <c r="B838" s="39">
        <v>45331.0</v>
      </c>
      <c r="D838" s="40" t="s">
        <v>682</v>
      </c>
      <c r="E838" s="40">
        <v>150.0</v>
      </c>
      <c r="F838" s="40" t="s">
        <v>740</v>
      </c>
      <c r="G838" s="40">
        <v>65.0</v>
      </c>
      <c r="H838" s="40">
        <v>154.0</v>
      </c>
      <c r="I838" s="41">
        <v>0.50625</v>
      </c>
      <c r="J838" s="40">
        <v>0.4333333333</v>
      </c>
      <c r="K838" s="40">
        <v>0.974025974</v>
      </c>
    </row>
    <row r="839" ht="13.5" customHeight="1">
      <c r="A839" s="16">
        <v>9052.0</v>
      </c>
      <c r="B839" s="39">
        <v>45332.0</v>
      </c>
      <c r="D839" s="40" t="s">
        <v>924</v>
      </c>
      <c r="E839" s="40">
        <v>156.0</v>
      </c>
      <c r="F839" s="40" t="s">
        <v>639</v>
      </c>
      <c r="G839" s="40">
        <v>116.0</v>
      </c>
      <c r="H839" s="40">
        <v>121.0</v>
      </c>
      <c r="I839" s="41">
        <v>0.5097222222222222</v>
      </c>
      <c r="J839" s="40">
        <v>0.7435897436</v>
      </c>
      <c r="K839" s="40">
        <v>1.289256198</v>
      </c>
    </row>
    <row r="840" ht="13.5" customHeight="1">
      <c r="A840" s="16">
        <v>9052.0</v>
      </c>
      <c r="B840" s="39">
        <v>45333.0</v>
      </c>
      <c r="D840" s="40" t="s">
        <v>925</v>
      </c>
      <c r="E840" s="40">
        <v>220.0</v>
      </c>
      <c r="F840" s="40" t="s">
        <v>607</v>
      </c>
      <c r="G840" s="40">
        <v>154.0</v>
      </c>
      <c r="H840" s="40">
        <v>168.0</v>
      </c>
      <c r="I840" s="41">
        <v>0.5166666666666667</v>
      </c>
      <c r="J840" s="40">
        <v>0.7</v>
      </c>
      <c r="K840" s="40">
        <v>1.30952381</v>
      </c>
    </row>
    <row r="841" ht="13.5" customHeight="1">
      <c r="A841" s="16">
        <v>9052.0</v>
      </c>
      <c r="B841" s="39">
        <v>45334.0</v>
      </c>
      <c r="D841" s="40" t="s">
        <v>452</v>
      </c>
      <c r="E841" s="40">
        <v>207.0</v>
      </c>
      <c r="F841" s="40" t="s">
        <v>560</v>
      </c>
      <c r="G841" s="40">
        <v>103.0</v>
      </c>
      <c r="H841" s="40">
        <v>137.0</v>
      </c>
      <c r="I841" s="41">
        <v>0.29375</v>
      </c>
      <c r="J841" s="40">
        <v>0.4975845411</v>
      </c>
      <c r="K841" s="40">
        <v>1.510948905</v>
      </c>
    </row>
    <row r="842" ht="13.5" customHeight="1">
      <c r="A842" s="16">
        <v>9052.0</v>
      </c>
      <c r="B842" s="39">
        <v>45335.0</v>
      </c>
      <c r="D842" s="40" t="s">
        <v>926</v>
      </c>
      <c r="E842" s="40">
        <v>412.0</v>
      </c>
      <c r="F842" s="40" t="s">
        <v>262</v>
      </c>
      <c r="G842" s="40">
        <v>102.0</v>
      </c>
      <c r="H842" s="40">
        <v>101.0</v>
      </c>
      <c r="I842" s="41">
        <v>0.041666666666666664</v>
      </c>
      <c r="J842" s="40">
        <v>0.2475728155</v>
      </c>
      <c r="K842" s="40">
        <v>4.079207921</v>
      </c>
    </row>
    <row r="843" ht="13.5" customHeight="1">
      <c r="A843" s="16">
        <v>9052.0</v>
      </c>
      <c r="B843" s="39">
        <v>45336.0</v>
      </c>
      <c r="D843" s="40" t="s">
        <v>376</v>
      </c>
      <c r="E843" s="40">
        <v>181.0</v>
      </c>
      <c r="F843" s="40" t="s">
        <v>560</v>
      </c>
      <c r="G843" s="40">
        <v>103.0</v>
      </c>
      <c r="H843" s="40">
        <v>128.0</v>
      </c>
      <c r="I843" s="41">
        <v>0.2916666666666667</v>
      </c>
      <c r="J843" s="40">
        <v>0.5690607735</v>
      </c>
      <c r="K843" s="40">
        <v>1.4140625</v>
      </c>
    </row>
    <row r="844" ht="13.5" customHeight="1">
      <c r="A844" s="16">
        <v>9052.0</v>
      </c>
      <c r="B844" s="43">
        <v>45337.0</v>
      </c>
      <c r="D844" s="44" t="s">
        <v>506</v>
      </c>
      <c r="E844" s="44">
        <v>307.0</v>
      </c>
      <c r="F844" s="44" t="s">
        <v>268</v>
      </c>
      <c r="G844" s="44">
        <v>132.0</v>
      </c>
      <c r="H844" s="44">
        <v>95.0</v>
      </c>
      <c r="I844" s="45">
        <v>0.5138888888888888</v>
      </c>
      <c r="J844" s="40">
        <v>0.4299674267</v>
      </c>
      <c r="K844" s="40">
        <v>3.231578947</v>
      </c>
    </row>
    <row r="845" ht="13.5" customHeight="1">
      <c r="A845" s="16">
        <v>9052.0</v>
      </c>
      <c r="B845" s="43">
        <v>45338.0</v>
      </c>
      <c r="D845" s="44" t="s">
        <v>358</v>
      </c>
      <c r="E845" s="44">
        <v>262.0</v>
      </c>
      <c r="F845" s="44" t="s">
        <v>661</v>
      </c>
      <c r="G845" s="44">
        <v>108.0</v>
      </c>
      <c r="H845" s="44">
        <v>113.0</v>
      </c>
      <c r="I845" s="45">
        <v>0.5034722222222222</v>
      </c>
      <c r="J845" s="40">
        <v>0.4122137405</v>
      </c>
      <c r="K845" s="40">
        <v>2.318584071</v>
      </c>
    </row>
    <row r="846" ht="13.5" customHeight="1">
      <c r="A846" s="16">
        <v>9052.0</v>
      </c>
      <c r="B846" s="43">
        <v>45339.0</v>
      </c>
      <c r="D846" s="44" t="s">
        <v>646</v>
      </c>
      <c r="E846" s="44">
        <v>255.0</v>
      </c>
      <c r="F846" s="44" t="s">
        <v>393</v>
      </c>
      <c r="G846" s="44">
        <v>125.0</v>
      </c>
      <c r="H846" s="44">
        <v>105.0</v>
      </c>
      <c r="I846" s="45">
        <v>0.5069444444444444</v>
      </c>
      <c r="J846" s="40">
        <v>0.4901960784</v>
      </c>
      <c r="K846" s="40">
        <v>2.428571429</v>
      </c>
    </row>
    <row r="847" ht="13.5" customHeight="1">
      <c r="A847" s="16">
        <v>9052.0</v>
      </c>
      <c r="B847" s="43">
        <v>45340.0</v>
      </c>
      <c r="D847" s="44" t="s">
        <v>927</v>
      </c>
      <c r="E847" s="44">
        <v>309.0</v>
      </c>
      <c r="F847" s="44" t="s">
        <v>682</v>
      </c>
      <c r="G847" s="44">
        <v>150.0</v>
      </c>
      <c r="H847" s="44">
        <v>101.0</v>
      </c>
      <c r="I847" s="45">
        <v>0.5020833333333333</v>
      </c>
      <c r="J847" s="40">
        <v>0.4854368932</v>
      </c>
      <c r="K847" s="40">
        <v>3.059405941</v>
      </c>
    </row>
    <row r="848" ht="13.5" customHeight="1">
      <c r="A848" s="16">
        <v>9052.0</v>
      </c>
      <c r="B848" s="43">
        <v>45341.0</v>
      </c>
      <c r="D848" s="44" t="s">
        <v>339</v>
      </c>
      <c r="E848" s="44">
        <v>225.0</v>
      </c>
      <c r="F848" s="44" t="s">
        <v>928</v>
      </c>
      <c r="G848" s="44">
        <v>80.0</v>
      </c>
      <c r="H848" s="44">
        <v>129.0</v>
      </c>
      <c r="I848" s="45">
        <v>0.5145833333333333</v>
      </c>
      <c r="J848" s="40">
        <v>0.3555555556</v>
      </c>
      <c r="K848" s="40">
        <v>1.744186047</v>
      </c>
    </row>
    <row r="849" ht="13.5" customHeight="1">
      <c r="A849" s="16">
        <v>9052.0</v>
      </c>
      <c r="B849" s="43">
        <v>45342.0</v>
      </c>
      <c r="D849" s="44" t="s">
        <v>277</v>
      </c>
      <c r="E849" s="44">
        <v>271.0</v>
      </c>
      <c r="F849" s="44" t="s">
        <v>413</v>
      </c>
      <c r="G849" s="44">
        <v>123.0</v>
      </c>
      <c r="H849" s="44">
        <v>106.0</v>
      </c>
      <c r="I849" s="45">
        <v>0.50625</v>
      </c>
      <c r="J849" s="40">
        <v>0.4538745387</v>
      </c>
      <c r="K849" s="40">
        <v>2.556603774</v>
      </c>
    </row>
    <row r="850" ht="13.5" customHeight="1">
      <c r="A850" s="16">
        <v>9052.0</v>
      </c>
      <c r="B850" s="43">
        <v>45343.0</v>
      </c>
      <c r="D850" s="44" t="s">
        <v>547</v>
      </c>
      <c r="E850" s="44">
        <v>303.0</v>
      </c>
      <c r="F850" s="44" t="s">
        <v>278</v>
      </c>
      <c r="G850" s="44">
        <v>135.0</v>
      </c>
      <c r="H850" s="44">
        <v>188.0</v>
      </c>
      <c r="I850" s="45">
        <v>0.5173611111111112</v>
      </c>
      <c r="J850" s="40">
        <v>0.4455445545</v>
      </c>
      <c r="K850" s="40">
        <v>1.611702128</v>
      </c>
    </row>
    <row r="851" ht="13.5" customHeight="1">
      <c r="A851" s="16">
        <v>9052.0</v>
      </c>
      <c r="B851" s="43">
        <v>45344.0</v>
      </c>
      <c r="D851" s="44" t="s">
        <v>485</v>
      </c>
      <c r="E851" s="44">
        <v>234.0</v>
      </c>
      <c r="F851" s="44" t="s">
        <v>598</v>
      </c>
      <c r="G851" s="44">
        <v>115.0</v>
      </c>
      <c r="H851" s="44">
        <v>141.0</v>
      </c>
      <c r="I851" s="45">
        <v>0.5152777777777777</v>
      </c>
      <c r="J851" s="40">
        <v>0.4914529915</v>
      </c>
      <c r="K851" s="40">
        <v>1.659574468</v>
      </c>
    </row>
    <row r="852" ht="13.5" customHeight="1">
      <c r="A852" s="16">
        <v>9052.0</v>
      </c>
      <c r="B852" s="43">
        <v>45345.0</v>
      </c>
      <c r="D852" s="44" t="s">
        <v>395</v>
      </c>
      <c r="E852" s="44">
        <v>263.0</v>
      </c>
      <c r="F852" s="44" t="s">
        <v>682</v>
      </c>
      <c r="G852" s="44">
        <v>150.0</v>
      </c>
      <c r="H852" s="44">
        <v>150.0</v>
      </c>
      <c r="I852" s="45">
        <v>0.5215277777777778</v>
      </c>
      <c r="J852" s="40">
        <v>0.5703422053</v>
      </c>
      <c r="K852" s="40">
        <v>1.753333333</v>
      </c>
    </row>
    <row r="853" ht="13.5" customHeight="1">
      <c r="A853" s="16">
        <v>9052.0</v>
      </c>
      <c r="B853" s="43">
        <v>45346.0</v>
      </c>
      <c r="D853" s="44" t="s">
        <v>354</v>
      </c>
      <c r="E853" s="44">
        <v>209.0</v>
      </c>
      <c r="F853" s="44" t="s">
        <v>441</v>
      </c>
      <c r="G853" s="44">
        <v>74.0</v>
      </c>
      <c r="H853" s="44">
        <v>123.0</v>
      </c>
      <c r="I853" s="45">
        <v>0.51875</v>
      </c>
      <c r="J853" s="40">
        <v>0.3540669856</v>
      </c>
      <c r="K853" s="40">
        <v>1.699186992</v>
      </c>
    </row>
    <row r="854" ht="13.5" customHeight="1">
      <c r="A854" s="16">
        <v>9052.0</v>
      </c>
      <c r="B854" s="43">
        <v>45347.0</v>
      </c>
      <c r="D854" s="44" t="s">
        <v>500</v>
      </c>
      <c r="E854" s="44">
        <v>301.0</v>
      </c>
      <c r="F854" s="44" t="s">
        <v>389</v>
      </c>
      <c r="G854" s="44">
        <v>130.0</v>
      </c>
      <c r="H854" s="44">
        <v>121.0</v>
      </c>
      <c r="I854" s="45">
        <v>0.5104166666666666</v>
      </c>
      <c r="J854" s="40">
        <v>0.4318936877</v>
      </c>
      <c r="K854" s="40">
        <v>2.487603306</v>
      </c>
    </row>
    <row r="855" ht="13.5" customHeight="1">
      <c r="A855" s="16">
        <v>9052.0</v>
      </c>
      <c r="B855" s="43">
        <v>45348.0</v>
      </c>
      <c r="D855" s="44" t="s">
        <v>536</v>
      </c>
      <c r="E855" s="44">
        <v>257.0</v>
      </c>
      <c r="F855" s="44" t="s">
        <v>661</v>
      </c>
      <c r="G855" s="44">
        <v>108.0</v>
      </c>
      <c r="H855" s="44">
        <v>114.0</v>
      </c>
      <c r="I855" s="45">
        <v>0.5131944444444444</v>
      </c>
      <c r="J855" s="40">
        <v>0.420233463</v>
      </c>
      <c r="K855" s="40">
        <v>2.254385965</v>
      </c>
    </row>
    <row r="856" ht="13.5" customHeight="1">
      <c r="A856" s="16">
        <v>9052.0</v>
      </c>
      <c r="B856" s="43">
        <v>45349.0</v>
      </c>
      <c r="D856" s="44" t="s">
        <v>660</v>
      </c>
      <c r="E856" s="44">
        <v>218.0</v>
      </c>
      <c r="F856" s="44" t="s">
        <v>557</v>
      </c>
      <c r="G856" s="44">
        <v>105.0</v>
      </c>
      <c r="H856" s="44">
        <v>119.0</v>
      </c>
      <c r="I856" s="45">
        <v>0.5027777777777778</v>
      </c>
      <c r="J856" s="40">
        <v>0.4816513761</v>
      </c>
      <c r="K856" s="40">
        <v>1.831932773</v>
      </c>
    </row>
    <row r="857" ht="13.5" customHeight="1">
      <c r="A857" s="16">
        <v>9052.0</v>
      </c>
      <c r="B857" s="43">
        <v>45350.0</v>
      </c>
      <c r="D857" s="44" t="s">
        <v>368</v>
      </c>
      <c r="E857" s="44">
        <v>269.0</v>
      </c>
      <c r="F857" s="44" t="s">
        <v>598</v>
      </c>
      <c r="G857" s="44">
        <v>115.0</v>
      </c>
      <c r="H857" s="44">
        <v>117.0</v>
      </c>
      <c r="I857" s="45">
        <v>0.5020833333333333</v>
      </c>
      <c r="J857" s="40">
        <v>0.4275092937</v>
      </c>
      <c r="K857" s="40">
        <v>2.299145299</v>
      </c>
    </row>
    <row r="858" ht="13.5" customHeight="1">
      <c r="A858" s="16">
        <v>9052.0</v>
      </c>
      <c r="B858" s="43">
        <v>45351.0</v>
      </c>
      <c r="D858" s="44" t="s">
        <v>777</v>
      </c>
      <c r="E858" s="44">
        <v>312.0</v>
      </c>
      <c r="F858" s="44" t="s">
        <v>389</v>
      </c>
      <c r="G858" s="44">
        <v>130.0</v>
      </c>
      <c r="H858" s="44">
        <v>131.0</v>
      </c>
      <c r="I858" s="45">
        <v>0.5055555555555555</v>
      </c>
      <c r="J858" s="40">
        <v>0.4166666667</v>
      </c>
      <c r="K858" s="40">
        <v>2.381679389</v>
      </c>
    </row>
    <row r="859" ht="13.5" customHeight="1">
      <c r="A859" s="16">
        <v>9052.0</v>
      </c>
      <c r="B859" s="43">
        <v>45352.0</v>
      </c>
      <c r="D859" s="44" t="s">
        <v>826</v>
      </c>
      <c r="E859" s="44">
        <v>239.0</v>
      </c>
      <c r="F859" s="44" t="s">
        <v>263</v>
      </c>
      <c r="G859" s="44">
        <v>118.0</v>
      </c>
      <c r="H859" s="44">
        <v>125.0</v>
      </c>
      <c r="I859" s="45">
        <v>0.5083333333333333</v>
      </c>
      <c r="J859" s="40">
        <v>0.4937238494</v>
      </c>
      <c r="K859" s="40">
        <v>1.912</v>
      </c>
    </row>
    <row r="860" ht="13.5" customHeight="1">
      <c r="A860" s="16">
        <v>9052.0</v>
      </c>
      <c r="B860" s="43">
        <v>45353.0</v>
      </c>
      <c r="D860" s="44" t="s">
        <v>288</v>
      </c>
      <c r="E860" s="44">
        <v>273.0</v>
      </c>
      <c r="F860" s="44" t="s">
        <v>557</v>
      </c>
      <c r="G860" s="44">
        <v>105.0</v>
      </c>
      <c r="H860" s="44">
        <v>111.0</v>
      </c>
      <c r="I860" s="45">
        <v>0.06388888888888888</v>
      </c>
      <c r="J860" s="40">
        <v>0.3846153846</v>
      </c>
      <c r="K860" s="40">
        <v>2.459459459</v>
      </c>
    </row>
    <row r="861" ht="13.5" customHeight="1">
      <c r="A861" s="16">
        <v>9052.0</v>
      </c>
      <c r="B861" s="43">
        <v>45354.0</v>
      </c>
      <c r="D861" s="44" t="s">
        <v>644</v>
      </c>
      <c r="E861" s="44">
        <v>324.0</v>
      </c>
      <c r="F861" s="44" t="s">
        <v>385</v>
      </c>
      <c r="G861" s="44">
        <v>127.0</v>
      </c>
      <c r="H861" s="44">
        <v>102.0</v>
      </c>
      <c r="I861" s="45">
        <v>0.5125</v>
      </c>
      <c r="J861" s="40">
        <v>0.3919753086</v>
      </c>
      <c r="K861" s="40">
        <v>3.176470588</v>
      </c>
    </row>
    <row r="862" ht="13.5" customHeight="1">
      <c r="A862" s="16">
        <v>9052.0</v>
      </c>
      <c r="B862" s="43">
        <v>45355.0</v>
      </c>
      <c r="D862" s="44" t="s">
        <v>518</v>
      </c>
      <c r="E862" s="44">
        <v>238.0</v>
      </c>
      <c r="F862" s="44" t="s">
        <v>436</v>
      </c>
      <c r="G862" s="44">
        <v>95.0</v>
      </c>
      <c r="H862" s="44">
        <v>127.0</v>
      </c>
      <c r="I862" s="45">
        <v>0.5138888888888888</v>
      </c>
      <c r="J862" s="40">
        <v>0.3991596639</v>
      </c>
      <c r="K862" s="40">
        <v>1.874015748</v>
      </c>
    </row>
    <row r="863" ht="13.5" customHeight="1">
      <c r="A863" s="16">
        <v>9052.0</v>
      </c>
      <c r="B863" s="43">
        <v>45356.0</v>
      </c>
      <c r="D863" s="44" t="s">
        <v>398</v>
      </c>
      <c r="E863" s="44">
        <v>310.0</v>
      </c>
      <c r="F863" s="44" t="s">
        <v>278</v>
      </c>
      <c r="G863" s="44">
        <v>135.0</v>
      </c>
      <c r="H863" s="44">
        <v>129.0</v>
      </c>
      <c r="I863" s="45">
        <v>0.16111111111111112</v>
      </c>
      <c r="J863" s="40">
        <v>0.435483871</v>
      </c>
      <c r="K863" s="40">
        <v>2.403100775</v>
      </c>
    </row>
    <row r="864" ht="13.5" customHeight="1">
      <c r="A864" s="16">
        <v>9052.0</v>
      </c>
      <c r="B864" s="43">
        <v>45357.0</v>
      </c>
      <c r="D864" s="44" t="s">
        <v>640</v>
      </c>
      <c r="E864" s="44">
        <v>254.0</v>
      </c>
      <c r="F864" s="44" t="s">
        <v>923</v>
      </c>
      <c r="G864" s="44">
        <v>114.0</v>
      </c>
      <c r="H864" s="44">
        <v>138.0</v>
      </c>
      <c r="I864" s="45">
        <v>0.5180555555555556</v>
      </c>
      <c r="J864" s="40">
        <v>0.4488188976</v>
      </c>
      <c r="K864" s="40">
        <v>1.84057971</v>
      </c>
    </row>
    <row r="865" ht="13.5" customHeight="1">
      <c r="A865" s="16">
        <v>9052.0</v>
      </c>
      <c r="B865" s="43">
        <v>45358.0</v>
      </c>
      <c r="D865" s="44" t="s">
        <v>348</v>
      </c>
      <c r="E865" s="44">
        <v>229.0</v>
      </c>
      <c r="F865" s="44" t="s">
        <v>619</v>
      </c>
      <c r="G865" s="44">
        <v>101.0</v>
      </c>
      <c r="H865" s="44">
        <v>132.0</v>
      </c>
      <c r="I865" s="45">
        <v>0.5284722222222222</v>
      </c>
      <c r="J865" s="40">
        <v>0.4410480349</v>
      </c>
      <c r="K865" s="40">
        <v>1.734848485</v>
      </c>
    </row>
    <row r="866" ht="13.5" customHeight="1">
      <c r="A866" s="16">
        <v>9052.0</v>
      </c>
      <c r="B866" s="43">
        <v>45359.0</v>
      </c>
      <c r="D866" s="44" t="s">
        <v>918</v>
      </c>
      <c r="E866" s="44">
        <v>245.0</v>
      </c>
      <c r="F866" s="44" t="s">
        <v>263</v>
      </c>
      <c r="G866" s="44">
        <v>118.0</v>
      </c>
      <c r="H866" s="44">
        <v>147.0</v>
      </c>
      <c r="I866" s="45">
        <v>0.5222222222222223</v>
      </c>
      <c r="J866" s="40">
        <v>0.4816326531</v>
      </c>
      <c r="K866" s="40">
        <v>1.666666667</v>
      </c>
    </row>
    <row r="867" ht="13.5" customHeight="1">
      <c r="A867" s="16">
        <v>9052.0</v>
      </c>
      <c r="B867" s="43">
        <v>45360.0</v>
      </c>
      <c r="D867" s="44" t="s">
        <v>929</v>
      </c>
      <c r="E867" s="44">
        <v>308.0</v>
      </c>
      <c r="F867" s="44" t="s">
        <v>695</v>
      </c>
      <c r="G867" s="44">
        <v>140.0</v>
      </c>
      <c r="H867" s="44">
        <v>125.0</v>
      </c>
      <c r="I867" s="45">
        <v>0.05486111111111111</v>
      </c>
      <c r="J867" s="40">
        <v>0.4545454545</v>
      </c>
      <c r="K867" s="40">
        <v>2.464</v>
      </c>
    </row>
    <row r="868" ht="13.5" customHeight="1">
      <c r="A868" s="16">
        <v>9052.0</v>
      </c>
      <c r="B868" s="43">
        <v>45361.0</v>
      </c>
      <c r="D868" s="44" t="s">
        <v>471</v>
      </c>
      <c r="E868" s="44">
        <v>216.0</v>
      </c>
      <c r="F868" s="44" t="s">
        <v>658</v>
      </c>
      <c r="G868" s="44">
        <v>70.0</v>
      </c>
      <c r="H868" s="44">
        <v>141.0</v>
      </c>
      <c r="I868" s="45">
        <v>0.5263888888888889</v>
      </c>
      <c r="J868" s="40">
        <v>0.3240740741</v>
      </c>
      <c r="K868" s="40">
        <v>1.531914894</v>
      </c>
    </row>
    <row r="869" ht="13.5" customHeight="1">
      <c r="A869" s="16">
        <v>9052.0</v>
      </c>
      <c r="B869" s="43">
        <v>45362.0</v>
      </c>
      <c r="D869" s="44" t="s">
        <v>686</v>
      </c>
      <c r="E869" s="44">
        <v>283.0</v>
      </c>
      <c r="F869" s="44" t="s">
        <v>612</v>
      </c>
      <c r="G869" s="44">
        <v>117.0</v>
      </c>
      <c r="H869" s="44">
        <v>130.0</v>
      </c>
      <c r="I869" s="45">
        <v>0.5284722222222222</v>
      </c>
      <c r="J869" s="40">
        <v>0.4134275618</v>
      </c>
      <c r="K869" s="40">
        <v>2.176923077</v>
      </c>
    </row>
    <row r="870" ht="13.5" customHeight="1">
      <c r="A870" s="16">
        <v>9052.0</v>
      </c>
      <c r="B870" s="43">
        <v>45363.0</v>
      </c>
      <c r="D870" s="44" t="s">
        <v>551</v>
      </c>
      <c r="E870" s="44">
        <v>291.0</v>
      </c>
      <c r="F870" s="44" t="s">
        <v>688</v>
      </c>
      <c r="G870" s="44">
        <v>99.0</v>
      </c>
      <c r="H870" s="44">
        <v>115.0</v>
      </c>
      <c r="I870" s="45">
        <v>0.15763888888888888</v>
      </c>
      <c r="J870" s="40">
        <v>0.3402061856</v>
      </c>
      <c r="K870" s="40">
        <v>2.530434783</v>
      </c>
    </row>
    <row r="871" ht="13.5" customHeight="1">
      <c r="A871" s="16">
        <v>9052.0</v>
      </c>
      <c r="B871" s="43">
        <v>45364.0</v>
      </c>
      <c r="D871" s="44" t="s">
        <v>446</v>
      </c>
      <c r="E871" s="44">
        <v>327.0</v>
      </c>
      <c r="F871" s="44" t="s">
        <v>394</v>
      </c>
      <c r="G871" s="44">
        <v>136.0</v>
      </c>
      <c r="H871" s="44">
        <v>123.0</v>
      </c>
      <c r="I871" s="45">
        <v>0.5083333333333333</v>
      </c>
      <c r="J871" s="40">
        <v>0.4159021407</v>
      </c>
      <c r="K871" s="40">
        <v>2.658536585</v>
      </c>
    </row>
    <row r="872" ht="13.5" customHeight="1">
      <c r="A872" s="16">
        <v>9052.0</v>
      </c>
      <c r="B872" s="43">
        <v>45365.0</v>
      </c>
      <c r="D872" s="44" t="s">
        <v>485</v>
      </c>
      <c r="E872" s="44">
        <v>234.0</v>
      </c>
      <c r="F872" s="44" t="s">
        <v>447</v>
      </c>
      <c r="G872" s="44">
        <v>104.0</v>
      </c>
      <c r="H872" s="44">
        <v>117.0</v>
      </c>
      <c r="I872" s="45">
        <v>0.5347222222222222</v>
      </c>
      <c r="J872" s="40">
        <v>0.4444444444</v>
      </c>
      <c r="K872" s="40">
        <v>2.0</v>
      </c>
    </row>
    <row r="873" ht="13.5" customHeight="1">
      <c r="A873" s="16">
        <v>9052.0</v>
      </c>
      <c r="B873" s="43">
        <v>45366.0</v>
      </c>
      <c r="D873" s="44" t="s">
        <v>368</v>
      </c>
      <c r="E873" s="44">
        <v>269.0</v>
      </c>
      <c r="F873" s="44" t="s">
        <v>413</v>
      </c>
      <c r="G873" s="44">
        <v>123.0</v>
      </c>
      <c r="H873" s="44">
        <v>132.0</v>
      </c>
      <c r="I873" s="45">
        <v>0.5291666666666667</v>
      </c>
      <c r="J873" s="40">
        <v>0.4572490706</v>
      </c>
      <c r="K873" s="40">
        <v>2.037878788</v>
      </c>
    </row>
    <row r="874" ht="13.5" customHeight="1">
      <c r="A874" s="16">
        <v>9052.0</v>
      </c>
      <c r="B874" s="43">
        <v>45367.0</v>
      </c>
      <c r="D874" s="44" t="s">
        <v>339</v>
      </c>
      <c r="E874" s="44">
        <v>225.0</v>
      </c>
      <c r="F874" s="44" t="s">
        <v>511</v>
      </c>
      <c r="G874" s="44">
        <v>100.0</v>
      </c>
      <c r="H874" s="44">
        <v>139.0</v>
      </c>
      <c r="I874" s="45">
        <v>0.5402777777777777</v>
      </c>
      <c r="J874" s="40">
        <v>0.4444444444</v>
      </c>
      <c r="K874" s="40">
        <v>1.618705036</v>
      </c>
    </row>
    <row r="875" ht="13.5" customHeight="1">
      <c r="A875" s="16">
        <v>9052.0</v>
      </c>
      <c r="B875" s="43">
        <v>45368.0</v>
      </c>
      <c r="D875" s="44" t="s">
        <v>506</v>
      </c>
      <c r="E875" s="44">
        <v>307.0</v>
      </c>
      <c r="F875" s="44" t="s">
        <v>385</v>
      </c>
      <c r="G875" s="44">
        <v>127.0</v>
      </c>
      <c r="H875" s="44">
        <v>124.0</v>
      </c>
      <c r="I875" s="45">
        <v>0.044444444444444446</v>
      </c>
      <c r="J875" s="40">
        <v>0.4136807818</v>
      </c>
      <c r="K875" s="40">
        <v>2.475806452</v>
      </c>
    </row>
    <row r="876" ht="13.5" customHeight="1">
      <c r="A876" s="16">
        <v>9052.0</v>
      </c>
      <c r="B876" s="43">
        <v>45369.0</v>
      </c>
      <c r="D876" s="44" t="s">
        <v>930</v>
      </c>
      <c r="E876" s="44">
        <v>261.0</v>
      </c>
      <c r="F876" s="44" t="s">
        <v>310</v>
      </c>
      <c r="G876" s="44">
        <v>109.0</v>
      </c>
      <c r="H876" s="44">
        <v>134.0</v>
      </c>
      <c r="I876" s="45">
        <v>0.08541666666666667</v>
      </c>
      <c r="J876" s="40">
        <v>0.4176245211</v>
      </c>
      <c r="K876" s="40">
        <v>1.947761194</v>
      </c>
    </row>
    <row r="877" ht="13.5" customHeight="1">
      <c r="A877" s="16">
        <v>9052.0</v>
      </c>
      <c r="B877" s="43">
        <v>45370.0</v>
      </c>
      <c r="D877" s="44" t="s">
        <v>313</v>
      </c>
      <c r="E877" s="44">
        <v>252.0</v>
      </c>
      <c r="F877" s="44" t="s">
        <v>598</v>
      </c>
      <c r="G877" s="44">
        <v>115.0</v>
      </c>
      <c r="H877" s="44">
        <v>142.0</v>
      </c>
      <c r="I877" s="45">
        <v>0.5298611111111111</v>
      </c>
      <c r="J877" s="40">
        <v>0.4563492063</v>
      </c>
      <c r="K877" s="40">
        <v>1.774647887</v>
      </c>
    </row>
    <row r="878" ht="13.5" customHeight="1">
      <c r="A878" s="16">
        <v>9052.0</v>
      </c>
      <c r="B878" s="43">
        <v>45371.0</v>
      </c>
      <c r="D878" s="44" t="s">
        <v>654</v>
      </c>
      <c r="E878" s="44">
        <v>233.0</v>
      </c>
      <c r="F878" s="44" t="s">
        <v>262</v>
      </c>
      <c r="G878" s="44">
        <v>102.0</v>
      </c>
      <c r="H878" s="44">
        <v>136.0</v>
      </c>
      <c r="I878" s="45">
        <v>0.04722222222222222</v>
      </c>
      <c r="J878" s="40">
        <v>0.4377682403</v>
      </c>
      <c r="K878" s="40">
        <v>1.713235294</v>
      </c>
    </row>
    <row r="879" ht="13.5" customHeight="1">
      <c r="A879" s="16">
        <v>9052.0</v>
      </c>
      <c r="B879" s="43">
        <v>45372.0</v>
      </c>
      <c r="D879" s="44" t="s">
        <v>547</v>
      </c>
      <c r="E879" s="44">
        <v>303.0</v>
      </c>
      <c r="F879" s="44" t="s">
        <v>393</v>
      </c>
      <c r="G879" s="44">
        <v>125.0</v>
      </c>
      <c r="H879" s="44">
        <v>128.0</v>
      </c>
      <c r="I879" s="45">
        <v>0.5375</v>
      </c>
      <c r="J879" s="40">
        <v>0.4125412541</v>
      </c>
      <c r="K879" s="40">
        <v>2.3671875</v>
      </c>
    </row>
    <row r="880" ht="13.5" customHeight="1">
      <c r="A880" s="16">
        <v>9052.0</v>
      </c>
      <c r="B880" s="43">
        <v>45373.0</v>
      </c>
      <c r="D880" s="44" t="s">
        <v>277</v>
      </c>
      <c r="E880" s="44">
        <v>271.0</v>
      </c>
      <c r="F880" s="44" t="s">
        <v>528</v>
      </c>
      <c r="G880" s="44">
        <v>122.0</v>
      </c>
      <c r="H880" s="44">
        <v>118.0</v>
      </c>
      <c r="I880" s="45">
        <v>0.5055555555555555</v>
      </c>
      <c r="J880" s="40">
        <v>0.4501845018</v>
      </c>
      <c r="K880" s="40">
        <v>2.296610169</v>
      </c>
    </row>
    <row r="881" ht="13.5" customHeight="1">
      <c r="A881" s="16">
        <v>9052.0</v>
      </c>
      <c r="B881" s="43">
        <v>45374.0</v>
      </c>
      <c r="D881" s="44" t="s">
        <v>536</v>
      </c>
      <c r="E881" s="44">
        <v>257.0</v>
      </c>
      <c r="F881" s="44" t="s">
        <v>617</v>
      </c>
      <c r="G881" s="44">
        <v>119.0</v>
      </c>
      <c r="H881" s="44">
        <v>130.0</v>
      </c>
      <c r="I881" s="45">
        <v>0.5020833333333333</v>
      </c>
      <c r="J881" s="40">
        <v>0.4630350195</v>
      </c>
      <c r="K881" s="40">
        <v>1.976923077</v>
      </c>
    </row>
    <row r="882" ht="13.5" customHeight="1">
      <c r="A882" s="16">
        <v>9052.0</v>
      </c>
      <c r="B882" s="43">
        <v>45375.0</v>
      </c>
      <c r="D882" s="44" t="s">
        <v>777</v>
      </c>
      <c r="E882" s="44">
        <v>312.0</v>
      </c>
      <c r="F882" s="44" t="s">
        <v>617</v>
      </c>
      <c r="G882" s="44">
        <v>119.0</v>
      </c>
      <c r="H882" s="44">
        <v>136.0</v>
      </c>
      <c r="I882" s="45">
        <v>0.05555555555555555</v>
      </c>
      <c r="J882" s="40">
        <v>0.3814102564</v>
      </c>
      <c r="K882" s="40">
        <v>2.294117647</v>
      </c>
    </row>
    <row r="883" ht="13.5" customHeight="1">
      <c r="A883" s="16">
        <v>9052.0</v>
      </c>
      <c r="B883" s="43">
        <v>45376.0</v>
      </c>
      <c r="D883" s="44" t="s">
        <v>913</v>
      </c>
      <c r="E883" s="44">
        <v>289.0</v>
      </c>
      <c r="F883" s="44" t="s">
        <v>396</v>
      </c>
      <c r="G883" s="44">
        <v>111.0</v>
      </c>
      <c r="H883" s="44">
        <v>140.0</v>
      </c>
      <c r="I883" s="45">
        <v>0.50625</v>
      </c>
      <c r="J883" s="40">
        <v>0.384083045</v>
      </c>
      <c r="K883" s="40">
        <v>2.064285714</v>
      </c>
    </row>
    <row r="884" ht="13.5" customHeight="1">
      <c r="A884" s="16">
        <v>9052.0</v>
      </c>
      <c r="B884" s="43">
        <v>45377.0</v>
      </c>
      <c r="D884" s="44" t="s">
        <v>518</v>
      </c>
      <c r="E884" s="44">
        <v>238.0</v>
      </c>
      <c r="F884" s="44" t="s">
        <v>688</v>
      </c>
      <c r="G884" s="44">
        <v>99.0</v>
      </c>
      <c r="H884" s="44">
        <v>142.0</v>
      </c>
      <c r="I884" s="45">
        <v>0.059722222222222225</v>
      </c>
      <c r="J884" s="40">
        <v>0.4159663866</v>
      </c>
      <c r="K884" s="40">
        <v>1.676056338</v>
      </c>
    </row>
    <row r="885" ht="13.5" customHeight="1">
      <c r="A885" s="16">
        <v>9052.0</v>
      </c>
      <c r="B885" s="43">
        <v>45378.0</v>
      </c>
      <c r="D885" s="44" t="s">
        <v>931</v>
      </c>
      <c r="E885" s="44">
        <v>272.0</v>
      </c>
      <c r="F885" s="44" t="s">
        <v>661</v>
      </c>
      <c r="G885" s="44">
        <v>108.0</v>
      </c>
      <c r="H885" s="44">
        <v>138.0</v>
      </c>
      <c r="I885" s="45">
        <v>0.08541666666666667</v>
      </c>
      <c r="J885" s="40">
        <v>0.3970588235</v>
      </c>
      <c r="K885" s="40">
        <v>1.971014493</v>
      </c>
    </row>
    <row r="886" ht="13.5" customHeight="1">
      <c r="A886" s="16">
        <v>9052.0</v>
      </c>
      <c r="B886" s="43">
        <v>45379.0</v>
      </c>
      <c r="D886" s="44" t="s">
        <v>344</v>
      </c>
      <c r="E886" s="44">
        <v>305.0</v>
      </c>
      <c r="F886" s="44" t="s">
        <v>389</v>
      </c>
      <c r="G886" s="44">
        <v>130.0</v>
      </c>
      <c r="H886" s="44">
        <v>142.0</v>
      </c>
      <c r="I886" s="45">
        <v>0.5215277777777778</v>
      </c>
      <c r="J886" s="40">
        <v>0.4262295082</v>
      </c>
      <c r="K886" s="40">
        <v>2.147887324</v>
      </c>
    </row>
    <row r="887" ht="13.5" customHeight="1">
      <c r="A887" s="16">
        <v>9052.0</v>
      </c>
      <c r="B887" s="43">
        <v>45380.0</v>
      </c>
      <c r="D887" s="44" t="s">
        <v>684</v>
      </c>
      <c r="E887" s="44">
        <v>224.0</v>
      </c>
      <c r="F887" s="44" t="s">
        <v>297</v>
      </c>
      <c r="G887" s="44">
        <v>97.0</v>
      </c>
      <c r="H887" s="44">
        <v>129.0</v>
      </c>
      <c r="I887" s="45">
        <v>0.06597222222222222</v>
      </c>
      <c r="J887" s="40">
        <v>0.4330357143</v>
      </c>
      <c r="K887" s="40">
        <v>1.736434109</v>
      </c>
    </row>
    <row r="888" ht="13.5" customHeight="1">
      <c r="A888" s="16">
        <v>9052.0</v>
      </c>
      <c r="B888" s="43">
        <v>45381.0</v>
      </c>
      <c r="D888" s="44" t="s">
        <v>802</v>
      </c>
      <c r="E888" s="44">
        <v>258.0</v>
      </c>
      <c r="F888" s="44" t="s">
        <v>612</v>
      </c>
      <c r="G888" s="44">
        <v>117.0</v>
      </c>
      <c r="H888" s="44">
        <v>137.0</v>
      </c>
      <c r="I888" s="45">
        <v>0.5</v>
      </c>
      <c r="J888" s="40">
        <v>0.4534883721</v>
      </c>
      <c r="K888" s="40">
        <v>1.883211679</v>
      </c>
    </row>
    <row r="889" ht="13.5" customHeight="1">
      <c r="A889" s="16">
        <v>9052.0</v>
      </c>
      <c r="B889" s="43">
        <v>45382.0</v>
      </c>
      <c r="D889" s="44" t="s">
        <v>921</v>
      </c>
      <c r="E889" s="44">
        <v>295.0</v>
      </c>
      <c r="F889" s="44" t="s">
        <v>411</v>
      </c>
      <c r="G889" s="44">
        <v>113.0</v>
      </c>
      <c r="H889" s="44">
        <v>135.0</v>
      </c>
      <c r="I889" s="45">
        <v>0.51875</v>
      </c>
      <c r="J889" s="40">
        <v>0.3830508475</v>
      </c>
      <c r="K889" s="40">
        <v>2.185185185</v>
      </c>
    </row>
    <row r="890" ht="13.5" customHeight="1">
      <c r="A890" s="16">
        <v>9052.0</v>
      </c>
      <c r="B890" s="43">
        <v>45383.0</v>
      </c>
      <c r="D890" s="44" t="s">
        <v>932</v>
      </c>
      <c r="E890" s="44">
        <v>311.0</v>
      </c>
      <c r="F890" s="44" t="s">
        <v>413</v>
      </c>
      <c r="G890" s="44">
        <v>123.0</v>
      </c>
      <c r="H890" s="44">
        <v>129.0</v>
      </c>
      <c r="I890" s="45">
        <v>0.07222222222222222</v>
      </c>
      <c r="J890" s="40">
        <v>0.3954983923</v>
      </c>
      <c r="K890" s="40">
        <v>2.410852713</v>
      </c>
    </row>
    <row r="891" ht="13.5" customHeight="1">
      <c r="A891" s="16">
        <v>9052.0</v>
      </c>
      <c r="B891" s="43">
        <v>45384.0</v>
      </c>
      <c r="D891" s="44" t="s">
        <v>518</v>
      </c>
      <c r="E891" s="44">
        <v>238.0</v>
      </c>
      <c r="F891" s="44" t="s">
        <v>447</v>
      </c>
      <c r="G891" s="44">
        <v>104.0</v>
      </c>
      <c r="H891" s="44">
        <v>141.0</v>
      </c>
      <c r="I891" s="45">
        <v>0.5368055555555555</v>
      </c>
      <c r="J891" s="40">
        <v>0.4369747899</v>
      </c>
      <c r="K891" s="40">
        <v>1.687943262</v>
      </c>
    </row>
    <row r="892" ht="13.5" customHeight="1">
      <c r="A892" s="16">
        <v>9052.0</v>
      </c>
      <c r="B892" s="43">
        <v>45385.0</v>
      </c>
      <c r="D892" s="44" t="s">
        <v>931</v>
      </c>
      <c r="E892" s="44">
        <v>272.0</v>
      </c>
      <c r="F892" s="44" t="s">
        <v>393</v>
      </c>
      <c r="G892" s="44">
        <v>125.0</v>
      </c>
      <c r="H892" s="44">
        <v>136.0</v>
      </c>
      <c r="I892" s="45">
        <v>0.0763888888888889</v>
      </c>
      <c r="J892" s="40">
        <v>0.4595588235</v>
      </c>
      <c r="K892" s="40">
        <v>2.0</v>
      </c>
    </row>
    <row r="893" ht="13.5" customHeight="1">
      <c r="A893" s="46">
        <v>2793.0</v>
      </c>
      <c r="B893" s="47">
        <v>45295.0</v>
      </c>
      <c r="D893" s="48" t="s">
        <v>783</v>
      </c>
      <c r="E893" s="48">
        <v>448.0</v>
      </c>
      <c r="F893" s="48" t="s">
        <v>371</v>
      </c>
      <c r="G893" s="48">
        <v>210.0</v>
      </c>
      <c r="H893" s="48">
        <v>78.0</v>
      </c>
      <c r="I893" s="49">
        <v>0.3125</v>
      </c>
    </row>
    <row r="894" ht="13.5" customHeight="1">
      <c r="A894" s="46">
        <v>2793.0</v>
      </c>
      <c r="B894" s="47">
        <v>45296.0</v>
      </c>
      <c r="D894" s="48" t="s">
        <v>464</v>
      </c>
      <c r="E894" s="48">
        <v>490.0</v>
      </c>
      <c r="F894" s="48" t="s">
        <v>296</v>
      </c>
      <c r="G894" s="48">
        <v>265.0</v>
      </c>
      <c r="H894" s="48">
        <v>60.0</v>
      </c>
      <c r="I894" s="49">
        <v>0.291666666666667</v>
      </c>
    </row>
    <row r="895" ht="13.5" customHeight="1">
      <c r="A895" s="46">
        <v>2793.0</v>
      </c>
      <c r="B895" s="47">
        <v>45297.0</v>
      </c>
      <c r="D895" s="48" t="s">
        <v>378</v>
      </c>
      <c r="E895" s="48">
        <v>564.0</v>
      </c>
      <c r="F895" s="48" t="s">
        <v>404</v>
      </c>
      <c r="G895" s="48">
        <v>325.0</v>
      </c>
      <c r="H895" s="48">
        <v>62.0</v>
      </c>
      <c r="I895" s="49">
        <v>0.34375</v>
      </c>
    </row>
    <row r="896" ht="13.5" customHeight="1">
      <c r="A896" s="46">
        <v>2793.0</v>
      </c>
      <c r="B896" s="47">
        <v>45298.0</v>
      </c>
      <c r="D896" s="48" t="s">
        <v>320</v>
      </c>
      <c r="E896" s="48">
        <v>627.0</v>
      </c>
      <c r="F896" s="48" t="s">
        <v>559</v>
      </c>
      <c r="G896" s="48">
        <v>369.0</v>
      </c>
      <c r="H896" s="48">
        <v>50.0</v>
      </c>
      <c r="I896" s="49">
        <v>0.322916666666667</v>
      </c>
    </row>
    <row r="897" ht="13.5" customHeight="1">
      <c r="A897" s="46">
        <v>2793.0</v>
      </c>
      <c r="B897" s="47">
        <v>45299.0</v>
      </c>
      <c r="D897" s="48" t="s">
        <v>933</v>
      </c>
      <c r="E897" s="48">
        <v>585.0</v>
      </c>
      <c r="F897" s="48" t="s">
        <v>439</v>
      </c>
      <c r="G897" s="48">
        <v>359.0</v>
      </c>
      <c r="H897" s="48">
        <v>44.0</v>
      </c>
      <c r="I897" s="49">
        <v>0.333333333333333</v>
      </c>
    </row>
    <row r="898" ht="13.5" customHeight="1">
      <c r="A898" s="46">
        <v>2793.0</v>
      </c>
      <c r="B898" s="47">
        <v>45300.0</v>
      </c>
      <c r="D898" s="48" t="s">
        <v>577</v>
      </c>
      <c r="E898" s="48">
        <v>616.0</v>
      </c>
      <c r="F898" s="48" t="s">
        <v>412</v>
      </c>
      <c r="G898" s="48">
        <v>306.0</v>
      </c>
      <c r="H898" s="48">
        <v>70.0</v>
      </c>
      <c r="I898" s="49">
        <v>0.302083333333333</v>
      </c>
    </row>
    <row r="899" ht="13.5" customHeight="1">
      <c r="A899" s="46">
        <v>2793.0</v>
      </c>
      <c r="B899" s="47">
        <v>45301.0</v>
      </c>
      <c r="D899" s="48" t="s">
        <v>453</v>
      </c>
      <c r="E899" s="48">
        <v>270.0</v>
      </c>
      <c r="F899" s="48" t="s">
        <v>528</v>
      </c>
      <c r="G899" s="48">
        <v>122.0</v>
      </c>
      <c r="H899" s="48">
        <v>130.0</v>
      </c>
      <c r="I899" s="49">
        <v>0.302083333333333</v>
      </c>
    </row>
    <row r="900" ht="13.5" customHeight="1">
      <c r="A900" s="46">
        <v>2793.0</v>
      </c>
      <c r="B900" s="47">
        <v>45302.0</v>
      </c>
      <c r="D900" s="48" t="s">
        <v>497</v>
      </c>
      <c r="E900" s="48">
        <v>525.0</v>
      </c>
      <c r="F900" s="48" t="s">
        <v>918</v>
      </c>
      <c r="G900" s="48">
        <v>245.0</v>
      </c>
      <c r="H900" s="48">
        <v>89.0</v>
      </c>
      <c r="I900" s="49">
        <v>0.28125</v>
      </c>
    </row>
    <row r="901" ht="13.5" customHeight="1">
      <c r="A901" s="46">
        <v>2793.0</v>
      </c>
      <c r="B901" s="47">
        <v>45303.0</v>
      </c>
      <c r="D901" s="48" t="s">
        <v>724</v>
      </c>
      <c r="E901" s="48">
        <v>317.0</v>
      </c>
      <c r="F901" s="48" t="s">
        <v>492</v>
      </c>
      <c r="G901" s="48">
        <v>226.0</v>
      </c>
      <c r="H901" s="48">
        <v>110.0</v>
      </c>
      <c r="I901" s="49">
        <v>0.248611111111111</v>
      </c>
    </row>
    <row r="902" ht="13.5" customHeight="1">
      <c r="A902" s="46">
        <v>2793.0</v>
      </c>
      <c r="B902" s="47">
        <v>45304.0</v>
      </c>
      <c r="D902" s="48" t="s">
        <v>645</v>
      </c>
      <c r="E902" s="48">
        <v>400.0</v>
      </c>
      <c r="F902" s="48" t="s">
        <v>466</v>
      </c>
      <c r="G902" s="48">
        <v>197.0</v>
      </c>
      <c r="H902" s="48">
        <v>158.0</v>
      </c>
      <c r="I902" s="49">
        <v>0.297916666666667</v>
      </c>
    </row>
    <row r="903" ht="13.5" customHeight="1">
      <c r="A903" s="46">
        <v>2793.0</v>
      </c>
      <c r="B903" s="47">
        <v>45305.0</v>
      </c>
      <c r="D903" s="48" t="s">
        <v>444</v>
      </c>
      <c r="E903" s="48">
        <v>388.0</v>
      </c>
      <c r="F903" s="48" t="s">
        <v>532</v>
      </c>
      <c r="G903" s="48">
        <v>208.0</v>
      </c>
      <c r="H903" s="48">
        <v>99.0</v>
      </c>
      <c r="I903" s="49">
        <v>0.291666666666667</v>
      </c>
    </row>
    <row r="904" ht="13.5" customHeight="1">
      <c r="A904" s="46">
        <v>2793.0</v>
      </c>
      <c r="B904" s="47">
        <v>45306.0</v>
      </c>
      <c r="D904" s="48" t="s">
        <v>934</v>
      </c>
      <c r="E904" s="48">
        <v>422.0</v>
      </c>
      <c r="F904" s="48" t="s">
        <v>475</v>
      </c>
      <c r="G904" s="48">
        <v>274.0</v>
      </c>
      <c r="H904" s="48">
        <v>86.0</v>
      </c>
      <c r="I904" s="49">
        <v>0.290972222222222</v>
      </c>
    </row>
    <row r="905" ht="13.5" customHeight="1">
      <c r="A905" s="46">
        <v>2793.0</v>
      </c>
      <c r="B905" s="47">
        <v>45307.0</v>
      </c>
      <c r="D905" s="48" t="s">
        <v>375</v>
      </c>
      <c r="E905" s="48">
        <v>384.0</v>
      </c>
      <c r="F905" s="48" t="s">
        <v>602</v>
      </c>
      <c r="G905" s="48">
        <v>205.0</v>
      </c>
      <c r="H905" s="48">
        <v>75.0</v>
      </c>
      <c r="I905" s="49">
        <v>0.260416666666667</v>
      </c>
    </row>
    <row r="906" ht="13.5" customHeight="1">
      <c r="A906" s="46">
        <v>2793.0</v>
      </c>
      <c r="B906" s="47">
        <v>45308.0</v>
      </c>
      <c r="D906" s="48" t="s">
        <v>625</v>
      </c>
      <c r="E906" s="48">
        <v>447.0</v>
      </c>
      <c r="F906" s="48" t="s">
        <v>780</v>
      </c>
      <c r="G906" s="48">
        <v>249.0</v>
      </c>
      <c r="H906" s="48">
        <v>123.0</v>
      </c>
      <c r="I906" s="49">
        <v>0.28125</v>
      </c>
    </row>
    <row r="907" ht="13.5" customHeight="1">
      <c r="A907" s="46">
        <v>2793.0</v>
      </c>
      <c r="B907" s="47">
        <v>45309.0</v>
      </c>
      <c r="D907" s="48" t="s">
        <v>497</v>
      </c>
      <c r="E907" s="48">
        <v>405.0</v>
      </c>
      <c r="F907" s="48" t="s">
        <v>422</v>
      </c>
      <c r="G907" s="48">
        <v>179.0</v>
      </c>
      <c r="H907" s="48">
        <v>191.0</v>
      </c>
      <c r="I907" s="49">
        <v>0.291666666666667</v>
      </c>
    </row>
    <row r="908" ht="13.5" customHeight="1">
      <c r="A908" s="46">
        <v>2793.0</v>
      </c>
      <c r="B908" s="47">
        <v>45310.0</v>
      </c>
      <c r="D908" s="48" t="s">
        <v>540</v>
      </c>
      <c r="E908" s="48">
        <v>376.0</v>
      </c>
      <c r="F908" s="48" t="s">
        <v>935</v>
      </c>
      <c r="G908" s="48">
        <v>246.0</v>
      </c>
      <c r="H908" s="48">
        <v>61.0</v>
      </c>
      <c r="I908" s="49">
        <v>0.302083333333333</v>
      </c>
    </row>
    <row r="909" ht="13.5" customHeight="1">
      <c r="A909" s="46">
        <v>2793.0</v>
      </c>
      <c r="B909" s="47">
        <v>45311.0</v>
      </c>
      <c r="D909" s="48" t="s">
        <v>757</v>
      </c>
      <c r="E909" s="48">
        <v>454.0</v>
      </c>
      <c r="F909" s="48" t="s">
        <v>323</v>
      </c>
      <c r="G909" s="48">
        <v>302.0</v>
      </c>
      <c r="H909" s="48">
        <v>118.0</v>
      </c>
      <c r="I909" s="49">
        <v>0.302083333333333</v>
      </c>
    </row>
    <row r="910" ht="13.5" customHeight="1">
      <c r="A910" s="46">
        <v>2793.0</v>
      </c>
      <c r="B910" s="47">
        <v>45312.0</v>
      </c>
      <c r="D910" s="48" t="s">
        <v>936</v>
      </c>
      <c r="E910" s="48">
        <v>510.0</v>
      </c>
      <c r="F910" s="48" t="s">
        <v>918</v>
      </c>
      <c r="G910" s="48">
        <v>245.0</v>
      </c>
      <c r="H910" s="48">
        <v>73.0</v>
      </c>
      <c r="I910" s="49">
        <v>0.28125</v>
      </c>
    </row>
    <row r="911" ht="13.5" customHeight="1">
      <c r="A911" s="46">
        <v>2793.0</v>
      </c>
      <c r="B911" s="47">
        <v>45313.0</v>
      </c>
      <c r="D911" s="48" t="s">
        <v>311</v>
      </c>
      <c r="E911" s="48">
        <v>377.0</v>
      </c>
      <c r="F911" s="48" t="s">
        <v>492</v>
      </c>
      <c r="G911" s="48">
        <v>226.0</v>
      </c>
      <c r="H911" s="48">
        <v>81.0</v>
      </c>
      <c r="I911" s="49">
        <v>0.248611111111111</v>
      </c>
    </row>
    <row r="912" ht="13.5" customHeight="1">
      <c r="A912" s="46">
        <v>2793.0</v>
      </c>
      <c r="B912" s="47">
        <v>45314.0</v>
      </c>
      <c r="D912" s="48" t="s">
        <v>937</v>
      </c>
      <c r="E912" s="48">
        <v>280.0</v>
      </c>
      <c r="F912" s="48" t="s">
        <v>466</v>
      </c>
      <c r="G912" s="48">
        <v>197.0</v>
      </c>
      <c r="H912" s="48">
        <v>166.0</v>
      </c>
      <c r="I912" s="49">
        <v>0.297916666666667</v>
      </c>
    </row>
    <row r="913" ht="13.5" customHeight="1">
      <c r="A913" s="46">
        <v>2793.0</v>
      </c>
      <c r="B913" s="47">
        <v>45315.0</v>
      </c>
      <c r="D913" s="48" t="s">
        <v>783</v>
      </c>
      <c r="E913" s="48">
        <v>448.0</v>
      </c>
      <c r="F913" s="48" t="s">
        <v>324</v>
      </c>
      <c r="G913" s="48">
        <v>328.0</v>
      </c>
      <c r="H913" s="48">
        <v>160.0</v>
      </c>
      <c r="I913" s="49">
        <v>0.291666666666667</v>
      </c>
    </row>
    <row r="914" ht="13.5" customHeight="1">
      <c r="A914" s="46">
        <v>2793.0</v>
      </c>
      <c r="B914" s="47">
        <v>45316.0</v>
      </c>
      <c r="D914" s="48" t="s">
        <v>329</v>
      </c>
      <c r="E914" s="48">
        <v>182.0</v>
      </c>
      <c r="F914" s="48" t="s">
        <v>607</v>
      </c>
      <c r="G914" s="48">
        <v>154.0</v>
      </c>
      <c r="H914" s="48">
        <v>158.0</v>
      </c>
      <c r="I914" s="49">
        <v>0.290972222222222</v>
      </c>
    </row>
    <row r="915" ht="13.5" customHeight="1">
      <c r="A915" s="46">
        <v>2793.0</v>
      </c>
      <c r="B915" s="47">
        <v>45317.0</v>
      </c>
      <c r="D915" s="48" t="s">
        <v>938</v>
      </c>
      <c r="E915" s="48">
        <v>503.0</v>
      </c>
      <c r="F915" s="48" t="s">
        <v>596</v>
      </c>
      <c r="G915" s="48">
        <v>390.0</v>
      </c>
      <c r="H915" s="48">
        <v>92.0</v>
      </c>
      <c r="I915" s="49">
        <v>0.284722222222222</v>
      </c>
    </row>
    <row r="916" ht="13.5" customHeight="1">
      <c r="A916" s="46">
        <v>2793.0</v>
      </c>
      <c r="B916" s="47">
        <v>45318.0</v>
      </c>
      <c r="D916" s="48" t="s">
        <v>486</v>
      </c>
      <c r="E916" s="48">
        <v>444.0</v>
      </c>
      <c r="F916" s="48" t="s">
        <v>939</v>
      </c>
      <c r="G916" s="48">
        <v>172.0</v>
      </c>
      <c r="H916" s="48">
        <v>75.0</v>
      </c>
      <c r="I916" s="49">
        <v>0.260416666666667</v>
      </c>
    </row>
    <row r="917" ht="13.5" customHeight="1">
      <c r="A917" s="46">
        <v>2793.0</v>
      </c>
      <c r="B917" s="47">
        <v>45319.0</v>
      </c>
      <c r="D917" s="48" t="s">
        <v>486</v>
      </c>
      <c r="E917" s="48">
        <v>444.0</v>
      </c>
      <c r="F917" s="48" t="s">
        <v>780</v>
      </c>
      <c r="G917" s="48">
        <v>249.0</v>
      </c>
      <c r="H917" s="48">
        <v>123.0</v>
      </c>
      <c r="I917" s="49">
        <v>0.28125</v>
      </c>
    </row>
    <row r="918" ht="13.5" customHeight="1">
      <c r="A918" s="46">
        <v>2793.0</v>
      </c>
      <c r="B918" s="47">
        <v>45320.0</v>
      </c>
      <c r="D918" s="48" t="s">
        <v>625</v>
      </c>
      <c r="E918" s="48">
        <v>447.0</v>
      </c>
      <c r="F918" s="48" t="s">
        <v>826</v>
      </c>
      <c r="G918" s="48">
        <v>239.0</v>
      </c>
      <c r="H918" s="48">
        <v>88.0</v>
      </c>
      <c r="I918" s="49">
        <v>0.0965277777777778</v>
      </c>
    </row>
    <row r="919" ht="13.5" customHeight="1">
      <c r="A919" s="46">
        <v>2793.0</v>
      </c>
      <c r="B919" s="47">
        <v>45321.0</v>
      </c>
      <c r="D919" s="48" t="s">
        <v>773</v>
      </c>
      <c r="E919" s="48">
        <v>430.0</v>
      </c>
      <c r="F919" s="48" t="s">
        <v>323</v>
      </c>
      <c r="G919" s="48">
        <v>302.0</v>
      </c>
      <c r="H919" s="48">
        <v>123.0</v>
      </c>
      <c r="I919" s="49">
        <v>0.291666666666667</v>
      </c>
    </row>
    <row r="920" ht="13.5" customHeight="1">
      <c r="A920" s="46">
        <v>2793.0</v>
      </c>
      <c r="B920" s="47">
        <v>45322.0</v>
      </c>
      <c r="D920" s="48" t="s">
        <v>340</v>
      </c>
      <c r="E920" s="48">
        <v>505.0</v>
      </c>
      <c r="F920" s="48" t="s">
        <v>766</v>
      </c>
      <c r="G920" s="48">
        <v>200.0</v>
      </c>
      <c r="H920" s="48">
        <v>138.0</v>
      </c>
      <c r="I920" s="49">
        <v>0.291666666666667</v>
      </c>
    </row>
    <row r="921" ht="13.5" customHeight="1">
      <c r="A921" s="46">
        <v>2793.0</v>
      </c>
      <c r="B921" s="47">
        <v>45323.0</v>
      </c>
      <c r="D921" s="48" t="s">
        <v>595</v>
      </c>
      <c r="E921" s="48">
        <v>337.0</v>
      </c>
      <c r="F921" s="48" t="s">
        <v>350</v>
      </c>
      <c r="G921" s="48">
        <v>187.0</v>
      </c>
      <c r="H921" s="48">
        <v>219.0</v>
      </c>
      <c r="I921" s="49">
        <v>0.272916666666667</v>
      </c>
    </row>
    <row r="922" ht="13.5" customHeight="1">
      <c r="A922" s="46">
        <v>2793.0</v>
      </c>
      <c r="B922" s="47">
        <v>45324.0</v>
      </c>
      <c r="D922" s="48" t="s">
        <v>927</v>
      </c>
      <c r="E922" s="48">
        <v>309.0</v>
      </c>
      <c r="F922" s="48" t="s">
        <v>358</v>
      </c>
      <c r="G922" s="48">
        <v>262.0</v>
      </c>
      <c r="H922" s="48">
        <v>144.0</v>
      </c>
      <c r="I922" s="49">
        <v>0.302083333333333</v>
      </c>
    </row>
    <row r="923" ht="13.5" customHeight="1">
      <c r="A923" s="46">
        <v>2793.0</v>
      </c>
      <c r="B923" s="47">
        <v>45325.0</v>
      </c>
      <c r="D923" s="48" t="s">
        <v>940</v>
      </c>
      <c r="E923" s="48">
        <v>399.0</v>
      </c>
      <c r="F923" s="48" t="s">
        <v>534</v>
      </c>
      <c r="G923" s="48">
        <v>221.0</v>
      </c>
      <c r="H923" s="48">
        <v>104.0</v>
      </c>
      <c r="I923" s="49">
        <v>0.0</v>
      </c>
    </row>
    <row r="924" ht="13.5" customHeight="1">
      <c r="A924" s="46">
        <v>2793.0</v>
      </c>
      <c r="B924" s="47">
        <v>45326.0</v>
      </c>
      <c r="D924" s="48" t="s">
        <v>593</v>
      </c>
      <c r="E924" s="48">
        <v>442.0</v>
      </c>
      <c r="F924" s="48" t="s">
        <v>524</v>
      </c>
      <c r="G924" s="48">
        <v>253.0</v>
      </c>
      <c r="H924" s="48">
        <v>80.0</v>
      </c>
      <c r="I924" s="49">
        <v>0.291666666666667</v>
      </c>
    </row>
    <row r="925" ht="13.5" customHeight="1">
      <c r="A925" s="46">
        <v>2793.0</v>
      </c>
      <c r="B925" s="47">
        <v>45327.0</v>
      </c>
      <c r="D925" s="48" t="s">
        <v>448</v>
      </c>
      <c r="E925" s="48">
        <v>351.0</v>
      </c>
      <c r="F925" s="48" t="s">
        <v>941</v>
      </c>
      <c r="G925" s="48">
        <v>198.0</v>
      </c>
      <c r="H925" s="48">
        <v>141.0</v>
      </c>
      <c r="I925" s="49">
        <v>0.291666666666667</v>
      </c>
    </row>
    <row r="926" ht="13.5" customHeight="1">
      <c r="A926" s="46">
        <v>2793.0</v>
      </c>
      <c r="B926" s="47">
        <v>45328.0</v>
      </c>
      <c r="D926" s="48" t="s">
        <v>927</v>
      </c>
      <c r="E926" s="48">
        <v>309.0</v>
      </c>
      <c r="F926" s="48" t="s">
        <v>292</v>
      </c>
      <c r="G926" s="48">
        <v>192.0</v>
      </c>
      <c r="H926" s="48">
        <v>113.0</v>
      </c>
      <c r="I926" s="49">
        <v>0.28125</v>
      </c>
    </row>
    <row r="927" ht="13.5" customHeight="1">
      <c r="A927" s="46">
        <v>2793.0</v>
      </c>
      <c r="B927" s="47">
        <v>45329.0</v>
      </c>
      <c r="D927" s="48" t="s">
        <v>503</v>
      </c>
      <c r="E927" s="48">
        <v>412.0</v>
      </c>
      <c r="F927" s="48" t="s">
        <v>686</v>
      </c>
      <c r="G927" s="48">
        <v>283.0</v>
      </c>
      <c r="H927" s="48">
        <v>108.0</v>
      </c>
      <c r="I927" s="49">
        <v>0.277083333333333</v>
      </c>
    </row>
    <row r="928" ht="13.5" customHeight="1">
      <c r="A928" s="46">
        <v>2793.0</v>
      </c>
      <c r="B928" s="47">
        <v>45330.0</v>
      </c>
      <c r="D928" s="48" t="s">
        <v>578</v>
      </c>
      <c r="E928" s="48">
        <v>409.0</v>
      </c>
      <c r="F928" s="48" t="s">
        <v>551</v>
      </c>
      <c r="G928" s="48">
        <v>291.0</v>
      </c>
      <c r="H928" s="48">
        <v>179.0</v>
      </c>
      <c r="I928" s="49">
        <v>0.28125</v>
      </c>
    </row>
    <row r="929" ht="13.5" customHeight="1">
      <c r="A929" s="46">
        <v>2793.0</v>
      </c>
      <c r="B929" s="47">
        <v>45331.0</v>
      </c>
      <c r="D929" s="48" t="s">
        <v>719</v>
      </c>
      <c r="E929" s="48">
        <v>475.0</v>
      </c>
      <c r="F929" s="48" t="s">
        <v>919</v>
      </c>
      <c r="G929" s="48">
        <v>232.0</v>
      </c>
      <c r="H929" s="48">
        <v>156.0</v>
      </c>
      <c r="I929" s="49">
        <v>0.291666666666667</v>
      </c>
    </row>
    <row r="930" ht="13.5" customHeight="1">
      <c r="A930" s="46">
        <v>2793.0</v>
      </c>
      <c r="B930" s="47">
        <v>45332.0</v>
      </c>
      <c r="D930" s="48" t="s">
        <v>942</v>
      </c>
      <c r="E930" s="48">
        <v>661.0</v>
      </c>
      <c r="F930" s="48" t="s">
        <v>493</v>
      </c>
      <c r="G930" s="48">
        <v>434.0</v>
      </c>
      <c r="H930" s="48">
        <v>68.0</v>
      </c>
      <c r="I930" s="49">
        <v>0.315277777777778</v>
      </c>
    </row>
    <row r="931" ht="13.5" customHeight="1">
      <c r="A931" s="46">
        <v>2793.0</v>
      </c>
      <c r="B931" s="47">
        <v>45333.0</v>
      </c>
      <c r="D931" s="48" t="s">
        <v>523</v>
      </c>
      <c r="E931" s="48">
        <v>499.0</v>
      </c>
      <c r="F931" s="48" t="s">
        <v>471</v>
      </c>
      <c r="G931" s="48">
        <v>216.0</v>
      </c>
      <c r="H931" s="48">
        <v>84.0</v>
      </c>
      <c r="I931" s="49">
        <v>0.0340277777777778</v>
      </c>
    </row>
    <row r="932" ht="13.5" customHeight="1">
      <c r="A932" s="46">
        <v>2793.0</v>
      </c>
      <c r="B932" s="47">
        <v>45334.0</v>
      </c>
      <c r="D932" s="48" t="s">
        <v>316</v>
      </c>
      <c r="E932" s="48">
        <v>352.0</v>
      </c>
      <c r="F932" s="48" t="s">
        <v>309</v>
      </c>
      <c r="G932" s="48">
        <v>227.0</v>
      </c>
      <c r="H932" s="48">
        <v>101.0</v>
      </c>
      <c r="I932" s="49">
        <v>0.0402777777777778</v>
      </c>
    </row>
    <row r="933" ht="13.5" customHeight="1">
      <c r="A933" s="46">
        <v>2793.0</v>
      </c>
      <c r="B933" s="47">
        <v>45335.0</v>
      </c>
      <c r="D933" s="48" t="s">
        <v>943</v>
      </c>
      <c r="E933" s="48">
        <v>495.0</v>
      </c>
      <c r="F933" s="48" t="s">
        <v>312</v>
      </c>
      <c r="G933" s="48">
        <v>243.0</v>
      </c>
      <c r="H933" s="48">
        <v>144.0</v>
      </c>
      <c r="I933" s="49">
        <v>0.291666666666667</v>
      </c>
    </row>
    <row r="934" ht="13.5" customHeight="1">
      <c r="A934" s="46">
        <v>2793.0</v>
      </c>
      <c r="B934" s="47">
        <v>45336.0</v>
      </c>
      <c r="D934" s="48" t="s">
        <v>613</v>
      </c>
      <c r="E934" s="48">
        <v>372.0</v>
      </c>
      <c r="F934" s="48" t="s">
        <v>505</v>
      </c>
      <c r="G934" s="48">
        <v>185.0</v>
      </c>
      <c r="H934" s="48">
        <v>130.0</v>
      </c>
      <c r="I934" s="49">
        <v>0.291666666666667</v>
      </c>
    </row>
    <row r="935" ht="13.5" customHeight="1">
      <c r="A935" s="46">
        <v>2793.0</v>
      </c>
      <c r="B935" s="47">
        <v>45337.0</v>
      </c>
      <c r="D935" s="48" t="s">
        <v>593</v>
      </c>
      <c r="E935" s="48">
        <v>442.0</v>
      </c>
      <c r="F935" s="48" t="s">
        <v>535</v>
      </c>
      <c r="G935" s="48">
        <v>242.0</v>
      </c>
      <c r="H935" s="48">
        <v>110.0</v>
      </c>
      <c r="I935" s="49">
        <v>0.291666666666667</v>
      </c>
    </row>
    <row r="936" ht="13.5" customHeight="1">
      <c r="A936" s="46">
        <v>2793.0</v>
      </c>
      <c r="B936" s="47">
        <v>45338.0</v>
      </c>
      <c r="D936" s="48" t="s">
        <v>944</v>
      </c>
      <c r="E936" s="48">
        <v>465.0</v>
      </c>
      <c r="F936" s="48" t="s">
        <v>945</v>
      </c>
      <c r="G936" s="48">
        <v>251.0</v>
      </c>
      <c r="H936" s="48">
        <v>99.0</v>
      </c>
      <c r="I936" s="49">
        <v>0.291666666666667</v>
      </c>
    </row>
    <row r="937" ht="13.5" customHeight="1">
      <c r="A937" s="46">
        <v>2793.0</v>
      </c>
      <c r="B937" s="47">
        <v>45339.0</v>
      </c>
      <c r="D937" s="48" t="s">
        <v>936</v>
      </c>
      <c r="E937" s="48">
        <v>510.0</v>
      </c>
      <c r="F937" s="48" t="s">
        <v>323</v>
      </c>
      <c r="G937" s="48">
        <v>302.0</v>
      </c>
      <c r="H937" s="48">
        <v>79.0</v>
      </c>
      <c r="I937" s="49">
        <v>0.291666666666667</v>
      </c>
    </row>
    <row r="938" ht="13.5" customHeight="1">
      <c r="A938" s="46">
        <v>2793.0</v>
      </c>
      <c r="B938" s="47">
        <v>45340.0</v>
      </c>
      <c r="D938" s="48" t="s">
        <v>946</v>
      </c>
      <c r="E938" s="48">
        <v>530.0</v>
      </c>
      <c r="F938" s="48" t="s">
        <v>947</v>
      </c>
      <c r="G938" s="48">
        <v>390.0</v>
      </c>
      <c r="H938" s="48">
        <v>123.0</v>
      </c>
      <c r="I938" s="50">
        <v>0.333333333333333</v>
      </c>
    </row>
    <row r="939" ht="13.5" customHeight="1">
      <c r="A939" s="46">
        <v>2793.0</v>
      </c>
      <c r="B939" s="47">
        <v>45341.0</v>
      </c>
      <c r="D939" s="48" t="s">
        <v>563</v>
      </c>
      <c r="E939" s="48">
        <v>383.0</v>
      </c>
      <c r="F939" s="48" t="s">
        <v>291</v>
      </c>
      <c r="G939" s="48">
        <v>236.0</v>
      </c>
      <c r="H939" s="48">
        <v>99.0</v>
      </c>
      <c r="I939" s="49">
        <v>0.322916666666667</v>
      </c>
    </row>
    <row r="940" ht="13.5" customHeight="1">
      <c r="A940" s="46">
        <v>2793.0</v>
      </c>
      <c r="B940" s="47">
        <v>45342.0</v>
      </c>
      <c r="D940" s="48" t="s">
        <v>578</v>
      </c>
      <c r="E940" s="48">
        <v>409.0</v>
      </c>
      <c r="F940" s="48" t="s">
        <v>465</v>
      </c>
      <c r="G940" s="48">
        <v>230.0</v>
      </c>
      <c r="H940" s="48">
        <v>89.0</v>
      </c>
      <c r="I940" s="49">
        <v>0.322916666666667</v>
      </c>
    </row>
    <row r="941" ht="13.5" customHeight="1">
      <c r="A941" s="46">
        <v>2793.0</v>
      </c>
      <c r="B941" s="47">
        <v>45343.0</v>
      </c>
      <c r="D941" s="48" t="s">
        <v>917</v>
      </c>
      <c r="E941" s="48">
        <v>341.0</v>
      </c>
      <c r="F941" s="48" t="s">
        <v>594</v>
      </c>
      <c r="G941" s="48">
        <v>165.0</v>
      </c>
      <c r="H941" s="48">
        <v>143.0</v>
      </c>
      <c r="I941" s="49">
        <v>0.0763888888888889</v>
      </c>
    </row>
    <row r="942" ht="13.5" customHeight="1">
      <c r="A942" s="46">
        <v>2793.0</v>
      </c>
      <c r="B942" s="47">
        <v>45344.0</v>
      </c>
      <c r="D942" s="48" t="s">
        <v>403</v>
      </c>
      <c r="E942" s="48">
        <v>361.0</v>
      </c>
      <c r="F942" s="48" t="s">
        <v>512</v>
      </c>
      <c r="G942" s="48">
        <v>213.0</v>
      </c>
      <c r="H942" s="48">
        <v>120.0</v>
      </c>
      <c r="I942" s="49">
        <v>0.322916666666667</v>
      </c>
    </row>
    <row r="943" ht="13.5" customHeight="1">
      <c r="A943" s="46">
        <v>2793.0</v>
      </c>
      <c r="B943" s="47">
        <v>45345.0</v>
      </c>
      <c r="D943" s="48" t="s">
        <v>722</v>
      </c>
      <c r="E943" s="48">
        <v>440.0</v>
      </c>
      <c r="F943" s="48" t="s">
        <v>284</v>
      </c>
      <c r="G943" s="48">
        <v>292.0</v>
      </c>
      <c r="H943" s="48">
        <v>97.0</v>
      </c>
      <c r="I943" s="49">
        <v>0.322916666666667</v>
      </c>
    </row>
    <row r="944" ht="13.5" customHeight="1">
      <c r="A944" s="46">
        <v>2793.0</v>
      </c>
      <c r="B944" s="47">
        <v>45346.0</v>
      </c>
      <c r="D944" s="48" t="s">
        <v>538</v>
      </c>
      <c r="E944" s="48">
        <v>500.0</v>
      </c>
      <c r="F944" s="48" t="s">
        <v>286</v>
      </c>
      <c r="G944" s="48">
        <v>362.0</v>
      </c>
      <c r="H944" s="48">
        <v>99.0</v>
      </c>
      <c r="I944" s="49">
        <v>0.0208333333333333</v>
      </c>
    </row>
    <row r="945" ht="13.5" customHeight="1">
      <c r="A945" s="46">
        <v>2793.0</v>
      </c>
      <c r="B945" s="47">
        <v>45347.0</v>
      </c>
      <c r="D945" s="48" t="s">
        <v>722</v>
      </c>
      <c r="E945" s="48">
        <v>440.0</v>
      </c>
      <c r="F945" s="48" t="s">
        <v>498</v>
      </c>
      <c r="G945" s="48">
        <v>202.0</v>
      </c>
      <c r="H945" s="48">
        <v>101.0</v>
      </c>
      <c r="I945" s="49">
        <v>0.03125</v>
      </c>
    </row>
    <row r="946" ht="13.5" customHeight="1">
      <c r="A946" s="46">
        <v>2793.0</v>
      </c>
      <c r="B946" s="47">
        <v>45348.0</v>
      </c>
      <c r="D946" s="48" t="s">
        <v>374</v>
      </c>
      <c r="E946" s="48">
        <v>321.0</v>
      </c>
      <c r="F946" s="48" t="s">
        <v>422</v>
      </c>
      <c r="G946" s="48">
        <v>179.0</v>
      </c>
      <c r="H946" s="48">
        <v>76.0</v>
      </c>
      <c r="I946" s="49">
        <v>0.322916666666667</v>
      </c>
    </row>
    <row r="947" ht="13.5" customHeight="1">
      <c r="A947" s="46">
        <v>2793.0</v>
      </c>
      <c r="B947" s="47">
        <v>45349.0</v>
      </c>
      <c r="D947" s="48" t="s">
        <v>716</v>
      </c>
      <c r="E947" s="48">
        <v>381.0</v>
      </c>
      <c r="F947" s="48" t="s">
        <v>359</v>
      </c>
      <c r="G947" s="48">
        <v>199.0</v>
      </c>
      <c r="H947" s="48">
        <v>85.0</v>
      </c>
      <c r="I947" s="49">
        <v>0.322916666666667</v>
      </c>
    </row>
    <row r="948" ht="13.5" customHeight="1">
      <c r="A948" s="46">
        <v>2793.0</v>
      </c>
      <c r="B948" s="47">
        <v>45350.0</v>
      </c>
      <c r="D948" s="48" t="s">
        <v>458</v>
      </c>
      <c r="E948" s="48">
        <v>398.0</v>
      </c>
      <c r="F948" s="48" t="s">
        <v>472</v>
      </c>
      <c r="G948" s="48">
        <v>260.0</v>
      </c>
      <c r="H948" s="48">
        <v>88.0</v>
      </c>
      <c r="I948" s="49">
        <v>0.322916666666667</v>
      </c>
    </row>
    <row r="949" ht="13.5" customHeight="1">
      <c r="A949" s="46">
        <v>2793.0</v>
      </c>
      <c r="B949" s="47">
        <v>45351.0</v>
      </c>
      <c r="D949" s="48" t="s">
        <v>948</v>
      </c>
      <c r="E949" s="48">
        <v>320.0</v>
      </c>
      <c r="F949" s="48" t="s">
        <v>339</v>
      </c>
      <c r="G949" s="48">
        <v>225.0</v>
      </c>
      <c r="H949" s="48">
        <v>73.0</v>
      </c>
      <c r="I949" s="49">
        <v>0.322916666666667</v>
      </c>
    </row>
    <row r="950" ht="13.5" customHeight="1">
      <c r="A950" s="46">
        <v>2793.0</v>
      </c>
      <c r="B950" s="47">
        <v>45352.0</v>
      </c>
      <c r="D950" s="48" t="s">
        <v>936</v>
      </c>
      <c r="E950" s="48">
        <v>510.0</v>
      </c>
      <c r="F950" s="48" t="s">
        <v>547</v>
      </c>
      <c r="G950" s="48">
        <v>303.0</v>
      </c>
      <c r="H950" s="48">
        <v>134.0</v>
      </c>
      <c r="I950" s="49">
        <v>0.322916666666667</v>
      </c>
    </row>
    <row r="951" ht="13.5" customHeight="1">
      <c r="A951" s="46">
        <v>2793.0</v>
      </c>
      <c r="B951" s="47">
        <v>45353.0</v>
      </c>
      <c r="D951" s="48" t="s">
        <v>755</v>
      </c>
      <c r="E951" s="48">
        <v>460.0</v>
      </c>
      <c r="F951" s="48" t="s">
        <v>949</v>
      </c>
      <c r="G951" s="48">
        <v>285.0</v>
      </c>
      <c r="H951" s="48">
        <v>88.0</v>
      </c>
      <c r="I951" s="49">
        <v>0.302083333333333</v>
      </c>
    </row>
    <row r="952" ht="13.5" customHeight="1">
      <c r="A952" s="46">
        <v>2793.0</v>
      </c>
      <c r="B952" s="47">
        <v>45354.0</v>
      </c>
      <c r="D952" s="48" t="s">
        <v>635</v>
      </c>
      <c r="E952" s="48">
        <v>404.0</v>
      </c>
      <c r="F952" s="48" t="s">
        <v>535</v>
      </c>
      <c r="G952" s="48">
        <v>242.0</v>
      </c>
      <c r="H952" s="48">
        <v>113.0</v>
      </c>
      <c r="I952" s="49">
        <v>0.00694444444444444</v>
      </c>
    </row>
    <row r="953" ht="13.5" customHeight="1">
      <c r="A953" s="46">
        <v>2793.0</v>
      </c>
      <c r="B953" s="47">
        <v>45355.0</v>
      </c>
      <c r="D953" s="48" t="s">
        <v>403</v>
      </c>
      <c r="E953" s="48">
        <v>361.0</v>
      </c>
      <c r="F953" s="48" t="s">
        <v>925</v>
      </c>
      <c r="G953" s="48">
        <v>220.0</v>
      </c>
      <c r="H953" s="48">
        <v>133.0</v>
      </c>
      <c r="I953" s="49">
        <v>0.322916666666667</v>
      </c>
    </row>
    <row r="954" ht="13.5" customHeight="1">
      <c r="A954" s="46">
        <v>2793.0</v>
      </c>
      <c r="B954" s="47">
        <v>45356.0</v>
      </c>
      <c r="D954" s="48" t="s">
        <v>816</v>
      </c>
      <c r="E954" s="48">
        <v>345.0</v>
      </c>
      <c r="F954" s="48" t="s">
        <v>766</v>
      </c>
      <c r="G954" s="48">
        <v>200.0</v>
      </c>
      <c r="H954" s="48">
        <v>124.0</v>
      </c>
      <c r="I954" s="49">
        <v>0.302083333333333</v>
      </c>
    </row>
    <row r="955" ht="13.5" customHeight="1">
      <c r="A955" s="46">
        <v>2793.0</v>
      </c>
      <c r="B955" s="47">
        <v>45357.0</v>
      </c>
      <c r="D955" s="48" t="s">
        <v>397</v>
      </c>
      <c r="E955" s="48">
        <v>393.0</v>
      </c>
      <c r="F955" s="48" t="s">
        <v>930</v>
      </c>
      <c r="G955" s="48">
        <v>261.0</v>
      </c>
      <c r="H955" s="48">
        <v>107.0</v>
      </c>
      <c r="I955" s="49">
        <v>0.0625</v>
      </c>
    </row>
    <row r="956" ht="13.5" customHeight="1">
      <c r="A956" s="46">
        <v>2793.0</v>
      </c>
      <c r="B956" s="47">
        <v>45358.0</v>
      </c>
      <c r="D956" s="48" t="s">
        <v>374</v>
      </c>
      <c r="E956" s="48">
        <v>321.0</v>
      </c>
      <c r="F956" s="48" t="s">
        <v>292</v>
      </c>
      <c r="G956" s="48">
        <v>192.0</v>
      </c>
      <c r="H956" s="48">
        <v>102.0</v>
      </c>
      <c r="I956" s="49">
        <v>0.322916666666667</v>
      </c>
    </row>
    <row r="957" ht="13.5" customHeight="1">
      <c r="A957" s="46">
        <v>2793.0</v>
      </c>
      <c r="B957" s="47">
        <v>45359.0</v>
      </c>
      <c r="D957" s="48" t="s">
        <v>772</v>
      </c>
      <c r="E957" s="48">
        <v>410.0</v>
      </c>
      <c r="F957" s="48" t="s">
        <v>617</v>
      </c>
      <c r="G957" s="48">
        <v>119.0</v>
      </c>
      <c r="H957" s="48">
        <v>96.0</v>
      </c>
      <c r="I957" s="49">
        <v>0.0666666666666667</v>
      </c>
    </row>
    <row r="958" ht="13.5" customHeight="1">
      <c r="A958" s="46">
        <v>2793.0</v>
      </c>
      <c r="B958" s="47">
        <v>45360.0</v>
      </c>
      <c r="D958" s="48" t="s">
        <v>357</v>
      </c>
      <c r="E958" s="48">
        <v>421.0</v>
      </c>
      <c r="F958" s="48" t="s">
        <v>309</v>
      </c>
      <c r="G958" s="48">
        <v>227.0</v>
      </c>
      <c r="H958" s="48">
        <v>94.0</v>
      </c>
      <c r="I958" s="49">
        <v>0.322916666666667</v>
      </c>
    </row>
    <row r="959" ht="13.5" customHeight="1">
      <c r="A959" s="46">
        <v>2793.0</v>
      </c>
      <c r="B959" s="47">
        <v>45361.0</v>
      </c>
      <c r="D959" s="48" t="s">
        <v>497</v>
      </c>
      <c r="E959" s="48">
        <v>405.0</v>
      </c>
      <c r="F959" s="48" t="s">
        <v>465</v>
      </c>
      <c r="G959" s="48">
        <v>230.0</v>
      </c>
      <c r="H959" s="48">
        <v>112.0</v>
      </c>
      <c r="I959" s="49">
        <v>0.3125</v>
      </c>
    </row>
    <row r="960" ht="13.5" customHeight="1">
      <c r="A960" s="46">
        <v>2793.0</v>
      </c>
      <c r="B960" s="47">
        <v>45362.0</v>
      </c>
      <c r="D960" s="48" t="s">
        <v>412</v>
      </c>
      <c r="E960" s="48">
        <v>306.0</v>
      </c>
      <c r="F960" s="48" t="s">
        <v>916</v>
      </c>
      <c r="G960" s="48">
        <v>178.0</v>
      </c>
      <c r="H960" s="48">
        <v>90.0</v>
      </c>
      <c r="I960" s="49">
        <v>0.3125</v>
      </c>
    </row>
    <row r="961" ht="13.5" customHeight="1">
      <c r="A961" s="46">
        <v>2793.0</v>
      </c>
      <c r="B961" s="47">
        <v>45363.0</v>
      </c>
      <c r="D961" s="48" t="s">
        <v>439</v>
      </c>
      <c r="E961" s="48">
        <v>359.0</v>
      </c>
      <c r="F961" s="48" t="s">
        <v>376</v>
      </c>
      <c r="G961" s="48">
        <v>181.0</v>
      </c>
      <c r="H961" s="48">
        <v>104.0</v>
      </c>
      <c r="I961" s="49">
        <v>0.322916666666667</v>
      </c>
    </row>
    <row r="962" ht="13.5" customHeight="1">
      <c r="A962" s="46">
        <v>2793.0</v>
      </c>
      <c r="B962" s="47">
        <v>45364.0</v>
      </c>
      <c r="D962" s="48" t="s">
        <v>388</v>
      </c>
      <c r="E962" s="48">
        <v>367.0</v>
      </c>
      <c r="F962" s="48" t="s">
        <v>636</v>
      </c>
      <c r="G962" s="48">
        <v>237.0</v>
      </c>
      <c r="H962" s="48">
        <v>105.0</v>
      </c>
      <c r="I962" s="49">
        <v>0.0152777777777778</v>
      </c>
    </row>
    <row r="963" ht="13.5" customHeight="1">
      <c r="A963" s="46">
        <v>2793.0</v>
      </c>
      <c r="B963" s="47">
        <v>45365.0</v>
      </c>
      <c r="D963" s="48" t="s">
        <v>947</v>
      </c>
      <c r="E963" s="48">
        <v>330.0</v>
      </c>
      <c r="F963" s="48" t="s">
        <v>385</v>
      </c>
      <c r="G963" s="48">
        <v>127.0</v>
      </c>
      <c r="H963" s="48">
        <v>94.0</v>
      </c>
      <c r="I963" s="49">
        <v>0.0666666666666667</v>
      </c>
    </row>
    <row r="964" ht="13.5" customHeight="1">
      <c r="A964" s="46">
        <v>2793.0</v>
      </c>
      <c r="B964" s="47">
        <v>45366.0</v>
      </c>
      <c r="D964" s="48" t="s">
        <v>603</v>
      </c>
      <c r="E964" s="48">
        <v>463.0</v>
      </c>
      <c r="F964" s="48" t="s">
        <v>453</v>
      </c>
      <c r="G964" s="48">
        <v>270.0</v>
      </c>
      <c r="H964" s="48">
        <v>76.0</v>
      </c>
      <c r="I964" s="49">
        <v>0.322916666666667</v>
      </c>
    </row>
    <row r="965" ht="13.5" customHeight="1">
      <c r="A965" s="46">
        <v>2793.0</v>
      </c>
      <c r="B965" s="47">
        <v>45367.0</v>
      </c>
      <c r="D965" s="48" t="s">
        <v>950</v>
      </c>
      <c r="E965" s="48">
        <v>363.0</v>
      </c>
      <c r="F965" s="48" t="s">
        <v>684</v>
      </c>
      <c r="G965" s="48">
        <v>224.0</v>
      </c>
      <c r="H965" s="48">
        <v>94.0</v>
      </c>
      <c r="I965" s="49">
        <v>0.0520833333333333</v>
      </c>
    </row>
    <row r="966" ht="13.5" customHeight="1">
      <c r="A966" s="46">
        <v>2793.0</v>
      </c>
      <c r="B966" s="47">
        <v>45368.0</v>
      </c>
      <c r="D966" s="48" t="s">
        <v>951</v>
      </c>
      <c r="E966" s="48">
        <v>406.0</v>
      </c>
      <c r="F966" s="48" t="s">
        <v>684</v>
      </c>
      <c r="G966" s="48">
        <v>224.0</v>
      </c>
      <c r="H966" s="48">
        <v>93.0</v>
      </c>
      <c r="I966" s="49">
        <v>0.302083333333333</v>
      </c>
    </row>
    <row r="967" ht="13.5" customHeight="1">
      <c r="A967" s="46">
        <v>2793.0</v>
      </c>
      <c r="B967" s="47">
        <v>45369.0</v>
      </c>
      <c r="D967" s="48" t="s">
        <v>948</v>
      </c>
      <c r="E967" s="48">
        <v>320.0</v>
      </c>
      <c r="F967" s="48" t="s">
        <v>381</v>
      </c>
      <c r="G967" s="48">
        <v>175.0</v>
      </c>
      <c r="H967" s="48">
        <v>120.0</v>
      </c>
      <c r="I967" s="49">
        <v>0.3125</v>
      </c>
    </row>
    <row r="968" ht="13.5" customHeight="1">
      <c r="A968" s="46">
        <v>2793.0</v>
      </c>
      <c r="B968" s="47">
        <v>45370.0</v>
      </c>
      <c r="D968" s="48" t="s">
        <v>932</v>
      </c>
      <c r="E968" s="48">
        <v>311.0</v>
      </c>
      <c r="F968" s="48" t="s">
        <v>371</v>
      </c>
      <c r="G968" s="48">
        <v>210.0</v>
      </c>
      <c r="H968" s="48">
        <v>77.0</v>
      </c>
      <c r="I968" s="49">
        <v>0.3125</v>
      </c>
    </row>
    <row r="969" ht="13.5" customHeight="1">
      <c r="A969" s="46">
        <v>2793.0</v>
      </c>
      <c r="B969" s="47">
        <v>45371.0</v>
      </c>
      <c r="D969" s="48" t="s">
        <v>326</v>
      </c>
      <c r="E969" s="48">
        <v>350.0</v>
      </c>
      <c r="F969" s="48" t="s">
        <v>406</v>
      </c>
      <c r="G969" s="48">
        <v>145.0</v>
      </c>
      <c r="H969" s="48">
        <v>93.0</v>
      </c>
      <c r="I969" s="49">
        <v>0.322916666666667</v>
      </c>
    </row>
    <row r="970" ht="13.5" customHeight="1">
      <c r="A970" s="46">
        <v>2793.0</v>
      </c>
      <c r="B970" s="47">
        <v>45372.0</v>
      </c>
      <c r="D970" s="48" t="s">
        <v>286</v>
      </c>
      <c r="E970" s="48">
        <v>362.0</v>
      </c>
      <c r="F970" s="48" t="s">
        <v>492</v>
      </c>
      <c r="G970" s="48">
        <v>226.0</v>
      </c>
      <c r="H970" s="48">
        <v>125.0</v>
      </c>
      <c r="I970" s="49">
        <v>0.3125</v>
      </c>
    </row>
    <row r="971" ht="13.5" customHeight="1">
      <c r="A971" s="46">
        <v>2793.0</v>
      </c>
      <c r="B971" s="47">
        <v>45373.0</v>
      </c>
      <c r="D971" s="48" t="s">
        <v>952</v>
      </c>
      <c r="E971" s="48">
        <v>429.0</v>
      </c>
      <c r="F971" s="48" t="s">
        <v>284</v>
      </c>
      <c r="G971" s="48">
        <v>292.0</v>
      </c>
      <c r="H971" s="48">
        <v>105.0</v>
      </c>
      <c r="I971" s="49">
        <v>0.322916666666667</v>
      </c>
    </row>
    <row r="972" ht="13.5" customHeight="1">
      <c r="A972" s="46">
        <v>2793.0</v>
      </c>
      <c r="B972" s="47">
        <v>45374.0</v>
      </c>
      <c r="D972" s="48" t="s">
        <v>953</v>
      </c>
      <c r="E972" s="48">
        <v>502.0</v>
      </c>
      <c r="F972" s="48" t="s">
        <v>453</v>
      </c>
      <c r="G972" s="48">
        <v>270.0</v>
      </c>
      <c r="H972" s="48">
        <v>75.0</v>
      </c>
      <c r="I972" s="49">
        <v>0.0368055555555556</v>
      </c>
    </row>
    <row r="973" ht="13.5" customHeight="1">
      <c r="A973" s="46">
        <v>2793.0</v>
      </c>
      <c r="B973" s="47">
        <v>45375.0</v>
      </c>
      <c r="D973" s="48" t="s">
        <v>773</v>
      </c>
      <c r="E973" s="48">
        <v>430.0</v>
      </c>
      <c r="F973" s="48" t="s">
        <v>267</v>
      </c>
      <c r="G973" s="48">
        <v>223.0</v>
      </c>
      <c r="H973" s="48">
        <v>92.0</v>
      </c>
      <c r="I973" s="49">
        <v>0.0909722222222222</v>
      </c>
    </row>
    <row r="974" ht="13.5" customHeight="1">
      <c r="A974" s="46">
        <v>2793.0</v>
      </c>
      <c r="B974" s="47">
        <v>45376.0</v>
      </c>
      <c r="D974" s="48" t="s">
        <v>399</v>
      </c>
      <c r="E974" s="48">
        <v>370.0</v>
      </c>
      <c r="F974" s="48" t="s">
        <v>339</v>
      </c>
      <c r="G974" s="48">
        <v>225.0</v>
      </c>
      <c r="H974" s="48">
        <v>98.0</v>
      </c>
      <c r="I974" s="49">
        <v>0.302083333333333</v>
      </c>
    </row>
    <row r="975" ht="13.5" customHeight="1">
      <c r="A975" s="46">
        <v>2793.0</v>
      </c>
      <c r="B975" s="47">
        <v>45377.0</v>
      </c>
      <c r="D975" s="48" t="s">
        <v>506</v>
      </c>
      <c r="E975" s="48">
        <v>307.0</v>
      </c>
      <c r="F975" s="48" t="s">
        <v>766</v>
      </c>
      <c r="G975" s="48">
        <v>200.0</v>
      </c>
      <c r="H975" s="48">
        <v>110.0</v>
      </c>
      <c r="I975" s="49">
        <v>0.0138888888888889</v>
      </c>
    </row>
    <row r="976" ht="13.5" customHeight="1">
      <c r="A976" s="46">
        <v>2793.0</v>
      </c>
      <c r="B976" s="47">
        <v>45378.0</v>
      </c>
      <c r="D976" s="48" t="s">
        <v>557</v>
      </c>
      <c r="E976" s="48">
        <v>105.0</v>
      </c>
      <c r="F976" s="48" t="s">
        <v>400</v>
      </c>
      <c r="G976" s="48">
        <v>90.0</v>
      </c>
      <c r="H976" s="48">
        <v>12.0</v>
      </c>
      <c r="I976" s="49">
        <v>0.322916666666667</v>
      </c>
      <c r="L976" s="48" t="s">
        <v>954</v>
      </c>
    </row>
    <row r="977" ht="13.5" customHeight="1">
      <c r="A977" s="46">
        <v>2793.0</v>
      </c>
      <c r="B977" s="47">
        <v>45379.0</v>
      </c>
      <c r="D977" s="48" t="s">
        <v>925</v>
      </c>
      <c r="E977" s="48">
        <v>220.0</v>
      </c>
      <c r="F977" s="48" t="s">
        <v>594</v>
      </c>
      <c r="G977" s="48">
        <v>165.0</v>
      </c>
      <c r="H977" s="48">
        <v>60.0</v>
      </c>
      <c r="I977" s="49">
        <v>0.322916666666667</v>
      </c>
      <c r="L977" s="48" t="s">
        <v>955</v>
      </c>
    </row>
    <row r="978" ht="13.5" customHeight="1">
      <c r="A978" s="46">
        <v>2793.0</v>
      </c>
      <c r="B978" s="47">
        <v>45380.0</v>
      </c>
      <c r="D978" s="48" t="s">
        <v>453</v>
      </c>
      <c r="E978" s="48">
        <v>270.0</v>
      </c>
      <c r="F978" s="48" t="s">
        <v>465</v>
      </c>
      <c r="G978" s="48">
        <v>230.0</v>
      </c>
      <c r="H978" s="48">
        <v>70.0</v>
      </c>
      <c r="I978" s="49">
        <v>0.0694444444444444</v>
      </c>
      <c r="L978" s="48" t="s">
        <v>955</v>
      </c>
    </row>
    <row r="979" ht="13.5" customHeight="1">
      <c r="A979" s="46">
        <v>2793.0</v>
      </c>
      <c r="B979" s="47">
        <v>45381.0</v>
      </c>
      <c r="D979" s="48" t="s">
        <v>552</v>
      </c>
      <c r="E979" s="48">
        <v>62.0</v>
      </c>
      <c r="F979" s="48" t="s">
        <v>956</v>
      </c>
      <c r="G979" s="48">
        <v>48.0</v>
      </c>
      <c r="H979" s="48">
        <v>50.0</v>
      </c>
      <c r="I979" s="50">
        <v>0.3125</v>
      </c>
      <c r="L979" s="48" t="s">
        <v>954</v>
      </c>
    </row>
    <row r="980" ht="13.5" customHeight="1">
      <c r="A980" s="46">
        <v>2793.0</v>
      </c>
      <c r="B980" s="47">
        <v>45382.0</v>
      </c>
      <c r="D980" s="48" t="s">
        <v>463</v>
      </c>
      <c r="E980" s="48">
        <v>126.0</v>
      </c>
      <c r="F980" s="48" t="s">
        <v>557</v>
      </c>
      <c r="G980" s="48">
        <v>105.0</v>
      </c>
      <c r="H980" s="48">
        <v>54.0</v>
      </c>
      <c r="I980" s="49">
        <v>0.302083333333333</v>
      </c>
      <c r="L980" s="48" t="s">
        <v>955</v>
      </c>
    </row>
    <row r="981" ht="13.5" customHeight="1">
      <c r="A981" s="46">
        <v>2793.0</v>
      </c>
      <c r="B981" s="47">
        <v>45383.0</v>
      </c>
      <c r="D981" s="48" t="s">
        <v>528</v>
      </c>
      <c r="E981" s="48">
        <v>122.0</v>
      </c>
      <c r="F981" s="48" t="s">
        <v>513</v>
      </c>
      <c r="G981" s="48">
        <v>64.0</v>
      </c>
      <c r="H981" s="48">
        <v>80.0</v>
      </c>
      <c r="I981" s="49">
        <v>0.322916666666667</v>
      </c>
      <c r="L981" s="48" t="s">
        <v>955</v>
      </c>
    </row>
    <row r="982" ht="13.5" customHeight="1">
      <c r="A982" s="46">
        <v>2793.0</v>
      </c>
      <c r="B982" s="47">
        <v>45384.0</v>
      </c>
      <c r="D982" s="48" t="s">
        <v>658</v>
      </c>
      <c r="E982" s="48">
        <v>70.0</v>
      </c>
      <c r="F982" s="48" t="s">
        <v>957</v>
      </c>
      <c r="G982" s="48">
        <v>49.0</v>
      </c>
      <c r="H982" s="48">
        <v>76.0</v>
      </c>
      <c r="I982" s="49">
        <v>0.322916666666667</v>
      </c>
      <c r="L982" s="48" t="s">
        <v>955</v>
      </c>
    </row>
    <row r="983" ht="13.5" customHeight="1">
      <c r="A983" s="16">
        <v>4278.0</v>
      </c>
      <c r="B983" s="51">
        <v>45284.0</v>
      </c>
      <c r="D983" s="52" t="s">
        <v>445</v>
      </c>
      <c r="E983" s="52">
        <v>348.0</v>
      </c>
      <c r="F983" s="52" t="s">
        <v>514</v>
      </c>
      <c r="G983" s="52">
        <v>144.0</v>
      </c>
      <c r="H983" s="52">
        <v>118.0</v>
      </c>
      <c r="I983" s="53">
        <v>0.006944444444444444</v>
      </c>
    </row>
    <row r="984" ht="13.5" customHeight="1">
      <c r="A984" s="16">
        <v>4278.0</v>
      </c>
      <c r="B984" s="51">
        <v>45285.0</v>
      </c>
      <c r="D984" s="52" t="s">
        <v>774</v>
      </c>
      <c r="E984" s="52">
        <v>354.0</v>
      </c>
      <c r="F984" s="52" t="s">
        <v>402</v>
      </c>
      <c r="G984" s="52">
        <v>169.0</v>
      </c>
      <c r="H984" s="52">
        <v>119.0</v>
      </c>
      <c r="I984" s="53">
        <v>6.944444444444445E-4</v>
      </c>
    </row>
    <row r="985" ht="13.5" customHeight="1">
      <c r="A985" s="16">
        <v>4278.0</v>
      </c>
      <c r="B985" s="51">
        <v>45286.0</v>
      </c>
      <c r="D985" s="52" t="s">
        <v>501</v>
      </c>
      <c r="E985" s="52">
        <v>423.0</v>
      </c>
      <c r="F985" s="52" t="s">
        <v>582</v>
      </c>
      <c r="G985" s="52">
        <v>157.0</v>
      </c>
      <c r="H985" s="52">
        <v>130.0</v>
      </c>
      <c r="I985" s="53">
        <v>0.025694444444444447</v>
      </c>
    </row>
    <row r="986" ht="13.5" customHeight="1">
      <c r="A986" s="16">
        <v>4278.0</v>
      </c>
      <c r="B986" s="51">
        <v>45287.0</v>
      </c>
      <c r="D986" s="52" t="s">
        <v>493</v>
      </c>
      <c r="E986" s="52">
        <v>434.0</v>
      </c>
      <c r="F986" s="52" t="s">
        <v>402</v>
      </c>
      <c r="G986" s="52">
        <v>169.0</v>
      </c>
      <c r="H986" s="52">
        <v>120.0</v>
      </c>
      <c r="I986" s="53">
        <v>0.011805555555555555</v>
      </c>
    </row>
    <row r="987" ht="13.5" customHeight="1">
      <c r="A987" s="16">
        <v>4278.0</v>
      </c>
      <c r="B987" s="51">
        <v>45288.0</v>
      </c>
      <c r="D987" s="52" t="s">
        <v>366</v>
      </c>
      <c r="E987" s="52">
        <v>349.0</v>
      </c>
      <c r="F987" s="52" t="s">
        <v>294</v>
      </c>
      <c r="G987" s="52">
        <v>177.0</v>
      </c>
      <c r="H987" s="52">
        <v>167.0</v>
      </c>
      <c r="I987" s="53">
        <v>0.024305555555555556</v>
      </c>
    </row>
    <row r="988" ht="13.5" customHeight="1">
      <c r="A988" s="16">
        <v>4278.0</v>
      </c>
      <c r="B988" s="51">
        <v>45289.0</v>
      </c>
      <c r="D988" s="52" t="s">
        <v>382</v>
      </c>
      <c r="E988" s="52">
        <v>389.0</v>
      </c>
      <c r="F988" s="52" t="s">
        <v>346</v>
      </c>
      <c r="G988" s="52">
        <v>121.0</v>
      </c>
      <c r="H988" s="52">
        <v>100.0</v>
      </c>
      <c r="I988" s="53">
        <v>0.024305555555555556</v>
      </c>
    </row>
    <row r="989" ht="13.5" customHeight="1">
      <c r="A989" s="16">
        <v>4278.0</v>
      </c>
      <c r="B989" s="51">
        <v>45290.0</v>
      </c>
      <c r="D989" s="52" t="s">
        <v>418</v>
      </c>
      <c r="E989" s="52">
        <v>437.0</v>
      </c>
      <c r="F989" s="52" t="s">
        <v>292</v>
      </c>
      <c r="G989" s="52">
        <v>192.0</v>
      </c>
      <c r="H989" s="52">
        <v>121.0</v>
      </c>
      <c r="I989" s="53">
        <v>0.001388888888888889</v>
      </c>
    </row>
    <row r="990" ht="13.5" customHeight="1">
      <c r="A990" s="16">
        <v>4278.0</v>
      </c>
      <c r="B990" s="51">
        <v>45291.0</v>
      </c>
      <c r="D990" s="52" t="s">
        <v>803</v>
      </c>
      <c r="E990" s="52">
        <v>555.0</v>
      </c>
      <c r="F990" s="52" t="s">
        <v>780</v>
      </c>
      <c r="G990" s="52">
        <v>249.0</v>
      </c>
      <c r="H990" s="52">
        <v>152.0</v>
      </c>
      <c r="I990" s="53">
        <v>0.002777777777777778</v>
      </c>
    </row>
    <row r="991" ht="13.5" customHeight="1">
      <c r="A991" s="16">
        <v>4278.0</v>
      </c>
      <c r="B991" s="51">
        <v>45292.0</v>
      </c>
      <c r="D991" s="52" t="s">
        <v>958</v>
      </c>
      <c r="E991" s="52">
        <v>477.0</v>
      </c>
      <c r="F991" s="52" t="s">
        <v>470</v>
      </c>
      <c r="G991" s="52">
        <v>206.0</v>
      </c>
      <c r="H991" s="52">
        <v>103.0</v>
      </c>
      <c r="I991" s="53">
        <v>0.0</v>
      </c>
    </row>
    <row r="992" ht="13.5" customHeight="1">
      <c r="A992" s="16">
        <v>4278.0</v>
      </c>
      <c r="B992" s="51">
        <v>45293.0</v>
      </c>
      <c r="D992" s="52" t="s">
        <v>517</v>
      </c>
      <c r="E992" s="52">
        <v>467.0</v>
      </c>
      <c r="F992" s="52" t="s">
        <v>535</v>
      </c>
      <c r="G992" s="52">
        <v>242.0</v>
      </c>
      <c r="H992" s="52">
        <v>200.0</v>
      </c>
      <c r="I992" s="53">
        <v>0.0</v>
      </c>
    </row>
    <row r="993" ht="13.5" customHeight="1">
      <c r="A993" s="16">
        <v>4278.0</v>
      </c>
      <c r="B993" s="51">
        <v>45294.0</v>
      </c>
      <c r="D993" s="52" t="s">
        <v>382</v>
      </c>
      <c r="E993" s="52">
        <v>389.0</v>
      </c>
      <c r="F993" s="52" t="s">
        <v>431</v>
      </c>
      <c r="G993" s="52">
        <v>162.0</v>
      </c>
      <c r="H993" s="52">
        <v>124.0</v>
      </c>
      <c r="I993" s="53">
        <v>0.26666666666666666</v>
      </c>
    </row>
    <row r="994" ht="13.5" customHeight="1">
      <c r="A994" s="16">
        <v>4278.0</v>
      </c>
      <c r="B994" s="51">
        <v>45295.0</v>
      </c>
      <c r="D994" s="52" t="s">
        <v>757</v>
      </c>
      <c r="E994" s="52">
        <v>454.0</v>
      </c>
      <c r="F994" s="52" t="s">
        <v>391</v>
      </c>
      <c r="G994" s="52">
        <v>159.0</v>
      </c>
      <c r="H994" s="52">
        <v>145.0</v>
      </c>
      <c r="I994" s="53">
        <v>0.0062499999999999995</v>
      </c>
    </row>
    <row r="995" ht="13.5" customHeight="1">
      <c r="A995" s="16">
        <v>4278.0</v>
      </c>
      <c r="B995" s="51">
        <v>45296.0</v>
      </c>
      <c r="D995" s="52" t="s">
        <v>959</v>
      </c>
      <c r="E995" s="52">
        <v>708.0</v>
      </c>
      <c r="F995" s="52" t="s">
        <v>822</v>
      </c>
      <c r="G995" s="52">
        <v>428.0</v>
      </c>
      <c r="H995" s="52">
        <v>119.0</v>
      </c>
      <c r="I995" s="53">
        <v>0.006944444444444444</v>
      </c>
    </row>
    <row r="996" ht="13.5" customHeight="1">
      <c r="A996" s="16">
        <v>4278.0</v>
      </c>
      <c r="B996" s="51">
        <v>45297.0</v>
      </c>
      <c r="D996" s="52" t="s">
        <v>530</v>
      </c>
      <c r="E996" s="52">
        <v>353.0</v>
      </c>
      <c r="F996" s="52" t="s">
        <v>960</v>
      </c>
      <c r="G996" s="52">
        <v>164.0</v>
      </c>
      <c r="H996" s="52">
        <v>157.0</v>
      </c>
      <c r="I996" s="53">
        <v>0.001388888888888889</v>
      </c>
    </row>
    <row r="997" ht="13.5" customHeight="1">
      <c r="A997" s="16">
        <v>4278.0</v>
      </c>
      <c r="B997" s="51">
        <v>45298.0</v>
      </c>
      <c r="D997" s="52" t="s">
        <v>388</v>
      </c>
      <c r="E997" s="52">
        <v>367.0</v>
      </c>
      <c r="F997" s="52" t="s">
        <v>261</v>
      </c>
      <c r="G997" s="52">
        <v>195.0</v>
      </c>
      <c r="H997" s="52">
        <v>150.0</v>
      </c>
      <c r="I997" s="53">
        <v>6.944444444444445E-4</v>
      </c>
    </row>
    <row r="998" ht="13.5" customHeight="1">
      <c r="A998" s="16">
        <v>4278.0</v>
      </c>
      <c r="B998" s="51">
        <v>45299.0</v>
      </c>
      <c r="D998" s="52" t="s">
        <v>456</v>
      </c>
      <c r="E998" s="52">
        <v>281.0</v>
      </c>
      <c r="F998" s="52" t="s">
        <v>394</v>
      </c>
      <c r="G998" s="52">
        <v>136.0</v>
      </c>
      <c r="H998" s="52">
        <v>132.0</v>
      </c>
      <c r="I998" s="53">
        <v>6.944444444444445E-4</v>
      </c>
    </row>
    <row r="999" ht="13.5" customHeight="1">
      <c r="A999" s="16">
        <v>4278.0</v>
      </c>
      <c r="B999" s="51">
        <v>45300.0</v>
      </c>
      <c r="D999" s="52" t="s">
        <v>416</v>
      </c>
      <c r="E999" s="52">
        <v>394.0</v>
      </c>
      <c r="F999" s="52" t="s">
        <v>582</v>
      </c>
      <c r="G999" s="52">
        <v>157.0</v>
      </c>
      <c r="H999" s="52">
        <v>142.0</v>
      </c>
      <c r="I999" s="53">
        <v>0.0</v>
      </c>
    </row>
    <row r="1000" ht="13.5" customHeight="1">
      <c r="A1000" s="16">
        <v>4278.0</v>
      </c>
      <c r="B1000" s="51">
        <v>45301.0</v>
      </c>
      <c r="D1000" s="52" t="s">
        <v>921</v>
      </c>
      <c r="E1000" s="52">
        <v>295.0</v>
      </c>
      <c r="F1000" s="52" t="s">
        <v>634</v>
      </c>
      <c r="G1000" s="52">
        <v>87.0</v>
      </c>
      <c r="H1000" s="52">
        <v>122.0</v>
      </c>
      <c r="I1000" s="53">
        <v>0.003472222222222222</v>
      </c>
    </row>
    <row r="1001" ht="13.5" customHeight="1">
      <c r="A1001" s="16">
        <v>4278.0</v>
      </c>
      <c r="B1001" s="51">
        <v>45302.0</v>
      </c>
      <c r="D1001" s="52" t="s">
        <v>774</v>
      </c>
      <c r="E1001" s="52">
        <v>354.0</v>
      </c>
      <c r="F1001" s="52" t="s">
        <v>431</v>
      </c>
      <c r="G1001" s="52">
        <v>162.0</v>
      </c>
      <c r="H1001" s="52">
        <v>128.0</v>
      </c>
      <c r="I1001" s="53">
        <v>0.0020833333333333333</v>
      </c>
    </row>
    <row r="1002" ht="13.5" customHeight="1">
      <c r="A1002" s="16">
        <v>4278.0</v>
      </c>
      <c r="B1002" s="51">
        <v>45303.0</v>
      </c>
      <c r="D1002" s="52" t="s">
        <v>953</v>
      </c>
      <c r="E1002" s="52">
        <v>502.0</v>
      </c>
      <c r="F1002" s="52" t="s">
        <v>426</v>
      </c>
      <c r="G1002" s="52">
        <v>163.0</v>
      </c>
      <c r="H1002" s="52">
        <v>105.0</v>
      </c>
      <c r="I1002" s="53">
        <v>0.010416666666666666</v>
      </c>
    </row>
    <row r="1003" ht="13.5" customHeight="1">
      <c r="A1003" s="16">
        <v>4278.0</v>
      </c>
      <c r="B1003" s="51">
        <v>45304.0</v>
      </c>
      <c r="D1003" s="52" t="s">
        <v>578</v>
      </c>
      <c r="E1003" s="52">
        <v>409.0</v>
      </c>
      <c r="F1003" s="52" t="s">
        <v>466</v>
      </c>
      <c r="G1003" s="52">
        <v>197.0</v>
      </c>
      <c r="H1003" s="52">
        <v>78.0</v>
      </c>
      <c r="I1003" s="53">
        <v>0.012499999999999999</v>
      </c>
    </row>
    <row r="1004" ht="13.5" customHeight="1">
      <c r="A1004" s="16">
        <v>4278.0</v>
      </c>
      <c r="B1004" s="51">
        <v>45305.0</v>
      </c>
      <c r="D1004" s="52" t="s">
        <v>582</v>
      </c>
      <c r="E1004" s="52">
        <v>157.0</v>
      </c>
      <c r="F1004" s="52" t="s">
        <v>385</v>
      </c>
      <c r="G1004" s="52">
        <v>127.0</v>
      </c>
      <c r="H1004" s="52"/>
      <c r="I1004" s="53"/>
    </row>
    <row r="1005" ht="13.5" customHeight="1">
      <c r="A1005" s="16">
        <v>4278.0</v>
      </c>
      <c r="B1005" s="51">
        <v>45306.0</v>
      </c>
      <c r="D1005" s="52" t="s">
        <v>746</v>
      </c>
      <c r="E1005" s="52">
        <v>468.0</v>
      </c>
      <c r="F1005" s="52" t="s">
        <v>961</v>
      </c>
      <c r="G1005" s="52">
        <v>160.0</v>
      </c>
      <c r="H1005" s="52">
        <v>154.0</v>
      </c>
      <c r="I1005" s="53">
        <v>0.04305555555555556</v>
      </c>
    </row>
    <row r="1006" ht="13.5" customHeight="1">
      <c r="A1006" s="16">
        <v>4278.0</v>
      </c>
      <c r="B1006" s="51">
        <v>45307.0</v>
      </c>
      <c r="D1006" s="52" t="s">
        <v>746</v>
      </c>
      <c r="E1006" s="52">
        <v>468.0</v>
      </c>
      <c r="F1006" s="52" t="s">
        <v>278</v>
      </c>
      <c r="G1006" s="52">
        <v>135.0</v>
      </c>
      <c r="H1006" s="52">
        <v>113.0</v>
      </c>
      <c r="I1006" s="53">
        <v>0.001388888888888889</v>
      </c>
    </row>
    <row r="1007" ht="13.5" customHeight="1">
      <c r="A1007" s="16">
        <v>4278.0</v>
      </c>
      <c r="B1007" s="51">
        <v>45308.0</v>
      </c>
      <c r="D1007" s="52" t="s">
        <v>645</v>
      </c>
      <c r="E1007" s="52">
        <v>400.0</v>
      </c>
      <c r="F1007" s="52" t="s">
        <v>342</v>
      </c>
      <c r="G1007" s="52">
        <v>137.0</v>
      </c>
      <c r="H1007" s="52">
        <v>149.0</v>
      </c>
      <c r="I1007" s="53">
        <v>0.0020833333333333333</v>
      </c>
    </row>
    <row r="1008" ht="13.5" customHeight="1">
      <c r="A1008" s="16">
        <v>4278.0</v>
      </c>
      <c r="B1008" s="51">
        <v>45309.0</v>
      </c>
      <c r="D1008" s="52" t="s">
        <v>540</v>
      </c>
      <c r="E1008" s="52">
        <v>376.0</v>
      </c>
      <c r="F1008" s="52" t="s">
        <v>612</v>
      </c>
      <c r="G1008" s="52">
        <v>117.0</v>
      </c>
      <c r="H1008" s="52">
        <v>121.0</v>
      </c>
      <c r="I1008" s="53">
        <v>0.009722222222222222</v>
      </c>
    </row>
    <row r="1009" ht="13.5" customHeight="1">
      <c r="A1009" s="16">
        <v>4278.0</v>
      </c>
      <c r="B1009" s="51">
        <v>45310.0</v>
      </c>
      <c r="D1009" s="52" t="s">
        <v>587</v>
      </c>
      <c r="E1009" s="52">
        <v>449.0</v>
      </c>
      <c r="F1009" s="52" t="s">
        <v>682</v>
      </c>
      <c r="G1009" s="52">
        <v>150.0</v>
      </c>
      <c r="H1009" s="52">
        <v>179.0</v>
      </c>
      <c r="I1009" s="53">
        <v>0.09027777777777778</v>
      </c>
    </row>
    <row r="1010" ht="13.5" customHeight="1">
      <c r="A1010" s="16">
        <v>4278.0</v>
      </c>
      <c r="B1010" s="51">
        <v>45311.0</v>
      </c>
      <c r="D1010" s="52" t="s">
        <v>461</v>
      </c>
      <c r="E1010" s="52">
        <v>365.0</v>
      </c>
      <c r="F1010" s="52" t="s">
        <v>582</v>
      </c>
      <c r="G1010" s="52">
        <v>157.0</v>
      </c>
      <c r="H1010" s="52">
        <v>138.0</v>
      </c>
      <c r="I1010" s="53">
        <v>0.011111111111111112</v>
      </c>
    </row>
    <row r="1011" ht="13.5" customHeight="1">
      <c r="A1011" s="16">
        <v>4278.0</v>
      </c>
      <c r="B1011" s="51">
        <v>45312.0</v>
      </c>
      <c r="D1011" s="52" t="s">
        <v>962</v>
      </c>
      <c r="E1011" s="52">
        <v>426.0</v>
      </c>
      <c r="F1011" s="52" t="s">
        <v>638</v>
      </c>
      <c r="G1011" s="52">
        <v>215.0</v>
      </c>
      <c r="H1011" s="52">
        <v>151.0</v>
      </c>
      <c r="I1011" s="53">
        <v>0.24583333333333335</v>
      </c>
    </row>
    <row r="1012" ht="13.5" customHeight="1">
      <c r="A1012" s="16">
        <v>4278.0</v>
      </c>
      <c r="B1012" s="51">
        <v>45313.0</v>
      </c>
      <c r="D1012" s="52" t="s">
        <v>321</v>
      </c>
      <c r="E1012" s="52">
        <v>268.0</v>
      </c>
      <c r="F1012" s="52" t="s">
        <v>413</v>
      </c>
      <c r="G1012" s="52">
        <v>123.0</v>
      </c>
      <c r="H1012" s="52">
        <v>121.0</v>
      </c>
      <c r="I1012" s="53">
        <v>0.3125</v>
      </c>
    </row>
    <row r="1013" ht="13.5" customHeight="1">
      <c r="A1013" s="16">
        <v>4278.0</v>
      </c>
      <c r="B1013" s="51">
        <v>45314.0</v>
      </c>
      <c r="D1013" s="52" t="s">
        <v>316</v>
      </c>
      <c r="E1013" s="52">
        <v>352.0</v>
      </c>
      <c r="F1013" s="52" t="s">
        <v>470</v>
      </c>
      <c r="G1013" s="52">
        <v>206.0</v>
      </c>
      <c r="H1013" s="52">
        <v>141.0</v>
      </c>
      <c r="I1013" s="53">
        <v>0.3125</v>
      </c>
    </row>
    <row r="1014" ht="13.5" customHeight="1">
      <c r="A1014" s="16">
        <v>4278.0</v>
      </c>
      <c r="B1014" s="51">
        <v>45315.0</v>
      </c>
      <c r="D1014" s="52" t="s">
        <v>914</v>
      </c>
      <c r="E1014" s="52">
        <v>259.0</v>
      </c>
      <c r="F1014" s="52" t="s">
        <v>433</v>
      </c>
      <c r="G1014" s="52">
        <v>152.0</v>
      </c>
      <c r="H1014" s="52">
        <v>103.0</v>
      </c>
      <c r="I1014" s="53">
        <v>0.31875000000000003</v>
      </c>
    </row>
    <row r="1015" ht="13.5" customHeight="1">
      <c r="A1015" s="16">
        <v>4278.0</v>
      </c>
      <c r="B1015" s="51">
        <v>45316.0</v>
      </c>
      <c r="D1015" s="52" t="s">
        <v>592</v>
      </c>
      <c r="E1015" s="52">
        <v>356.0</v>
      </c>
      <c r="F1015" s="52" t="s">
        <v>452</v>
      </c>
      <c r="G1015" s="52">
        <v>207.0</v>
      </c>
      <c r="H1015" s="52">
        <v>155.0</v>
      </c>
      <c r="I1015" s="53">
        <v>0.3201388888888889</v>
      </c>
    </row>
    <row r="1016" ht="13.5" customHeight="1">
      <c r="A1016" s="16">
        <v>4278.0</v>
      </c>
      <c r="B1016" s="51">
        <v>45317.0</v>
      </c>
      <c r="D1016" s="52" t="s">
        <v>392</v>
      </c>
      <c r="E1016" s="52">
        <v>438.0</v>
      </c>
      <c r="F1016" s="52" t="s">
        <v>826</v>
      </c>
      <c r="G1016" s="52">
        <v>239.0</v>
      </c>
      <c r="H1016" s="52">
        <v>136.0</v>
      </c>
      <c r="I1016" s="53">
        <v>0.36319444444444443</v>
      </c>
    </row>
    <row r="1017" ht="13.5" customHeight="1">
      <c r="A1017" s="16">
        <v>4278.0</v>
      </c>
      <c r="B1017" s="51">
        <v>45318.0</v>
      </c>
      <c r="D1017" s="52" t="s">
        <v>816</v>
      </c>
      <c r="E1017" s="52">
        <v>345.0</v>
      </c>
      <c r="F1017" s="52" t="s">
        <v>297</v>
      </c>
      <c r="G1017" s="52">
        <v>97.0</v>
      </c>
      <c r="H1017" s="52">
        <v>118.0</v>
      </c>
      <c r="I1017" s="53">
        <v>0.3458333333333334</v>
      </c>
    </row>
    <row r="1018" ht="13.5" customHeight="1">
      <c r="A1018" s="16">
        <v>4278.0</v>
      </c>
      <c r="B1018" s="51">
        <v>45319.0</v>
      </c>
      <c r="D1018" s="52" t="s">
        <v>746</v>
      </c>
      <c r="E1018" s="52">
        <v>468.0</v>
      </c>
      <c r="F1018" s="52" t="s">
        <v>288</v>
      </c>
      <c r="G1018" s="52">
        <v>273.0</v>
      </c>
      <c r="H1018" s="52">
        <v>96.0</v>
      </c>
      <c r="I1018" s="53">
        <v>0.3597222222222222</v>
      </c>
    </row>
    <row r="1019" ht="13.5" customHeight="1">
      <c r="A1019" s="16">
        <v>4278.0</v>
      </c>
      <c r="B1019" s="51">
        <v>45320.0</v>
      </c>
      <c r="D1019" s="52" t="s">
        <v>551</v>
      </c>
      <c r="E1019" s="52">
        <v>291.0</v>
      </c>
      <c r="F1019" s="52" t="s">
        <v>963</v>
      </c>
      <c r="G1019" s="52">
        <v>66.0</v>
      </c>
      <c r="H1019" s="52">
        <v>111.0</v>
      </c>
      <c r="I1019" s="53">
        <v>0.29930555555555555</v>
      </c>
    </row>
    <row r="1020" ht="13.5" customHeight="1">
      <c r="A1020" s="16">
        <v>4278.0</v>
      </c>
      <c r="B1020" s="51">
        <v>45321.0</v>
      </c>
      <c r="D1020" s="52" t="s">
        <v>780</v>
      </c>
      <c r="E1020" s="52">
        <v>249.0</v>
      </c>
      <c r="F1020" s="52" t="s">
        <v>400</v>
      </c>
      <c r="G1020" s="52">
        <v>90.0</v>
      </c>
      <c r="H1020" s="52">
        <v>105.0</v>
      </c>
      <c r="I1020" s="53">
        <v>0.34791666666666665</v>
      </c>
    </row>
    <row r="1021" ht="13.5" customHeight="1">
      <c r="A1021" s="16">
        <v>4278.0</v>
      </c>
      <c r="B1021" s="51">
        <v>45322.0</v>
      </c>
      <c r="D1021" s="52" t="s">
        <v>753</v>
      </c>
      <c r="E1021" s="52">
        <v>358.0</v>
      </c>
      <c r="F1021" s="52" t="s">
        <v>598</v>
      </c>
      <c r="G1021" s="52">
        <v>115.0</v>
      </c>
      <c r="H1021" s="52">
        <v>124.0</v>
      </c>
      <c r="I1021" s="53">
        <v>0.33958333333333335</v>
      </c>
    </row>
    <row r="1022" ht="13.5" customHeight="1">
      <c r="A1022" s="16">
        <v>4278.0</v>
      </c>
      <c r="B1022" s="51">
        <v>45323.0</v>
      </c>
      <c r="D1022" s="52" t="s">
        <v>947</v>
      </c>
      <c r="E1022" s="52">
        <v>330.0</v>
      </c>
      <c r="F1022" s="52" t="s">
        <v>411</v>
      </c>
      <c r="G1022" s="52">
        <v>113.0</v>
      </c>
      <c r="H1022" s="52">
        <v>158.0</v>
      </c>
      <c r="I1022" s="53">
        <v>0.12569444444444444</v>
      </c>
    </row>
    <row r="1023" ht="13.5" customHeight="1">
      <c r="A1023" s="16">
        <v>4278.0</v>
      </c>
      <c r="B1023" s="51">
        <v>45324.0</v>
      </c>
      <c r="D1023" s="52" t="s">
        <v>917</v>
      </c>
      <c r="E1023" s="52">
        <v>341.0</v>
      </c>
      <c r="F1023" s="52" t="s">
        <v>619</v>
      </c>
      <c r="G1023" s="52">
        <v>101.0</v>
      </c>
      <c r="H1023" s="52">
        <v>104.0</v>
      </c>
      <c r="I1023" s="53">
        <v>0.3986111111111111</v>
      </c>
    </row>
    <row r="1024" ht="13.5" customHeight="1">
      <c r="A1024" s="16">
        <v>4278.0</v>
      </c>
      <c r="B1024" s="51">
        <v>45325.0</v>
      </c>
      <c r="D1024" s="52" t="s">
        <v>344</v>
      </c>
      <c r="E1024" s="52">
        <v>305.0</v>
      </c>
      <c r="F1024" s="52" t="s">
        <v>307</v>
      </c>
      <c r="G1024" s="52">
        <v>86.0</v>
      </c>
      <c r="H1024" s="52">
        <v>109.0</v>
      </c>
      <c r="I1024" s="53">
        <v>0.37083333333333335</v>
      </c>
    </row>
    <row r="1025" ht="13.5" customHeight="1">
      <c r="A1025" s="16">
        <v>4278.0</v>
      </c>
      <c r="B1025" s="51">
        <v>45326.0</v>
      </c>
      <c r="D1025" s="52" t="s">
        <v>487</v>
      </c>
      <c r="E1025" s="52">
        <v>338.0</v>
      </c>
      <c r="F1025" s="52" t="s">
        <v>634</v>
      </c>
      <c r="G1025" s="52">
        <v>87.0</v>
      </c>
      <c r="H1025" s="52">
        <v>106.0</v>
      </c>
      <c r="I1025" s="53">
        <v>0.3534722222222222</v>
      </c>
    </row>
    <row r="1026" ht="13.5" customHeight="1">
      <c r="A1026" s="16">
        <v>4278.0</v>
      </c>
      <c r="B1026" s="51">
        <v>45327.0</v>
      </c>
      <c r="D1026" s="52" t="s">
        <v>922</v>
      </c>
      <c r="E1026" s="52">
        <v>214.0</v>
      </c>
      <c r="F1026" s="52" t="s">
        <v>557</v>
      </c>
      <c r="G1026" s="52">
        <v>105.0</v>
      </c>
      <c r="H1026" s="52">
        <v>88.0</v>
      </c>
      <c r="I1026" s="53">
        <v>0.32569444444444445</v>
      </c>
    </row>
    <row r="1027" ht="13.5" customHeight="1">
      <c r="A1027" s="16">
        <v>4278.0</v>
      </c>
      <c r="B1027" s="51">
        <v>45328.0</v>
      </c>
      <c r="D1027" s="52" t="s">
        <v>358</v>
      </c>
      <c r="E1027" s="52">
        <v>262.0</v>
      </c>
      <c r="F1027" s="52" t="s">
        <v>303</v>
      </c>
      <c r="G1027" s="52">
        <v>149.0</v>
      </c>
      <c r="H1027" s="52">
        <v>163.0</v>
      </c>
      <c r="I1027" s="53">
        <v>0.3229166666666667</v>
      </c>
    </row>
    <row r="1028" ht="13.5" customHeight="1">
      <c r="A1028" s="16">
        <v>4278.0</v>
      </c>
      <c r="B1028" s="51">
        <v>45329.0</v>
      </c>
      <c r="D1028" s="52" t="s">
        <v>935</v>
      </c>
      <c r="E1028" s="52">
        <v>246.0</v>
      </c>
      <c r="F1028" s="52" t="s">
        <v>641</v>
      </c>
      <c r="G1028" s="52">
        <v>142.0</v>
      </c>
      <c r="H1028" s="52">
        <v>124.0</v>
      </c>
      <c r="I1028" s="53">
        <v>0.29375</v>
      </c>
    </row>
    <row r="1029" ht="13.5" customHeight="1">
      <c r="A1029" s="16">
        <v>4278.0</v>
      </c>
      <c r="B1029" s="51">
        <v>45330.0</v>
      </c>
      <c r="D1029" s="52" t="s">
        <v>595</v>
      </c>
      <c r="E1029" s="52">
        <v>337.0</v>
      </c>
      <c r="F1029" s="52" t="s">
        <v>621</v>
      </c>
      <c r="G1029" s="52">
        <v>183.0</v>
      </c>
      <c r="H1029" s="52">
        <v>170.0</v>
      </c>
      <c r="I1029" s="53">
        <v>0.325</v>
      </c>
    </row>
    <row r="1030" ht="13.5" customHeight="1">
      <c r="A1030" s="16">
        <v>4278.0</v>
      </c>
      <c r="B1030" s="51">
        <v>45331.0</v>
      </c>
      <c r="D1030" s="52" t="s">
        <v>399</v>
      </c>
      <c r="E1030" s="52">
        <v>370.0</v>
      </c>
      <c r="F1030" s="52" t="s">
        <v>376</v>
      </c>
      <c r="G1030" s="52">
        <v>181.0</v>
      </c>
      <c r="H1030" s="52">
        <v>169.0</v>
      </c>
      <c r="I1030" s="53">
        <v>0.3416666666666666</v>
      </c>
    </row>
    <row r="1031" ht="13.5" customHeight="1">
      <c r="A1031" s="16">
        <v>4278.0</v>
      </c>
      <c r="B1031" s="51">
        <v>45332.0</v>
      </c>
      <c r="D1031" s="52" t="s">
        <v>964</v>
      </c>
      <c r="E1031" s="52">
        <v>456.0</v>
      </c>
      <c r="F1031" s="52" t="s">
        <v>371</v>
      </c>
      <c r="G1031" s="52">
        <v>210.0</v>
      </c>
      <c r="H1031" s="52">
        <v>124.0</v>
      </c>
      <c r="I1031" s="53">
        <v>0.34722222222222227</v>
      </c>
    </row>
    <row r="1032" ht="13.5" customHeight="1">
      <c r="A1032" s="16">
        <v>4278.0</v>
      </c>
      <c r="B1032" s="51">
        <v>45333.0</v>
      </c>
      <c r="D1032" s="52" t="s">
        <v>654</v>
      </c>
      <c r="E1032" s="52">
        <v>233.0</v>
      </c>
      <c r="F1032" s="52" t="s">
        <v>325</v>
      </c>
      <c r="G1032" s="52">
        <v>93.0</v>
      </c>
      <c r="H1032" s="52">
        <v>107.0</v>
      </c>
      <c r="I1032" s="53">
        <v>0.34861111111111115</v>
      </c>
    </row>
    <row r="1033" ht="13.5" customHeight="1">
      <c r="A1033" s="16">
        <v>4278.0</v>
      </c>
      <c r="B1033" s="51">
        <v>45334.0</v>
      </c>
      <c r="D1033" s="52" t="s">
        <v>583</v>
      </c>
      <c r="E1033" s="52">
        <v>279.0</v>
      </c>
      <c r="F1033" s="52" t="s">
        <v>604</v>
      </c>
      <c r="G1033" s="52">
        <v>81.0</v>
      </c>
      <c r="H1033" s="52">
        <v>106.0</v>
      </c>
      <c r="I1033" s="53">
        <v>0.32708333333333334</v>
      </c>
    </row>
    <row r="1034" ht="13.5" customHeight="1">
      <c r="A1034" s="16">
        <v>4278.0</v>
      </c>
      <c r="B1034" s="51">
        <v>45335.0</v>
      </c>
      <c r="D1034" s="52" t="s">
        <v>379</v>
      </c>
      <c r="E1034" s="52">
        <v>300.0</v>
      </c>
      <c r="F1034" s="52" t="s">
        <v>637</v>
      </c>
      <c r="G1034" s="52">
        <v>161.0</v>
      </c>
      <c r="H1034" s="52">
        <v>112.0</v>
      </c>
      <c r="I1034" s="53">
        <v>0.3229166666666667</v>
      </c>
    </row>
    <row r="1035" ht="13.5" customHeight="1">
      <c r="A1035" s="16">
        <v>4278.0</v>
      </c>
      <c r="B1035" s="51">
        <v>45354.0</v>
      </c>
      <c r="D1035" s="52" t="s">
        <v>935</v>
      </c>
      <c r="E1035" s="52">
        <v>246.0</v>
      </c>
      <c r="F1035" s="52" t="s">
        <v>557</v>
      </c>
      <c r="G1035" s="52">
        <v>105.0</v>
      </c>
      <c r="H1035" s="52">
        <v>96.0</v>
      </c>
      <c r="I1035" s="53">
        <v>0.3090277777777778</v>
      </c>
    </row>
    <row r="1036" ht="13.5" customHeight="1">
      <c r="A1036" s="16">
        <v>4278.0</v>
      </c>
      <c r="B1036" s="51">
        <v>45355.0</v>
      </c>
      <c r="D1036" s="52" t="s">
        <v>284</v>
      </c>
      <c r="E1036" s="52">
        <v>292.0</v>
      </c>
      <c r="F1036" s="52" t="s">
        <v>961</v>
      </c>
      <c r="G1036" s="52">
        <v>160.0</v>
      </c>
      <c r="H1036" s="52">
        <v>130.0</v>
      </c>
      <c r="I1036" s="53">
        <v>0.3125</v>
      </c>
    </row>
    <row r="1037" ht="13.5" customHeight="1">
      <c r="A1037" s="16">
        <v>4278.0</v>
      </c>
      <c r="B1037" s="51">
        <v>45356.0</v>
      </c>
      <c r="D1037" s="52" t="s">
        <v>277</v>
      </c>
      <c r="E1037" s="52">
        <v>271.0</v>
      </c>
      <c r="F1037" s="52" t="s">
        <v>655</v>
      </c>
      <c r="G1037" s="52">
        <v>151.0</v>
      </c>
      <c r="H1037" s="52">
        <v>159.0</v>
      </c>
      <c r="I1037" s="53">
        <v>0.3194444444444445</v>
      </c>
    </row>
    <row r="1038" ht="13.5" customHeight="1">
      <c r="A1038" s="16">
        <v>4278.0</v>
      </c>
      <c r="B1038" s="51">
        <v>45357.0</v>
      </c>
      <c r="D1038" s="52" t="s">
        <v>684</v>
      </c>
      <c r="E1038" s="52">
        <v>224.0</v>
      </c>
      <c r="F1038" s="52" t="s">
        <v>965</v>
      </c>
      <c r="G1038" s="52">
        <v>55.0</v>
      </c>
      <c r="H1038" s="52">
        <v>101.0</v>
      </c>
      <c r="I1038" s="53">
        <v>0.3125</v>
      </c>
    </row>
    <row r="1039" ht="13.5" customHeight="1">
      <c r="A1039" s="16">
        <v>4278.0</v>
      </c>
      <c r="B1039" s="51">
        <v>45358.0</v>
      </c>
      <c r="D1039" s="52" t="s">
        <v>284</v>
      </c>
      <c r="E1039" s="52">
        <v>292.0</v>
      </c>
      <c r="F1039" s="52" t="s">
        <v>634</v>
      </c>
      <c r="G1039" s="52">
        <v>87.0</v>
      </c>
      <c r="H1039" s="52">
        <v>99.0</v>
      </c>
      <c r="I1039" s="53">
        <v>0.3194444444444445</v>
      </c>
    </row>
    <row r="1040" ht="13.5" customHeight="1">
      <c r="A1040" s="16">
        <v>4278.0</v>
      </c>
      <c r="B1040" s="51">
        <v>45359.0</v>
      </c>
      <c r="D1040" s="52" t="s">
        <v>913</v>
      </c>
      <c r="E1040" s="52">
        <v>289.0</v>
      </c>
      <c r="F1040" s="52" t="s">
        <v>433</v>
      </c>
      <c r="G1040" s="52">
        <v>152.0</v>
      </c>
      <c r="H1040" s="52">
        <v>109.0</v>
      </c>
      <c r="I1040" s="53">
        <v>0.3527777777777778</v>
      </c>
    </row>
    <row r="1041" ht="13.5" customHeight="1">
      <c r="A1041" s="16">
        <v>4278.0</v>
      </c>
      <c r="B1041" s="51">
        <v>45360.0</v>
      </c>
      <c r="D1041" s="52" t="s">
        <v>545</v>
      </c>
      <c r="E1041" s="52">
        <v>247.0</v>
      </c>
      <c r="F1041" s="52" t="s">
        <v>599</v>
      </c>
      <c r="G1041" s="52">
        <v>89.0</v>
      </c>
      <c r="H1041" s="52">
        <v>89.0</v>
      </c>
      <c r="I1041" s="53">
        <v>0.3756944444444445</v>
      </c>
    </row>
    <row r="1042" ht="13.5" customHeight="1">
      <c r="A1042" s="16">
        <v>4278.0</v>
      </c>
      <c r="B1042" s="51">
        <v>45361.0</v>
      </c>
      <c r="D1042" s="52" t="s">
        <v>524</v>
      </c>
      <c r="E1042" s="52">
        <v>253.0</v>
      </c>
      <c r="F1042" s="52" t="s">
        <v>519</v>
      </c>
      <c r="G1042" s="52">
        <v>84.0</v>
      </c>
      <c r="H1042" s="52">
        <v>65.0</v>
      </c>
      <c r="I1042" s="53">
        <v>0.3770833333333334</v>
      </c>
    </row>
    <row r="1043" ht="13.5" customHeight="1">
      <c r="A1043" s="16">
        <v>4278.0</v>
      </c>
      <c r="B1043" s="51">
        <v>45362.0</v>
      </c>
      <c r="D1043" s="52" t="s">
        <v>802</v>
      </c>
      <c r="E1043" s="52">
        <v>258.0</v>
      </c>
      <c r="F1043" s="52" t="s">
        <v>916</v>
      </c>
      <c r="G1043" s="52">
        <v>178.0</v>
      </c>
      <c r="H1043" s="52">
        <v>137.0</v>
      </c>
      <c r="I1043" s="53">
        <v>0.3145833333333333</v>
      </c>
    </row>
    <row r="1044" ht="13.5" customHeight="1">
      <c r="A1044" s="16">
        <v>4278.0</v>
      </c>
      <c r="B1044" s="51">
        <v>45363.0</v>
      </c>
      <c r="D1044" s="52" t="s">
        <v>435</v>
      </c>
      <c r="E1044" s="52">
        <v>346.0</v>
      </c>
      <c r="F1044" s="52" t="s">
        <v>661</v>
      </c>
      <c r="G1044" s="52">
        <v>108.0</v>
      </c>
      <c r="H1044" s="52">
        <v>145.0</v>
      </c>
      <c r="I1044" s="53">
        <v>0.29375</v>
      </c>
    </row>
    <row r="1045" ht="13.5" customHeight="1">
      <c r="A1045" s="16">
        <v>4278.0</v>
      </c>
      <c r="B1045" s="51">
        <v>45364.0</v>
      </c>
      <c r="D1045" s="52" t="s">
        <v>918</v>
      </c>
      <c r="E1045" s="52">
        <v>245.0</v>
      </c>
      <c r="F1045" s="52" t="s">
        <v>639</v>
      </c>
      <c r="G1045" s="52">
        <v>116.0</v>
      </c>
      <c r="H1045" s="52">
        <v>127.0</v>
      </c>
      <c r="I1045" s="53">
        <v>0.3347222222222222</v>
      </c>
    </row>
    <row r="1046" ht="13.5" customHeight="1">
      <c r="A1046" s="16">
        <v>4278.0</v>
      </c>
      <c r="B1046" s="51">
        <v>45365.0</v>
      </c>
      <c r="D1046" s="52" t="s">
        <v>472</v>
      </c>
      <c r="E1046" s="52">
        <v>260.0</v>
      </c>
      <c r="F1046" s="52" t="s">
        <v>560</v>
      </c>
      <c r="G1046" s="52">
        <v>103.0</v>
      </c>
      <c r="H1046" s="52">
        <v>135.0</v>
      </c>
      <c r="I1046" s="53">
        <v>0.3743055555555555</v>
      </c>
    </row>
    <row r="1047" ht="13.5" customHeight="1">
      <c r="A1047" s="16">
        <v>4278.0</v>
      </c>
      <c r="B1047" s="51">
        <v>45366.0</v>
      </c>
      <c r="D1047" s="52" t="s">
        <v>469</v>
      </c>
      <c r="E1047" s="52">
        <v>340.0</v>
      </c>
      <c r="F1047" s="52" t="s">
        <v>766</v>
      </c>
      <c r="G1047" s="52">
        <v>200.0</v>
      </c>
      <c r="H1047" s="52">
        <v>103.0</v>
      </c>
      <c r="I1047" s="53">
        <v>0.35625</v>
      </c>
    </row>
    <row r="1048" ht="13.5" customHeight="1">
      <c r="A1048" s="16">
        <v>4278.0</v>
      </c>
      <c r="B1048" s="51">
        <v>45367.0</v>
      </c>
      <c r="D1048" s="52" t="s">
        <v>465</v>
      </c>
      <c r="E1048" s="52">
        <v>230.0</v>
      </c>
      <c r="F1048" s="52" t="s">
        <v>607</v>
      </c>
      <c r="G1048" s="52">
        <v>154.0</v>
      </c>
      <c r="H1048" s="52">
        <v>95.0</v>
      </c>
      <c r="I1048" s="53">
        <v>0.23680555555555557</v>
      </c>
    </row>
    <row r="1049" ht="13.5" customHeight="1">
      <c r="A1049" s="16">
        <v>4278.0</v>
      </c>
      <c r="B1049" s="51">
        <v>45368.0</v>
      </c>
      <c r="D1049" s="52" t="s">
        <v>495</v>
      </c>
      <c r="E1049" s="52">
        <v>326.0</v>
      </c>
      <c r="F1049" s="52" t="s">
        <v>371</v>
      </c>
      <c r="G1049" s="52">
        <v>210.0</v>
      </c>
      <c r="H1049" s="52">
        <v>110.0</v>
      </c>
      <c r="I1049" s="53">
        <v>0.3763888888888889</v>
      </c>
    </row>
    <row r="1050" ht="13.5" customHeight="1">
      <c r="A1050" s="16">
        <v>4278.0</v>
      </c>
      <c r="B1050" s="51">
        <v>45369.0</v>
      </c>
      <c r="D1050" s="52" t="s">
        <v>363</v>
      </c>
      <c r="E1050" s="52">
        <v>190.0</v>
      </c>
      <c r="F1050" s="52" t="s">
        <v>307</v>
      </c>
      <c r="G1050" s="52">
        <v>86.0</v>
      </c>
      <c r="H1050" s="52">
        <v>92.0</v>
      </c>
      <c r="I1050" s="53">
        <v>0.3194444444444445</v>
      </c>
    </row>
    <row r="1051" ht="13.5" customHeight="1">
      <c r="A1051" s="16">
        <v>4278.0</v>
      </c>
      <c r="B1051" s="51">
        <v>45370.0</v>
      </c>
      <c r="D1051" s="52" t="s">
        <v>640</v>
      </c>
      <c r="E1051" s="52">
        <v>254.0</v>
      </c>
      <c r="F1051" s="52" t="s">
        <v>698</v>
      </c>
      <c r="G1051" s="52">
        <v>129.0</v>
      </c>
      <c r="H1051" s="52">
        <v>96.0</v>
      </c>
      <c r="I1051" s="53">
        <v>0.3298611111111111</v>
      </c>
    </row>
    <row r="1052" ht="13.5" customHeight="1">
      <c r="A1052" s="16">
        <v>4278.0</v>
      </c>
      <c r="B1052" s="51">
        <v>45371.0</v>
      </c>
      <c r="D1052" s="52" t="s">
        <v>354</v>
      </c>
      <c r="E1052" s="52">
        <v>209.0</v>
      </c>
      <c r="F1052" s="52" t="s">
        <v>259</v>
      </c>
      <c r="G1052" s="52">
        <v>133.0</v>
      </c>
      <c r="H1052" s="52">
        <v>92.0</v>
      </c>
      <c r="I1052" s="53">
        <v>0.16180555555555556</v>
      </c>
    </row>
    <row r="1053" ht="13.5" customHeight="1">
      <c r="A1053" s="16">
        <v>4278.0</v>
      </c>
      <c r="B1053" s="51">
        <v>45372.0</v>
      </c>
      <c r="D1053" s="52" t="s">
        <v>518</v>
      </c>
      <c r="E1053" s="52">
        <v>238.0</v>
      </c>
      <c r="F1053" s="52" t="s">
        <v>580</v>
      </c>
      <c r="G1053" s="52">
        <v>92.0</v>
      </c>
      <c r="H1053" s="52">
        <v>97.0</v>
      </c>
      <c r="I1053" s="53">
        <v>0.19166666666666665</v>
      </c>
    </row>
    <row r="1054" ht="13.5" customHeight="1">
      <c r="A1054" s="16">
        <v>4278.0</v>
      </c>
      <c r="B1054" s="51">
        <v>45373.0</v>
      </c>
      <c r="D1054" s="52" t="s">
        <v>369</v>
      </c>
      <c r="E1054" s="52">
        <v>315.0</v>
      </c>
      <c r="F1054" s="52" t="s">
        <v>960</v>
      </c>
      <c r="G1054" s="52">
        <v>164.0</v>
      </c>
      <c r="H1054" s="52">
        <v>101.0</v>
      </c>
      <c r="I1054" s="53">
        <v>0.3333333333333333</v>
      </c>
    </row>
    <row r="1055" ht="13.5" customHeight="1">
      <c r="A1055" s="16">
        <v>4278.0</v>
      </c>
      <c r="B1055" s="51">
        <v>45374.0</v>
      </c>
      <c r="D1055" s="52" t="s">
        <v>600</v>
      </c>
      <c r="E1055" s="52">
        <v>452.0</v>
      </c>
      <c r="F1055" s="52" t="s">
        <v>481</v>
      </c>
      <c r="G1055" s="52">
        <v>256.0</v>
      </c>
      <c r="H1055" s="52">
        <v>128.0</v>
      </c>
      <c r="I1055" s="53">
        <v>0.38958333333333334</v>
      </c>
    </row>
    <row r="1056" ht="13.5" customHeight="1">
      <c r="A1056" s="16">
        <v>4278.0</v>
      </c>
      <c r="B1056" s="51">
        <v>45375.0</v>
      </c>
      <c r="D1056" s="52" t="s">
        <v>694</v>
      </c>
      <c r="E1056" s="52">
        <v>290.0</v>
      </c>
      <c r="F1056" s="52" t="s">
        <v>269</v>
      </c>
      <c r="G1056" s="52">
        <v>176.0</v>
      </c>
      <c r="H1056" s="52">
        <v>122.0</v>
      </c>
      <c r="I1056" s="53">
        <v>0.3826388888888889</v>
      </c>
    </row>
    <row r="1057" ht="13.5" customHeight="1">
      <c r="A1057" s="16">
        <v>4278.0</v>
      </c>
      <c r="B1057" s="51">
        <v>45376.0</v>
      </c>
      <c r="D1057" s="52" t="s">
        <v>313</v>
      </c>
      <c r="E1057" s="52">
        <v>252.0</v>
      </c>
      <c r="F1057" s="52" t="s">
        <v>335</v>
      </c>
      <c r="G1057" s="52">
        <v>131.0</v>
      </c>
      <c r="H1057" s="52">
        <v>124.0</v>
      </c>
      <c r="I1057" s="53">
        <v>0.325</v>
      </c>
    </row>
    <row r="1058" ht="13.5" customHeight="1">
      <c r="A1058" s="16">
        <v>4278.0</v>
      </c>
      <c r="B1058" s="51">
        <v>45377.0</v>
      </c>
      <c r="D1058" s="52" t="s">
        <v>536</v>
      </c>
      <c r="E1058" s="52">
        <v>257.0</v>
      </c>
      <c r="F1058" s="52" t="s">
        <v>263</v>
      </c>
      <c r="G1058" s="52">
        <v>118.0</v>
      </c>
      <c r="H1058" s="52">
        <v>144.0</v>
      </c>
      <c r="I1058" s="53">
        <v>0.3277777777777778</v>
      </c>
    </row>
    <row r="1059" ht="13.5" customHeight="1">
      <c r="A1059" s="16">
        <v>4278.0</v>
      </c>
      <c r="B1059" s="54">
        <v>45378.0</v>
      </c>
      <c r="D1059" s="55" t="s">
        <v>537</v>
      </c>
      <c r="E1059" s="55">
        <v>191.0</v>
      </c>
      <c r="F1059" s="55" t="s">
        <v>287</v>
      </c>
      <c r="G1059" s="55">
        <v>76.0</v>
      </c>
      <c r="H1059" s="55">
        <v>73.0</v>
      </c>
      <c r="I1059" s="56">
        <v>0.3298611111111111</v>
      </c>
    </row>
    <row r="1060" ht="13.5" customHeight="1">
      <c r="A1060" s="16">
        <v>4278.0</v>
      </c>
      <c r="B1060" s="54">
        <v>45379.0</v>
      </c>
      <c r="D1060" s="55" t="s">
        <v>637</v>
      </c>
      <c r="E1060" s="55">
        <v>161.0</v>
      </c>
      <c r="F1060" s="55" t="s">
        <v>297</v>
      </c>
      <c r="G1060" s="55">
        <v>97.0</v>
      </c>
      <c r="H1060" s="55">
        <v>64.0</v>
      </c>
      <c r="I1060" s="56">
        <v>0.32708333333333334</v>
      </c>
    </row>
    <row r="1061" ht="13.5" customHeight="1">
      <c r="A1061" s="16">
        <v>4278.0</v>
      </c>
      <c r="B1061" s="54">
        <v>45380.0</v>
      </c>
      <c r="D1061" s="55" t="s">
        <v>475</v>
      </c>
      <c r="E1061" s="55">
        <v>274.0</v>
      </c>
      <c r="F1061" s="55" t="s">
        <v>655</v>
      </c>
      <c r="G1061" s="55">
        <v>151.0</v>
      </c>
      <c r="H1061" s="55">
        <v>64.0</v>
      </c>
      <c r="I1061" s="56">
        <v>0.3972222222222222</v>
      </c>
    </row>
    <row r="1062" ht="13.5" customHeight="1">
      <c r="A1062" s="16">
        <v>4278.0</v>
      </c>
      <c r="B1062" s="54">
        <v>45381.0</v>
      </c>
      <c r="D1062" s="55" t="s">
        <v>348</v>
      </c>
      <c r="E1062" s="55">
        <v>229.0</v>
      </c>
      <c r="F1062" s="55" t="s">
        <v>406</v>
      </c>
      <c r="G1062" s="55">
        <v>145.0</v>
      </c>
      <c r="H1062" s="55">
        <v>57.0</v>
      </c>
      <c r="I1062" s="56">
        <v>0.3340277777777778</v>
      </c>
    </row>
    <row r="1063" ht="13.5" customHeight="1">
      <c r="A1063" s="16">
        <v>4278.0</v>
      </c>
      <c r="B1063" s="54">
        <v>45382.0</v>
      </c>
      <c r="D1063" s="55" t="s">
        <v>391</v>
      </c>
      <c r="E1063" s="55">
        <v>159.0</v>
      </c>
      <c r="F1063" s="55" t="s">
        <v>564</v>
      </c>
      <c r="G1063" s="55">
        <v>110.0</v>
      </c>
      <c r="H1063" s="55">
        <v>50.0</v>
      </c>
      <c r="I1063" s="56">
        <v>0.4041666666666666</v>
      </c>
    </row>
    <row r="1064" ht="13.5" customHeight="1">
      <c r="A1064" s="16">
        <v>4278.0</v>
      </c>
      <c r="B1064" s="54">
        <v>45383.0</v>
      </c>
      <c r="D1064" s="55" t="s">
        <v>365</v>
      </c>
      <c r="E1064" s="55">
        <v>203.0</v>
      </c>
      <c r="F1064" s="55" t="s">
        <v>634</v>
      </c>
      <c r="G1064" s="55">
        <v>87.0</v>
      </c>
      <c r="H1064" s="55">
        <v>45.0</v>
      </c>
      <c r="I1064" s="56">
        <v>0.3840277777777778</v>
      </c>
    </row>
    <row r="1065" ht="13.5" customHeight="1">
      <c r="A1065" s="16">
        <v>4278.0</v>
      </c>
      <c r="B1065" s="54">
        <v>45384.0</v>
      </c>
      <c r="D1065" s="55" t="s">
        <v>454</v>
      </c>
      <c r="E1065" s="55">
        <v>296.0</v>
      </c>
      <c r="F1065" s="55" t="s">
        <v>424</v>
      </c>
      <c r="G1065" s="55">
        <v>171.0</v>
      </c>
      <c r="H1065" s="55">
        <v>43.0</v>
      </c>
      <c r="I1065" s="56">
        <v>0.3</v>
      </c>
    </row>
    <row r="1066" ht="13.5" customHeight="1">
      <c r="A1066" s="57">
        <v>7575.0</v>
      </c>
      <c r="B1066" s="58">
        <v>45284.0</v>
      </c>
      <c r="D1066" s="59" t="s">
        <v>669</v>
      </c>
      <c r="E1066" s="59">
        <v>63.0</v>
      </c>
      <c r="F1066" s="59" t="s">
        <v>966</v>
      </c>
      <c r="G1066" s="59">
        <v>0.0</v>
      </c>
      <c r="H1066" s="59">
        <v>4.0</v>
      </c>
      <c r="I1066" s="60" t="s">
        <v>473</v>
      </c>
      <c r="L1066" s="60" t="s">
        <v>473</v>
      </c>
    </row>
    <row r="1067" ht="13.5" customHeight="1">
      <c r="A1067" s="57">
        <v>7575.0</v>
      </c>
      <c r="B1067" s="58">
        <v>45285.0</v>
      </c>
      <c r="D1067" s="59" t="s">
        <v>508</v>
      </c>
      <c r="E1067" s="59">
        <v>79.0</v>
      </c>
      <c r="F1067" s="59" t="s">
        <v>966</v>
      </c>
      <c r="G1067" s="59">
        <v>0.0</v>
      </c>
      <c r="H1067" s="59">
        <v>4.0</v>
      </c>
      <c r="I1067" s="60" t="s">
        <v>473</v>
      </c>
      <c r="L1067" s="60" t="s">
        <v>473</v>
      </c>
    </row>
    <row r="1068" ht="13.5" customHeight="1">
      <c r="A1068" s="57">
        <v>7575.0</v>
      </c>
      <c r="B1068" s="58">
        <v>45286.0</v>
      </c>
      <c r="D1068" s="59" t="s">
        <v>967</v>
      </c>
      <c r="E1068" s="59">
        <v>37.0</v>
      </c>
      <c r="F1068" s="59" t="s">
        <v>966</v>
      </c>
      <c r="G1068" s="59">
        <v>0.0</v>
      </c>
      <c r="H1068" s="59">
        <v>4.0</v>
      </c>
      <c r="I1068" s="60" t="s">
        <v>473</v>
      </c>
      <c r="L1068" s="60" t="s">
        <v>473</v>
      </c>
    </row>
    <row r="1069" ht="13.5" customHeight="1">
      <c r="A1069" s="57">
        <v>7575.0</v>
      </c>
      <c r="B1069" s="58">
        <v>45287.0</v>
      </c>
      <c r="D1069" s="59" t="s">
        <v>968</v>
      </c>
      <c r="E1069" s="59">
        <v>29.0</v>
      </c>
      <c r="F1069" s="59" t="s">
        <v>966</v>
      </c>
      <c r="G1069" s="59">
        <v>0.0</v>
      </c>
      <c r="H1069" s="59">
        <v>4.0</v>
      </c>
      <c r="I1069" s="60" t="s">
        <v>473</v>
      </c>
      <c r="L1069" s="60" t="s">
        <v>473</v>
      </c>
    </row>
    <row r="1070" ht="13.5" customHeight="1">
      <c r="A1070" s="57">
        <v>7575.0</v>
      </c>
      <c r="B1070" s="58">
        <v>45288.0</v>
      </c>
      <c r="D1070" s="59" t="s">
        <v>969</v>
      </c>
      <c r="E1070" s="59">
        <v>57.0</v>
      </c>
      <c r="F1070" s="59" t="s">
        <v>966</v>
      </c>
      <c r="G1070" s="59">
        <v>0.0</v>
      </c>
      <c r="H1070" s="59">
        <v>4.0</v>
      </c>
      <c r="I1070" s="60" t="s">
        <v>473</v>
      </c>
      <c r="L1070" s="60" t="s">
        <v>473</v>
      </c>
    </row>
    <row r="1071" ht="13.5" customHeight="1">
      <c r="A1071" s="57">
        <v>7575.0</v>
      </c>
      <c r="B1071" s="58">
        <v>45289.0</v>
      </c>
      <c r="D1071" s="59" t="s">
        <v>928</v>
      </c>
      <c r="E1071" s="59">
        <v>80.0</v>
      </c>
      <c r="F1071" s="59" t="s">
        <v>966</v>
      </c>
      <c r="G1071" s="59">
        <v>0.0</v>
      </c>
      <c r="H1071" s="59">
        <v>9.0</v>
      </c>
      <c r="I1071" s="60" t="s">
        <v>473</v>
      </c>
      <c r="L1071" s="60" t="s">
        <v>473</v>
      </c>
    </row>
    <row r="1072" ht="13.5" customHeight="1">
      <c r="A1072" s="57">
        <v>7575.0</v>
      </c>
      <c r="B1072" s="58">
        <v>45290.0</v>
      </c>
      <c r="D1072" s="59" t="s">
        <v>628</v>
      </c>
      <c r="E1072" s="59">
        <v>98.0</v>
      </c>
      <c r="F1072" s="59" t="s">
        <v>970</v>
      </c>
      <c r="G1072" s="59">
        <v>1.0</v>
      </c>
      <c r="H1072" s="59">
        <v>4.0</v>
      </c>
      <c r="I1072" s="60" t="s">
        <v>473</v>
      </c>
      <c r="L1072" s="60" t="s">
        <v>473</v>
      </c>
    </row>
    <row r="1073" ht="13.5" customHeight="1">
      <c r="A1073" s="57">
        <v>7575.0</v>
      </c>
      <c r="B1073" s="58">
        <v>45291.0</v>
      </c>
      <c r="D1073" s="59" t="s">
        <v>658</v>
      </c>
      <c r="E1073" s="59">
        <v>70.0</v>
      </c>
      <c r="F1073" s="59" t="s">
        <v>971</v>
      </c>
      <c r="G1073" s="59">
        <v>2.0</v>
      </c>
      <c r="H1073" s="59">
        <v>6.0</v>
      </c>
      <c r="I1073" s="60" t="s">
        <v>473</v>
      </c>
      <c r="L1073" s="60" t="s">
        <v>473</v>
      </c>
    </row>
    <row r="1074" ht="13.5" customHeight="1">
      <c r="A1074" s="57">
        <v>7575.0</v>
      </c>
      <c r="B1074" s="58">
        <v>45292.0</v>
      </c>
      <c r="D1074" s="59" t="s">
        <v>972</v>
      </c>
      <c r="E1074" s="59">
        <v>60.0</v>
      </c>
      <c r="F1074" s="59" t="s">
        <v>966</v>
      </c>
      <c r="G1074" s="59">
        <v>0.0</v>
      </c>
      <c r="H1074" s="59">
        <v>4.0</v>
      </c>
      <c r="I1074" s="60" t="s">
        <v>473</v>
      </c>
      <c r="L1074" s="60" t="s">
        <v>473</v>
      </c>
    </row>
    <row r="1075" ht="13.5" customHeight="1">
      <c r="A1075" s="57">
        <v>7575.0</v>
      </c>
      <c r="B1075" s="58">
        <v>45293.0</v>
      </c>
      <c r="D1075" s="59" t="s">
        <v>973</v>
      </c>
      <c r="E1075" s="59">
        <v>19.0</v>
      </c>
      <c r="F1075" s="59" t="s">
        <v>966</v>
      </c>
      <c r="G1075" s="59">
        <v>0.0</v>
      </c>
      <c r="H1075" s="59">
        <v>4.0</v>
      </c>
      <c r="I1075" s="60" t="s">
        <v>473</v>
      </c>
      <c r="L1075" s="60" t="s">
        <v>473</v>
      </c>
    </row>
    <row r="1076" ht="13.5" customHeight="1">
      <c r="A1076" s="57">
        <v>7575.0</v>
      </c>
      <c r="B1076" s="58">
        <v>45294.0</v>
      </c>
      <c r="D1076" s="59" t="s">
        <v>584</v>
      </c>
      <c r="E1076" s="59">
        <v>68.0</v>
      </c>
      <c r="F1076" s="59" t="s">
        <v>966</v>
      </c>
      <c r="G1076" s="59">
        <v>0.0</v>
      </c>
      <c r="H1076" s="59">
        <v>4.0</v>
      </c>
      <c r="I1076" s="60" t="s">
        <v>473</v>
      </c>
      <c r="L1076" s="60" t="s">
        <v>473</v>
      </c>
    </row>
    <row r="1077" ht="13.5" customHeight="1">
      <c r="A1077" s="57">
        <v>7575.0</v>
      </c>
      <c r="B1077" s="58">
        <v>45295.0</v>
      </c>
      <c r="D1077" s="59" t="s">
        <v>508</v>
      </c>
      <c r="E1077" s="59">
        <v>79.0</v>
      </c>
      <c r="F1077" s="59" t="s">
        <v>966</v>
      </c>
      <c r="G1077" s="59">
        <v>0.0</v>
      </c>
      <c r="H1077" s="59">
        <v>7.0</v>
      </c>
      <c r="I1077" s="60" t="s">
        <v>473</v>
      </c>
      <c r="L1077" s="60" t="s">
        <v>473</v>
      </c>
    </row>
    <row r="1078" ht="13.5" customHeight="1">
      <c r="A1078" s="57">
        <v>7575.0</v>
      </c>
      <c r="B1078" s="58">
        <v>45296.0</v>
      </c>
      <c r="D1078" s="59" t="s">
        <v>436</v>
      </c>
      <c r="E1078" s="59">
        <v>95.0</v>
      </c>
      <c r="F1078" s="59" t="s">
        <v>974</v>
      </c>
      <c r="G1078" s="59">
        <v>30.0</v>
      </c>
      <c r="H1078" s="59">
        <v>6.0</v>
      </c>
      <c r="I1078" s="60" t="s">
        <v>473</v>
      </c>
      <c r="L1078" s="60" t="s">
        <v>473</v>
      </c>
    </row>
    <row r="1079" ht="13.5" customHeight="1">
      <c r="A1079" s="57">
        <v>7575.0</v>
      </c>
      <c r="B1079" s="58">
        <v>45297.0</v>
      </c>
      <c r="D1079" s="59" t="s">
        <v>975</v>
      </c>
      <c r="E1079" s="59">
        <v>188.0</v>
      </c>
      <c r="F1079" s="59" t="s">
        <v>976</v>
      </c>
      <c r="G1079" s="59">
        <v>5.0</v>
      </c>
      <c r="H1079" s="59">
        <v>5.0</v>
      </c>
      <c r="I1079" s="60" t="s">
        <v>473</v>
      </c>
      <c r="L1079" s="60" t="s">
        <v>473</v>
      </c>
    </row>
    <row r="1080" ht="13.5" customHeight="1">
      <c r="A1080" s="57">
        <v>7575.0</v>
      </c>
      <c r="B1080" s="58">
        <v>45298.0</v>
      </c>
      <c r="D1080" s="59" t="s">
        <v>977</v>
      </c>
      <c r="E1080" s="59">
        <v>35.0</v>
      </c>
      <c r="F1080" s="59" t="s">
        <v>966</v>
      </c>
      <c r="G1080" s="59">
        <v>0.0</v>
      </c>
      <c r="H1080" s="59">
        <v>4.0</v>
      </c>
      <c r="I1080" s="60" t="s">
        <v>473</v>
      </c>
      <c r="L1080" s="60" t="s">
        <v>473</v>
      </c>
    </row>
    <row r="1081" ht="13.5" customHeight="1">
      <c r="A1081" s="57">
        <v>7575.0</v>
      </c>
      <c r="B1081" s="58">
        <v>45299.0</v>
      </c>
      <c r="D1081" s="59" t="s">
        <v>259</v>
      </c>
      <c r="E1081" s="59">
        <v>133.0</v>
      </c>
      <c r="F1081" s="59" t="s">
        <v>966</v>
      </c>
      <c r="G1081" s="59">
        <v>0.0</v>
      </c>
      <c r="H1081" s="59">
        <v>4.0</v>
      </c>
      <c r="I1081" s="60" t="s">
        <v>473</v>
      </c>
      <c r="L1081" s="60" t="s">
        <v>473</v>
      </c>
    </row>
    <row r="1082" ht="13.5" customHeight="1">
      <c r="A1082" s="57">
        <v>7575.0</v>
      </c>
      <c r="B1082" s="58">
        <v>45300.0</v>
      </c>
      <c r="D1082" s="59" t="s">
        <v>617</v>
      </c>
      <c r="E1082" s="59">
        <v>119.0</v>
      </c>
      <c r="F1082" s="59" t="s">
        <v>966</v>
      </c>
      <c r="G1082" s="59">
        <v>0.0</v>
      </c>
      <c r="H1082" s="59">
        <v>10.0</v>
      </c>
      <c r="I1082" s="60" t="s">
        <v>473</v>
      </c>
      <c r="L1082" s="60" t="s">
        <v>473</v>
      </c>
    </row>
    <row r="1083" ht="13.5" customHeight="1">
      <c r="A1083" s="57">
        <v>7575.0</v>
      </c>
      <c r="B1083" s="58">
        <v>45301.0</v>
      </c>
      <c r="D1083" s="59" t="s">
        <v>599</v>
      </c>
      <c r="E1083" s="59">
        <v>89.0</v>
      </c>
      <c r="F1083" s="59" t="s">
        <v>966</v>
      </c>
      <c r="G1083" s="59">
        <v>0.0</v>
      </c>
      <c r="H1083" s="59">
        <v>8.0</v>
      </c>
      <c r="I1083" s="60" t="s">
        <v>473</v>
      </c>
      <c r="L1083" s="60" t="s">
        <v>473</v>
      </c>
    </row>
    <row r="1084" ht="13.5" customHeight="1">
      <c r="A1084" s="57">
        <v>7575.0</v>
      </c>
      <c r="B1084" s="58">
        <v>45302.0</v>
      </c>
      <c r="D1084" s="59" t="s">
        <v>978</v>
      </c>
      <c r="E1084" s="59">
        <v>120.0</v>
      </c>
      <c r="F1084" s="59" t="s">
        <v>970</v>
      </c>
      <c r="G1084" s="59">
        <v>1.0</v>
      </c>
      <c r="H1084" s="59">
        <v>5.0</v>
      </c>
      <c r="I1084" s="60" t="s">
        <v>473</v>
      </c>
      <c r="L1084" s="60" t="s">
        <v>473</v>
      </c>
    </row>
    <row r="1085" ht="13.5" customHeight="1">
      <c r="A1085" s="57">
        <v>7575.0</v>
      </c>
      <c r="B1085" s="58">
        <v>45303.0</v>
      </c>
      <c r="D1085" s="59" t="s">
        <v>441</v>
      </c>
      <c r="E1085" s="59">
        <v>74.0</v>
      </c>
      <c r="F1085" s="59" t="s">
        <v>970</v>
      </c>
      <c r="G1085" s="59">
        <v>1.0</v>
      </c>
      <c r="H1085" s="59">
        <v>6.0</v>
      </c>
      <c r="I1085" s="60" t="s">
        <v>473</v>
      </c>
      <c r="L1085" s="60" t="s">
        <v>473</v>
      </c>
    </row>
    <row r="1086" ht="13.5" customHeight="1">
      <c r="A1086" s="57">
        <v>7575.0</v>
      </c>
      <c r="B1086" s="58">
        <v>45304.0</v>
      </c>
      <c r="D1086" s="59" t="s">
        <v>979</v>
      </c>
      <c r="E1086" s="59">
        <v>41.0</v>
      </c>
      <c r="F1086" s="59" t="s">
        <v>970</v>
      </c>
      <c r="G1086" s="59">
        <v>1.0</v>
      </c>
      <c r="H1086" s="59">
        <v>7.0</v>
      </c>
      <c r="I1086" s="60" t="s">
        <v>473</v>
      </c>
      <c r="L1086" s="60" t="s">
        <v>473</v>
      </c>
    </row>
    <row r="1087" ht="13.5" customHeight="1">
      <c r="A1087" s="57">
        <v>7575.0</v>
      </c>
      <c r="B1087" s="58">
        <v>45305.0</v>
      </c>
      <c r="D1087" s="59" t="s">
        <v>279</v>
      </c>
      <c r="E1087" s="59">
        <v>94.0</v>
      </c>
      <c r="F1087" s="59" t="s">
        <v>651</v>
      </c>
      <c r="G1087" s="59">
        <v>6.0</v>
      </c>
      <c r="H1087" s="59">
        <v>3.0</v>
      </c>
      <c r="I1087" s="60" t="s">
        <v>473</v>
      </c>
      <c r="L1087" s="60" t="s">
        <v>473</v>
      </c>
    </row>
    <row r="1088" ht="13.5" customHeight="1">
      <c r="A1088" s="57">
        <v>7575.0</v>
      </c>
      <c r="B1088" s="58">
        <v>45306.0</v>
      </c>
      <c r="D1088" s="59" t="s">
        <v>528</v>
      </c>
      <c r="E1088" s="59">
        <v>122.0</v>
      </c>
      <c r="F1088" s="59" t="s">
        <v>966</v>
      </c>
      <c r="G1088" s="59">
        <v>0.0</v>
      </c>
      <c r="H1088" s="59">
        <v>4.0</v>
      </c>
      <c r="I1088" s="60" t="s">
        <v>473</v>
      </c>
      <c r="L1088" s="60" t="s">
        <v>473</v>
      </c>
    </row>
    <row r="1089" ht="13.5" customHeight="1">
      <c r="A1089" s="57">
        <v>7575.0</v>
      </c>
      <c r="B1089" s="58">
        <v>45307.0</v>
      </c>
      <c r="D1089" s="59" t="s">
        <v>972</v>
      </c>
      <c r="E1089" s="59">
        <v>60.0</v>
      </c>
      <c r="F1089" s="59" t="s">
        <v>970</v>
      </c>
      <c r="G1089" s="59">
        <v>1.0</v>
      </c>
      <c r="H1089" s="59">
        <v>3.0</v>
      </c>
      <c r="I1089" s="60" t="s">
        <v>473</v>
      </c>
      <c r="L1089" s="60" t="s">
        <v>473</v>
      </c>
    </row>
    <row r="1090" ht="13.5" customHeight="1">
      <c r="A1090" s="57">
        <v>7575.0</v>
      </c>
      <c r="B1090" s="58">
        <v>45308.0</v>
      </c>
      <c r="D1090" s="59" t="s">
        <v>528</v>
      </c>
      <c r="E1090" s="59">
        <v>122.0</v>
      </c>
      <c r="F1090" s="59" t="s">
        <v>966</v>
      </c>
      <c r="G1090" s="59">
        <v>0.0</v>
      </c>
      <c r="H1090" s="59">
        <v>6.0</v>
      </c>
      <c r="I1090" s="60" t="s">
        <v>473</v>
      </c>
      <c r="L1090" s="60" t="s">
        <v>473</v>
      </c>
    </row>
    <row r="1091" ht="13.5" customHeight="1">
      <c r="A1091" s="57">
        <v>7575.0</v>
      </c>
      <c r="B1091" s="58">
        <v>45309.0</v>
      </c>
      <c r="D1091" s="59" t="s">
        <v>967</v>
      </c>
      <c r="E1091" s="59">
        <v>37.0</v>
      </c>
      <c r="F1091" s="59" t="s">
        <v>651</v>
      </c>
      <c r="G1091" s="59">
        <v>6.0</v>
      </c>
      <c r="H1091" s="59">
        <v>2.0</v>
      </c>
      <c r="I1091" s="60" t="s">
        <v>473</v>
      </c>
      <c r="L1091" s="60" t="s">
        <v>473</v>
      </c>
    </row>
    <row r="1092" ht="13.5" customHeight="1">
      <c r="A1092" s="57">
        <v>7575.0</v>
      </c>
      <c r="B1092" s="58">
        <v>45310.0</v>
      </c>
      <c r="D1092" s="59" t="s">
        <v>257</v>
      </c>
      <c r="E1092" s="59">
        <v>77.0</v>
      </c>
      <c r="F1092" s="59" t="s">
        <v>966</v>
      </c>
      <c r="G1092" s="59">
        <v>0.0</v>
      </c>
      <c r="H1092" s="59">
        <v>4.0</v>
      </c>
      <c r="I1092" s="60" t="s">
        <v>473</v>
      </c>
      <c r="L1092" s="60" t="s">
        <v>473</v>
      </c>
    </row>
    <row r="1093" ht="13.5" customHeight="1">
      <c r="A1093" s="57">
        <v>7575.0</v>
      </c>
      <c r="B1093" s="58">
        <v>45311.0</v>
      </c>
      <c r="D1093" s="59" t="s">
        <v>972</v>
      </c>
      <c r="E1093" s="59">
        <v>60.0</v>
      </c>
      <c r="F1093" s="59" t="s">
        <v>966</v>
      </c>
      <c r="G1093" s="59">
        <v>0.0</v>
      </c>
      <c r="H1093" s="59">
        <v>3.0</v>
      </c>
      <c r="I1093" s="60" t="s">
        <v>473</v>
      </c>
      <c r="L1093" s="60" t="s">
        <v>473</v>
      </c>
    </row>
    <row r="1094" ht="13.5" customHeight="1">
      <c r="A1094" s="57">
        <v>7575.0</v>
      </c>
      <c r="B1094" s="58">
        <v>45312.0</v>
      </c>
      <c r="D1094" s="59" t="s">
        <v>411</v>
      </c>
      <c r="E1094" s="59">
        <v>113.0</v>
      </c>
      <c r="F1094" s="59" t="s">
        <v>649</v>
      </c>
      <c r="G1094" s="59">
        <v>15.0</v>
      </c>
      <c r="H1094" s="59">
        <v>5.0</v>
      </c>
      <c r="I1094" s="60" t="s">
        <v>473</v>
      </c>
      <c r="L1094" s="60" t="s">
        <v>473</v>
      </c>
    </row>
    <row r="1095" ht="13.5" customHeight="1">
      <c r="A1095" s="57">
        <v>7575.0</v>
      </c>
      <c r="B1095" s="58">
        <v>45313.0</v>
      </c>
      <c r="D1095" s="59" t="s">
        <v>641</v>
      </c>
      <c r="E1095" s="59">
        <v>142.0</v>
      </c>
      <c r="F1095" s="59" t="s">
        <v>966</v>
      </c>
      <c r="G1095" s="59">
        <v>0.0</v>
      </c>
      <c r="H1095" s="59">
        <v>4.0</v>
      </c>
      <c r="I1095" s="60" t="s">
        <v>473</v>
      </c>
      <c r="L1095" s="60" t="s">
        <v>473</v>
      </c>
    </row>
    <row r="1096" ht="13.5" customHeight="1">
      <c r="A1096" s="57">
        <v>7575.0</v>
      </c>
      <c r="B1096" s="58">
        <v>45314.0</v>
      </c>
      <c r="D1096" s="59" t="s">
        <v>980</v>
      </c>
      <c r="E1096" s="59">
        <v>28.0</v>
      </c>
      <c r="F1096" s="59" t="s">
        <v>652</v>
      </c>
      <c r="G1096" s="59">
        <v>4.0</v>
      </c>
      <c r="H1096" s="59">
        <v>15.0</v>
      </c>
      <c r="I1096" s="60" t="s">
        <v>473</v>
      </c>
      <c r="L1096" s="60" t="s">
        <v>473</v>
      </c>
    </row>
    <row r="1097" ht="13.5" customHeight="1">
      <c r="A1097" s="57">
        <v>7575.0</v>
      </c>
      <c r="B1097" s="58">
        <v>45315.0</v>
      </c>
      <c r="D1097" s="59" t="s">
        <v>637</v>
      </c>
      <c r="E1097" s="59">
        <v>161.0</v>
      </c>
      <c r="F1097" s="59" t="s">
        <v>735</v>
      </c>
      <c r="G1097" s="59">
        <v>23.0</v>
      </c>
      <c r="H1097" s="59">
        <v>15.0</v>
      </c>
      <c r="I1097" s="60" t="s">
        <v>473</v>
      </c>
      <c r="L1097" s="60" t="s">
        <v>473</v>
      </c>
    </row>
    <row r="1098" ht="13.5" customHeight="1">
      <c r="A1098" s="57">
        <v>7575.0</v>
      </c>
      <c r="B1098" s="58">
        <v>45316.0</v>
      </c>
      <c r="D1098" s="59" t="s">
        <v>981</v>
      </c>
      <c r="E1098" s="59">
        <v>6.0</v>
      </c>
      <c r="F1098" s="59" t="s">
        <v>652</v>
      </c>
      <c r="G1098" s="59">
        <v>4.0</v>
      </c>
      <c r="H1098" s="59">
        <v>7.0</v>
      </c>
      <c r="I1098" s="60" t="s">
        <v>473</v>
      </c>
      <c r="L1098" s="60" t="s">
        <v>473</v>
      </c>
    </row>
    <row r="1099" ht="13.5" customHeight="1">
      <c r="A1099" s="57">
        <v>7575.0</v>
      </c>
      <c r="B1099" s="58">
        <v>45317.0</v>
      </c>
      <c r="D1099" s="59" t="s">
        <v>271</v>
      </c>
      <c r="E1099" s="59">
        <v>78.0</v>
      </c>
      <c r="F1099" s="59" t="s">
        <v>966</v>
      </c>
      <c r="G1099" s="59">
        <v>0.0</v>
      </c>
      <c r="H1099" s="59">
        <v>3.0</v>
      </c>
      <c r="I1099" s="60" t="s">
        <v>473</v>
      </c>
      <c r="L1099" s="60" t="s">
        <v>473</v>
      </c>
    </row>
    <row r="1100" ht="13.5" customHeight="1">
      <c r="A1100" s="57">
        <v>7575.0</v>
      </c>
      <c r="B1100" s="58">
        <v>45318.0</v>
      </c>
      <c r="D1100" s="59" t="s">
        <v>982</v>
      </c>
      <c r="E1100" s="59">
        <v>54.0</v>
      </c>
      <c r="F1100" s="59" t="s">
        <v>966</v>
      </c>
      <c r="G1100" s="59">
        <v>0.0</v>
      </c>
      <c r="H1100" s="59">
        <v>5.0</v>
      </c>
      <c r="I1100" s="60" t="s">
        <v>473</v>
      </c>
      <c r="L1100" s="60" t="s">
        <v>473</v>
      </c>
    </row>
    <row r="1101" ht="13.5" customHeight="1">
      <c r="A1101" s="57">
        <v>7575.0</v>
      </c>
      <c r="B1101" s="58">
        <v>45319.0</v>
      </c>
      <c r="D1101" s="59" t="s">
        <v>983</v>
      </c>
      <c r="E1101" s="59">
        <v>52.0</v>
      </c>
      <c r="F1101" s="59" t="s">
        <v>966</v>
      </c>
      <c r="G1101" s="59">
        <v>0.0</v>
      </c>
      <c r="H1101" s="59">
        <v>4.0</v>
      </c>
      <c r="I1101" s="60" t="s">
        <v>473</v>
      </c>
      <c r="L1101" s="60" t="s">
        <v>473</v>
      </c>
    </row>
    <row r="1102" ht="13.5" customHeight="1">
      <c r="A1102" s="57">
        <v>7575.0</v>
      </c>
      <c r="B1102" s="58">
        <v>45320.0</v>
      </c>
      <c r="D1102" s="59" t="s">
        <v>984</v>
      </c>
      <c r="E1102" s="59">
        <v>31.0</v>
      </c>
      <c r="F1102" s="59" t="s">
        <v>971</v>
      </c>
      <c r="G1102" s="59">
        <v>2.0</v>
      </c>
      <c r="H1102" s="59">
        <v>4.0</v>
      </c>
      <c r="I1102" s="60" t="s">
        <v>473</v>
      </c>
      <c r="L1102" s="60" t="s">
        <v>473</v>
      </c>
    </row>
    <row r="1103" ht="13.5" customHeight="1">
      <c r="A1103" s="57">
        <v>7575.0</v>
      </c>
      <c r="B1103" s="58">
        <v>45321.0</v>
      </c>
      <c r="D1103" s="59" t="s">
        <v>967</v>
      </c>
      <c r="E1103" s="59">
        <v>37.0</v>
      </c>
      <c r="F1103" s="59" t="s">
        <v>985</v>
      </c>
      <c r="G1103" s="59">
        <v>3.0</v>
      </c>
      <c r="H1103" s="59">
        <v>14.0</v>
      </c>
      <c r="I1103" s="60" t="s">
        <v>473</v>
      </c>
      <c r="L1103" s="60" t="s">
        <v>473</v>
      </c>
    </row>
    <row r="1104" ht="13.5" customHeight="1">
      <c r="A1104" s="57">
        <v>7575.0</v>
      </c>
      <c r="B1104" s="58">
        <v>45322.0</v>
      </c>
      <c r="D1104" s="59" t="s">
        <v>639</v>
      </c>
      <c r="E1104" s="59">
        <v>116.0</v>
      </c>
      <c r="F1104" s="59" t="s">
        <v>653</v>
      </c>
      <c r="G1104" s="59">
        <v>21.0</v>
      </c>
      <c r="H1104" s="59">
        <v>13.0</v>
      </c>
      <c r="I1104" s="60" t="s">
        <v>473</v>
      </c>
      <c r="L1104" s="60" t="s">
        <v>473</v>
      </c>
    </row>
    <row r="1105" ht="13.5" customHeight="1">
      <c r="A1105" s="57">
        <v>7575.0</v>
      </c>
      <c r="B1105" s="58">
        <v>45323.0</v>
      </c>
      <c r="D1105" s="59" t="s">
        <v>986</v>
      </c>
      <c r="E1105" s="59">
        <v>36.0</v>
      </c>
      <c r="F1105" s="59" t="s">
        <v>966</v>
      </c>
      <c r="G1105" s="59">
        <v>0.0</v>
      </c>
      <c r="H1105" s="59">
        <v>6.0</v>
      </c>
      <c r="I1105" s="60" t="s">
        <v>473</v>
      </c>
      <c r="L1105" s="60" t="s">
        <v>473</v>
      </c>
    </row>
    <row r="1106" ht="13.5" customHeight="1">
      <c r="A1106" s="57">
        <v>7575.0</v>
      </c>
      <c r="B1106" s="58">
        <v>45324.0</v>
      </c>
      <c r="D1106" s="59" t="s">
        <v>604</v>
      </c>
      <c r="E1106" s="59">
        <v>81.0</v>
      </c>
      <c r="F1106" s="59" t="s">
        <v>966</v>
      </c>
      <c r="G1106" s="59">
        <v>0.0</v>
      </c>
      <c r="H1106" s="59">
        <v>3.0</v>
      </c>
      <c r="I1106" s="60" t="s">
        <v>473</v>
      </c>
      <c r="L1106" s="60" t="s">
        <v>473</v>
      </c>
    </row>
    <row r="1107" ht="13.5" customHeight="1">
      <c r="A1107" s="57">
        <v>7575.0</v>
      </c>
      <c r="B1107" s="58">
        <v>45325.0</v>
      </c>
      <c r="D1107" s="59" t="s">
        <v>552</v>
      </c>
      <c r="E1107" s="59">
        <v>62.0</v>
      </c>
      <c r="F1107" s="59" t="s">
        <v>966</v>
      </c>
      <c r="G1107" s="59">
        <v>0.0</v>
      </c>
      <c r="H1107" s="59">
        <v>4.0</v>
      </c>
      <c r="I1107" s="60" t="s">
        <v>473</v>
      </c>
      <c r="L1107" s="60" t="s">
        <v>473</v>
      </c>
    </row>
    <row r="1108" ht="13.5" customHeight="1">
      <c r="A1108" s="57">
        <v>7575.0</v>
      </c>
      <c r="B1108" s="58">
        <v>45326.0</v>
      </c>
      <c r="D1108" s="59" t="s">
        <v>912</v>
      </c>
      <c r="E1108" s="59">
        <v>67.0</v>
      </c>
      <c r="F1108" s="59" t="s">
        <v>985</v>
      </c>
      <c r="G1108" s="59">
        <v>3.0</v>
      </c>
      <c r="H1108" s="59">
        <v>4.0</v>
      </c>
      <c r="I1108" s="60" t="s">
        <v>473</v>
      </c>
      <c r="L1108" s="60" t="s">
        <v>473</v>
      </c>
    </row>
    <row r="1109" ht="13.5" customHeight="1">
      <c r="A1109" s="57">
        <v>7575.0</v>
      </c>
      <c r="B1109" s="58">
        <v>45327.0</v>
      </c>
      <c r="D1109" s="59" t="s">
        <v>977</v>
      </c>
      <c r="E1109" s="59">
        <v>35.0</v>
      </c>
      <c r="F1109" s="59" t="s">
        <v>966</v>
      </c>
      <c r="G1109" s="59">
        <v>0.0</v>
      </c>
      <c r="H1109" s="59">
        <v>4.0</v>
      </c>
      <c r="I1109" s="60" t="s">
        <v>473</v>
      </c>
      <c r="L1109" s="60" t="s">
        <v>473</v>
      </c>
    </row>
    <row r="1110" ht="13.5" customHeight="1">
      <c r="A1110" s="57">
        <v>7575.0</v>
      </c>
      <c r="B1110" s="58">
        <v>45328.0</v>
      </c>
      <c r="D1110" s="59" t="s">
        <v>969</v>
      </c>
      <c r="E1110" s="59">
        <v>57.0</v>
      </c>
      <c r="F1110" s="59" t="s">
        <v>966</v>
      </c>
      <c r="G1110" s="59">
        <v>0.0</v>
      </c>
      <c r="H1110" s="59">
        <v>5.0</v>
      </c>
      <c r="I1110" s="60" t="s">
        <v>473</v>
      </c>
      <c r="L1110" s="60" t="s">
        <v>473</v>
      </c>
    </row>
    <row r="1111" ht="13.5" customHeight="1">
      <c r="A1111" s="57">
        <v>7575.0</v>
      </c>
      <c r="B1111" s="58">
        <v>45329.0</v>
      </c>
      <c r="D1111" s="59" t="s">
        <v>960</v>
      </c>
      <c r="E1111" s="59">
        <v>164.0</v>
      </c>
      <c r="F1111" s="59" t="s">
        <v>966</v>
      </c>
      <c r="G1111" s="59">
        <v>0.0</v>
      </c>
      <c r="H1111" s="59">
        <v>10.0</v>
      </c>
      <c r="I1111" s="60" t="s">
        <v>473</v>
      </c>
      <c r="L1111" s="60" t="s">
        <v>473</v>
      </c>
    </row>
    <row r="1112" ht="13.5" customHeight="1">
      <c r="A1112" s="57">
        <v>7575.0</v>
      </c>
      <c r="B1112" s="58">
        <v>45330.0</v>
      </c>
      <c r="D1112" s="59" t="s">
        <v>956</v>
      </c>
      <c r="E1112" s="59">
        <v>48.0</v>
      </c>
      <c r="F1112" s="59" t="s">
        <v>308</v>
      </c>
      <c r="G1112" s="59">
        <v>36.0</v>
      </c>
      <c r="H1112" s="59">
        <v>16.0</v>
      </c>
      <c r="I1112" s="60" t="s">
        <v>473</v>
      </c>
      <c r="L1112" s="60" t="s">
        <v>473</v>
      </c>
    </row>
    <row r="1113" ht="13.5" customHeight="1">
      <c r="A1113" s="57">
        <v>7575.0</v>
      </c>
      <c r="B1113" s="58">
        <v>45331.0</v>
      </c>
      <c r="D1113" s="59" t="s">
        <v>588</v>
      </c>
      <c r="E1113" s="59">
        <v>61.0</v>
      </c>
      <c r="F1113" s="59" t="s">
        <v>966</v>
      </c>
      <c r="G1113" s="59">
        <v>0.0</v>
      </c>
      <c r="H1113" s="59">
        <v>5.0</v>
      </c>
      <c r="I1113" s="60" t="s">
        <v>473</v>
      </c>
      <c r="L1113" s="60" t="s">
        <v>473</v>
      </c>
    </row>
    <row r="1114" ht="13.5" customHeight="1">
      <c r="A1114" s="57">
        <v>7575.0</v>
      </c>
      <c r="B1114" s="58">
        <v>45332.0</v>
      </c>
      <c r="D1114" s="59" t="s">
        <v>972</v>
      </c>
      <c r="E1114" s="59">
        <v>60.0</v>
      </c>
      <c r="F1114" s="59" t="s">
        <v>976</v>
      </c>
      <c r="G1114" s="59">
        <v>5.0</v>
      </c>
      <c r="H1114" s="59">
        <v>8.0</v>
      </c>
      <c r="I1114" s="60" t="s">
        <v>473</v>
      </c>
      <c r="L1114" s="60" t="s">
        <v>473</v>
      </c>
    </row>
    <row r="1115" ht="13.5" customHeight="1">
      <c r="A1115" s="57">
        <v>7575.0</v>
      </c>
      <c r="B1115" s="58">
        <v>45333.0</v>
      </c>
      <c r="D1115" s="59" t="s">
        <v>565</v>
      </c>
      <c r="E1115" s="59">
        <v>40.0</v>
      </c>
      <c r="F1115" s="59" t="s">
        <v>966</v>
      </c>
      <c r="G1115" s="59">
        <v>0.0</v>
      </c>
      <c r="H1115" s="59">
        <v>6.0</v>
      </c>
      <c r="I1115" s="60" t="s">
        <v>473</v>
      </c>
      <c r="L1115" s="60" t="s">
        <v>473</v>
      </c>
    </row>
    <row r="1116" ht="13.5" customHeight="1">
      <c r="A1116" s="57">
        <v>7575.0</v>
      </c>
      <c r="B1116" s="58">
        <v>45334.0</v>
      </c>
      <c r="D1116" s="59" t="s">
        <v>510</v>
      </c>
      <c r="E1116" s="59">
        <v>211.0</v>
      </c>
      <c r="F1116" s="59" t="s">
        <v>682</v>
      </c>
      <c r="G1116" s="59">
        <v>150.0</v>
      </c>
      <c r="H1116" s="59">
        <v>15.0</v>
      </c>
      <c r="I1116" s="60" t="s">
        <v>473</v>
      </c>
      <c r="L1116" s="60" t="s">
        <v>473</v>
      </c>
    </row>
    <row r="1117" ht="13.5" customHeight="1">
      <c r="A1117" s="57">
        <v>7575.0</v>
      </c>
      <c r="B1117" s="58">
        <v>45335.0</v>
      </c>
      <c r="D1117" s="59" t="s">
        <v>981</v>
      </c>
      <c r="E1117" s="59">
        <v>6.0</v>
      </c>
      <c r="F1117" s="59" t="s">
        <v>971</v>
      </c>
      <c r="G1117" s="59">
        <v>2.0</v>
      </c>
      <c r="H1117" s="59">
        <v>6.0</v>
      </c>
      <c r="I1117" s="60" t="s">
        <v>473</v>
      </c>
      <c r="L1117" s="60" t="s">
        <v>473</v>
      </c>
    </row>
    <row r="1118" ht="13.5" customHeight="1">
      <c r="A1118" s="57">
        <v>7575.0</v>
      </c>
      <c r="B1118" s="58">
        <v>45336.0</v>
      </c>
      <c r="D1118" s="59" t="s">
        <v>584</v>
      </c>
      <c r="E1118" s="59">
        <v>68.0</v>
      </c>
      <c r="F1118" s="59" t="s">
        <v>987</v>
      </c>
      <c r="G1118" s="59">
        <v>34.0</v>
      </c>
      <c r="H1118" s="59">
        <v>5.0</v>
      </c>
      <c r="I1118" s="60" t="s">
        <v>473</v>
      </c>
      <c r="L1118" s="60" t="s">
        <v>473</v>
      </c>
    </row>
    <row r="1119" ht="13.5" customHeight="1">
      <c r="A1119" s="57">
        <v>7575.0</v>
      </c>
      <c r="B1119" s="58">
        <v>45337.0</v>
      </c>
      <c r="D1119" s="59" t="s">
        <v>983</v>
      </c>
      <c r="E1119" s="59">
        <v>52.0</v>
      </c>
      <c r="F1119" s="59" t="s">
        <v>985</v>
      </c>
      <c r="G1119" s="59">
        <v>3.0</v>
      </c>
      <c r="H1119" s="59">
        <v>9.0</v>
      </c>
      <c r="I1119" s="60" t="s">
        <v>473</v>
      </c>
      <c r="L1119" s="60" t="s">
        <v>473</v>
      </c>
    </row>
    <row r="1120" ht="13.5" customHeight="1">
      <c r="A1120" s="57">
        <v>7575.0</v>
      </c>
      <c r="B1120" s="58">
        <v>45338.0</v>
      </c>
      <c r="D1120" s="59" t="s">
        <v>639</v>
      </c>
      <c r="E1120" s="59">
        <v>116.0</v>
      </c>
      <c r="F1120" s="59" t="s">
        <v>650</v>
      </c>
      <c r="G1120" s="59">
        <v>8.0</v>
      </c>
      <c r="H1120" s="59">
        <v>10.0</v>
      </c>
      <c r="I1120" s="60" t="s">
        <v>473</v>
      </c>
      <c r="L1120" s="60" t="s">
        <v>473</v>
      </c>
    </row>
    <row r="1121" ht="13.5" customHeight="1">
      <c r="A1121" s="57">
        <v>7575.0</v>
      </c>
      <c r="B1121" s="58">
        <v>45339.0</v>
      </c>
      <c r="D1121" s="59" t="s">
        <v>984</v>
      </c>
      <c r="E1121" s="59">
        <v>31.0</v>
      </c>
      <c r="F1121" s="59" t="s">
        <v>652</v>
      </c>
      <c r="G1121" s="59">
        <v>4.0</v>
      </c>
      <c r="H1121" s="59">
        <v>7.0</v>
      </c>
      <c r="I1121" s="60" t="s">
        <v>473</v>
      </c>
      <c r="L1121" s="60" t="s">
        <v>473</v>
      </c>
    </row>
    <row r="1122" ht="13.5" customHeight="1">
      <c r="A1122" s="57">
        <v>7575.0</v>
      </c>
      <c r="B1122" s="58">
        <v>45340.0</v>
      </c>
      <c r="D1122" s="59" t="s">
        <v>988</v>
      </c>
      <c r="E1122" s="59">
        <v>42.0</v>
      </c>
      <c r="F1122" s="59" t="s">
        <v>966</v>
      </c>
      <c r="G1122" s="59">
        <v>0.0</v>
      </c>
      <c r="H1122" s="59">
        <v>6.0</v>
      </c>
      <c r="I1122" s="60" t="s">
        <v>473</v>
      </c>
      <c r="L1122" s="60" t="s">
        <v>473</v>
      </c>
    </row>
    <row r="1123" ht="13.5" customHeight="1">
      <c r="A1123" s="57">
        <v>7575.0</v>
      </c>
      <c r="B1123" s="58">
        <v>45341.0</v>
      </c>
      <c r="D1123" s="59" t="s">
        <v>639</v>
      </c>
      <c r="E1123" s="59">
        <v>116.0</v>
      </c>
      <c r="F1123" s="59" t="s">
        <v>966</v>
      </c>
      <c r="G1123" s="59">
        <v>0.0</v>
      </c>
      <c r="H1123" s="59">
        <v>13.0</v>
      </c>
      <c r="I1123" s="60" t="s">
        <v>473</v>
      </c>
      <c r="L1123" s="60" t="s">
        <v>473</v>
      </c>
    </row>
    <row r="1124" ht="13.5" customHeight="1">
      <c r="A1124" s="57">
        <v>7575.0</v>
      </c>
      <c r="B1124" s="58">
        <v>45342.0</v>
      </c>
      <c r="D1124" s="59" t="s">
        <v>588</v>
      </c>
      <c r="E1124" s="59">
        <v>61.0</v>
      </c>
      <c r="F1124" s="59" t="s">
        <v>966</v>
      </c>
      <c r="G1124" s="59">
        <v>0.0</v>
      </c>
      <c r="H1124" s="59">
        <v>9.0</v>
      </c>
      <c r="I1124" s="60" t="s">
        <v>473</v>
      </c>
      <c r="L1124" s="60" t="s">
        <v>473</v>
      </c>
    </row>
    <row r="1125" ht="13.5" customHeight="1">
      <c r="A1125" s="57">
        <v>7575.0</v>
      </c>
      <c r="B1125" s="58">
        <v>45343.0</v>
      </c>
      <c r="D1125" s="59" t="s">
        <v>984</v>
      </c>
      <c r="E1125" s="59">
        <v>31.0</v>
      </c>
      <c r="F1125" s="59" t="s">
        <v>971</v>
      </c>
      <c r="G1125" s="59">
        <v>2.0</v>
      </c>
      <c r="H1125" s="59">
        <v>6.0</v>
      </c>
      <c r="I1125" s="60" t="s">
        <v>473</v>
      </c>
      <c r="L1125" s="60" t="s">
        <v>473</v>
      </c>
    </row>
    <row r="1126" ht="13.5" customHeight="1">
      <c r="A1126" s="57">
        <v>7575.0</v>
      </c>
      <c r="B1126" s="58">
        <v>45344.0</v>
      </c>
      <c r="D1126" s="59" t="s">
        <v>450</v>
      </c>
      <c r="E1126" s="59">
        <v>173.0</v>
      </c>
      <c r="F1126" s="59" t="s">
        <v>971</v>
      </c>
      <c r="G1126" s="59">
        <v>2.0</v>
      </c>
      <c r="H1126" s="59">
        <v>15.0</v>
      </c>
      <c r="I1126" s="60" t="s">
        <v>473</v>
      </c>
      <c r="L1126" s="60" t="s">
        <v>473</v>
      </c>
    </row>
    <row r="1127" ht="13.5" customHeight="1">
      <c r="A1127" s="57">
        <v>7575.0</v>
      </c>
      <c r="B1127" s="58">
        <v>45345.0</v>
      </c>
      <c r="D1127" s="59" t="s">
        <v>956</v>
      </c>
      <c r="E1127" s="59">
        <v>48.0</v>
      </c>
      <c r="F1127" s="59" t="s">
        <v>989</v>
      </c>
      <c r="G1127" s="59">
        <v>10.0</v>
      </c>
      <c r="H1127" s="59">
        <v>4.0</v>
      </c>
      <c r="I1127" s="60" t="s">
        <v>473</v>
      </c>
      <c r="L1127" s="60" t="s">
        <v>473</v>
      </c>
    </row>
    <row r="1128" ht="13.5" customHeight="1">
      <c r="A1128" s="57">
        <v>7575.0</v>
      </c>
      <c r="B1128" s="58">
        <v>45346.0</v>
      </c>
      <c r="D1128" s="59" t="s">
        <v>986</v>
      </c>
      <c r="E1128" s="59">
        <v>36.0</v>
      </c>
      <c r="F1128" s="59" t="s">
        <v>966</v>
      </c>
      <c r="G1128" s="59">
        <v>0.0</v>
      </c>
      <c r="H1128" s="59">
        <v>5.0</v>
      </c>
      <c r="I1128" s="60" t="s">
        <v>473</v>
      </c>
      <c r="L1128" s="60" t="s">
        <v>473</v>
      </c>
    </row>
    <row r="1129" ht="13.5" customHeight="1">
      <c r="A1129" s="57">
        <v>7575.0</v>
      </c>
      <c r="B1129" s="58">
        <v>45347.0</v>
      </c>
      <c r="D1129" s="59" t="s">
        <v>986</v>
      </c>
      <c r="E1129" s="59">
        <v>36.0</v>
      </c>
      <c r="F1129" s="59" t="s">
        <v>966</v>
      </c>
      <c r="G1129" s="59">
        <v>0.0</v>
      </c>
      <c r="H1129" s="59">
        <v>6.0</v>
      </c>
      <c r="I1129" s="60" t="s">
        <v>473</v>
      </c>
      <c r="L1129" s="60" t="s">
        <v>473</v>
      </c>
    </row>
    <row r="1130" ht="13.5" customHeight="1">
      <c r="A1130" s="57">
        <v>7575.0</v>
      </c>
      <c r="B1130" s="58">
        <v>45348.0</v>
      </c>
      <c r="D1130" s="59" t="s">
        <v>990</v>
      </c>
      <c r="E1130" s="59">
        <v>20.0</v>
      </c>
      <c r="F1130" s="59" t="s">
        <v>966</v>
      </c>
      <c r="G1130" s="59">
        <v>0.0</v>
      </c>
      <c r="H1130" s="59">
        <v>8.0</v>
      </c>
      <c r="I1130" s="60" t="s">
        <v>473</v>
      </c>
      <c r="L1130" s="60" t="s">
        <v>473</v>
      </c>
    </row>
    <row r="1131" ht="13.5" customHeight="1">
      <c r="A1131" s="57">
        <v>7575.0</v>
      </c>
      <c r="B1131" s="58">
        <v>45349.0</v>
      </c>
      <c r="D1131" s="59" t="s">
        <v>991</v>
      </c>
      <c r="E1131" s="59">
        <v>18.0</v>
      </c>
      <c r="F1131" s="59" t="s">
        <v>966</v>
      </c>
      <c r="G1131" s="59">
        <v>0.0</v>
      </c>
      <c r="H1131" s="59">
        <v>5.0</v>
      </c>
      <c r="I1131" s="60" t="s">
        <v>473</v>
      </c>
      <c r="L1131" s="60" t="s">
        <v>473</v>
      </c>
    </row>
    <row r="1132" ht="13.5" customHeight="1">
      <c r="A1132" s="57">
        <v>7575.0</v>
      </c>
      <c r="B1132" s="58">
        <v>45350.0</v>
      </c>
      <c r="D1132" s="59" t="s">
        <v>972</v>
      </c>
      <c r="E1132" s="59">
        <v>60.0</v>
      </c>
      <c r="F1132" s="59" t="s">
        <v>966</v>
      </c>
      <c r="G1132" s="59">
        <v>0.0</v>
      </c>
      <c r="H1132" s="59">
        <v>7.0</v>
      </c>
      <c r="I1132" s="60" t="s">
        <v>473</v>
      </c>
      <c r="L1132" s="60" t="s">
        <v>473</v>
      </c>
    </row>
    <row r="1133" ht="13.5" customHeight="1">
      <c r="A1133" s="57">
        <v>7575.0</v>
      </c>
      <c r="B1133" s="58">
        <v>45351.0</v>
      </c>
      <c r="D1133" s="59" t="s">
        <v>992</v>
      </c>
      <c r="E1133" s="59">
        <v>15.0</v>
      </c>
      <c r="F1133" s="59" t="s">
        <v>966</v>
      </c>
      <c r="G1133" s="59">
        <v>0.0</v>
      </c>
      <c r="H1133" s="59">
        <v>6.0</v>
      </c>
      <c r="I1133" s="60" t="s">
        <v>473</v>
      </c>
      <c r="L1133" s="60" t="s">
        <v>473</v>
      </c>
    </row>
    <row r="1134" ht="13.5" customHeight="1">
      <c r="A1134" s="57">
        <v>7575.0</v>
      </c>
      <c r="B1134" s="58">
        <v>45352.0</v>
      </c>
      <c r="D1134" s="59" t="s">
        <v>993</v>
      </c>
      <c r="E1134" s="59">
        <v>30.0</v>
      </c>
      <c r="F1134" s="59" t="s">
        <v>966</v>
      </c>
      <c r="G1134" s="59">
        <v>0.0</v>
      </c>
      <c r="H1134" s="59">
        <v>5.0</v>
      </c>
      <c r="I1134" s="60" t="s">
        <v>473</v>
      </c>
      <c r="L1134" s="60" t="s">
        <v>473</v>
      </c>
    </row>
    <row r="1135" ht="13.5" customHeight="1">
      <c r="A1135" s="57">
        <v>7575.0</v>
      </c>
      <c r="B1135" s="58">
        <v>45353.0</v>
      </c>
      <c r="D1135" s="59" t="s">
        <v>552</v>
      </c>
      <c r="E1135" s="59">
        <v>62.0</v>
      </c>
      <c r="F1135" s="59" t="s">
        <v>966</v>
      </c>
      <c r="G1135" s="59">
        <v>0.0</v>
      </c>
      <c r="H1135" s="59">
        <v>4.0</v>
      </c>
      <c r="I1135" s="60" t="s">
        <v>473</v>
      </c>
      <c r="L1135" s="60" t="s">
        <v>473</v>
      </c>
    </row>
    <row r="1136" ht="13.5" customHeight="1">
      <c r="A1136" s="57">
        <v>7575.0</v>
      </c>
      <c r="B1136" s="58">
        <v>45354.0</v>
      </c>
      <c r="D1136" s="59" t="s">
        <v>275</v>
      </c>
      <c r="E1136" s="59">
        <v>96.0</v>
      </c>
      <c r="F1136" s="59" t="s">
        <v>994</v>
      </c>
      <c r="G1136" s="59">
        <v>35.0</v>
      </c>
      <c r="H1136" s="59">
        <v>6.0</v>
      </c>
      <c r="I1136" s="60" t="s">
        <v>473</v>
      </c>
      <c r="L1136" s="60" t="s">
        <v>473</v>
      </c>
    </row>
    <row r="1137" ht="13.5" customHeight="1">
      <c r="A1137" s="57">
        <v>7575.0</v>
      </c>
      <c r="B1137" s="58">
        <v>45355.0</v>
      </c>
      <c r="D1137" s="59" t="s">
        <v>306</v>
      </c>
      <c r="E1137" s="59">
        <v>71.0</v>
      </c>
      <c r="F1137" s="59" t="s">
        <v>966</v>
      </c>
      <c r="G1137" s="59">
        <v>0.0</v>
      </c>
      <c r="H1137" s="59">
        <v>9.0</v>
      </c>
      <c r="I1137" s="60" t="s">
        <v>473</v>
      </c>
      <c r="L1137" s="60" t="s">
        <v>473</v>
      </c>
    </row>
    <row r="1138" ht="13.5" customHeight="1">
      <c r="A1138" s="57">
        <v>7575.0</v>
      </c>
      <c r="B1138" s="58">
        <v>45356.0</v>
      </c>
      <c r="D1138" s="59" t="s">
        <v>991</v>
      </c>
      <c r="E1138" s="59">
        <v>18.0</v>
      </c>
      <c r="F1138" s="59" t="s">
        <v>985</v>
      </c>
      <c r="G1138" s="59">
        <v>3.0</v>
      </c>
      <c r="H1138" s="59">
        <v>7.0</v>
      </c>
      <c r="I1138" s="60" t="s">
        <v>473</v>
      </c>
      <c r="L1138" s="60" t="s">
        <v>473</v>
      </c>
    </row>
    <row r="1139" ht="13.5" customHeight="1">
      <c r="A1139" s="57">
        <v>7575.0</v>
      </c>
      <c r="B1139" s="58">
        <v>45357.0</v>
      </c>
      <c r="D1139" s="59" t="s">
        <v>983</v>
      </c>
      <c r="E1139" s="59">
        <v>52.0</v>
      </c>
      <c r="F1139" s="59" t="s">
        <v>970</v>
      </c>
      <c r="G1139" s="59">
        <v>1.0</v>
      </c>
      <c r="H1139" s="59">
        <v>7.0</v>
      </c>
      <c r="I1139" s="60" t="s">
        <v>473</v>
      </c>
      <c r="L1139" s="60" t="s">
        <v>473</v>
      </c>
    </row>
    <row r="1140" ht="13.5" customHeight="1">
      <c r="A1140" s="57">
        <v>7575.0</v>
      </c>
      <c r="B1140" s="58">
        <v>45358.0</v>
      </c>
      <c r="D1140" s="59" t="s">
        <v>995</v>
      </c>
      <c r="E1140" s="59">
        <v>47.0</v>
      </c>
      <c r="F1140" s="59" t="s">
        <v>652</v>
      </c>
      <c r="G1140" s="59">
        <v>4.0</v>
      </c>
      <c r="H1140" s="59">
        <v>7.0</v>
      </c>
      <c r="I1140" s="60" t="s">
        <v>473</v>
      </c>
      <c r="L1140" s="60" t="s">
        <v>473</v>
      </c>
    </row>
    <row r="1141" ht="13.5" customHeight="1">
      <c r="A1141" s="57">
        <v>7575.0</v>
      </c>
      <c r="B1141" s="58">
        <v>45359.0</v>
      </c>
      <c r="D1141" s="59" t="s">
        <v>922</v>
      </c>
      <c r="E1141" s="59">
        <v>214.0</v>
      </c>
      <c r="F1141" s="59" t="s">
        <v>591</v>
      </c>
      <c r="G1141" s="59">
        <v>85.0</v>
      </c>
      <c r="H1141" s="59">
        <v>22.0</v>
      </c>
      <c r="I1141" s="60" t="s">
        <v>473</v>
      </c>
      <c r="L1141" s="60" t="s">
        <v>473</v>
      </c>
    </row>
    <row r="1142" ht="13.5" customHeight="1">
      <c r="A1142" s="57">
        <v>7575.0</v>
      </c>
      <c r="B1142" s="58">
        <v>45360.0</v>
      </c>
      <c r="D1142" s="59" t="s">
        <v>607</v>
      </c>
      <c r="E1142" s="59">
        <v>154.0</v>
      </c>
      <c r="F1142" s="59" t="s">
        <v>996</v>
      </c>
      <c r="G1142" s="59">
        <v>24.0</v>
      </c>
      <c r="H1142" s="59">
        <v>8.0</v>
      </c>
      <c r="I1142" s="60" t="s">
        <v>473</v>
      </c>
      <c r="L1142" s="60" t="s">
        <v>473</v>
      </c>
    </row>
    <row r="1143" ht="13.5" customHeight="1">
      <c r="A1143" s="57">
        <v>7575.0</v>
      </c>
      <c r="B1143" s="58">
        <v>45361.0</v>
      </c>
      <c r="D1143" s="59" t="s">
        <v>675</v>
      </c>
      <c r="E1143" s="59">
        <v>75.0</v>
      </c>
      <c r="F1143" s="59" t="s">
        <v>966</v>
      </c>
      <c r="G1143" s="59">
        <v>0.0</v>
      </c>
      <c r="H1143" s="59">
        <v>6.0</v>
      </c>
      <c r="I1143" s="60" t="s">
        <v>473</v>
      </c>
      <c r="L1143" s="60" t="s">
        <v>473</v>
      </c>
    </row>
    <row r="1144" ht="13.5" customHeight="1">
      <c r="A1144" s="57">
        <v>7575.0</v>
      </c>
      <c r="B1144" s="58">
        <v>45362.0</v>
      </c>
      <c r="D1144" s="59" t="s">
        <v>963</v>
      </c>
      <c r="E1144" s="59">
        <v>66.0</v>
      </c>
      <c r="F1144" s="59" t="s">
        <v>997</v>
      </c>
      <c r="G1144" s="59">
        <v>17.0</v>
      </c>
      <c r="H1144" s="59">
        <v>18.0</v>
      </c>
      <c r="I1144" s="60" t="s">
        <v>473</v>
      </c>
      <c r="L1144" s="60" t="s">
        <v>473</v>
      </c>
    </row>
    <row r="1145" ht="13.5" customHeight="1">
      <c r="A1145" s="57">
        <v>7575.0</v>
      </c>
      <c r="B1145" s="58">
        <v>45363.0</v>
      </c>
      <c r="D1145" s="59" t="s">
        <v>471</v>
      </c>
      <c r="E1145" s="59">
        <v>216.0</v>
      </c>
      <c r="F1145" s="59" t="s">
        <v>268</v>
      </c>
      <c r="G1145" s="59">
        <v>132.0</v>
      </c>
      <c r="H1145" s="59">
        <v>32.0</v>
      </c>
      <c r="I1145" s="60" t="s">
        <v>473</v>
      </c>
      <c r="L1145" s="60" t="s">
        <v>473</v>
      </c>
    </row>
    <row r="1146" ht="13.5" customHeight="1">
      <c r="A1146" s="57">
        <v>7575.0</v>
      </c>
      <c r="B1146" s="58">
        <v>45364.0</v>
      </c>
      <c r="D1146" s="59" t="s">
        <v>346</v>
      </c>
      <c r="E1146" s="59">
        <v>121.0</v>
      </c>
      <c r="F1146" s="59" t="s">
        <v>971</v>
      </c>
      <c r="G1146" s="59">
        <v>2.0</v>
      </c>
      <c r="H1146" s="59">
        <v>8.0</v>
      </c>
      <c r="I1146" s="60" t="s">
        <v>473</v>
      </c>
      <c r="L1146" s="60" t="s">
        <v>473</v>
      </c>
    </row>
    <row r="1147" ht="13.5" customHeight="1">
      <c r="A1147" s="57">
        <v>7575.0</v>
      </c>
      <c r="B1147" s="58">
        <v>45365.0</v>
      </c>
      <c r="D1147" s="59" t="s">
        <v>514</v>
      </c>
      <c r="E1147" s="59">
        <v>144.0</v>
      </c>
      <c r="F1147" s="59" t="s">
        <v>293</v>
      </c>
      <c r="G1147" s="59">
        <v>39.0</v>
      </c>
      <c r="H1147" s="59">
        <v>12.0</v>
      </c>
      <c r="I1147" s="60" t="s">
        <v>473</v>
      </c>
      <c r="L1147" s="60" t="s">
        <v>473</v>
      </c>
    </row>
    <row r="1148" ht="13.5" customHeight="1">
      <c r="A1148" s="57">
        <v>7575.0</v>
      </c>
      <c r="B1148" s="58">
        <v>45366.0</v>
      </c>
      <c r="D1148" s="59" t="s">
        <v>675</v>
      </c>
      <c r="E1148" s="59">
        <v>75.0</v>
      </c>
      <c r="F1148" s="59" t="s">
        <v>966</v>
      </c>
      <c r="G1148" s="59">
        <v>0.0</v>
      </c>
      <c r="H1148" s="59">
        <v>7.0</v>
      </c>
      <c r="I1148" s="60" t="s">
        <v>473</v>
      </c>
      <c r="L1148" s="60" t="s">
        <v>473</v>
      </c>
    </row>
    <row r="1149" ht="13.5" customHeight="1">
      <c r="A1149" s="57">
        <v>7575.0</v>
      </c>
      <c r="B1149" s="58">
        <v>45367.0</v>
      </c>
      <c r="D1149" s="59" t="s">
        <v>598</v>
      </c>
      <c r="E1149" s="59">
        <v>115.0</v>
      </c>
      <c r="F1149" s="59" t="s">
        <v>966</v>
      </c>
      <c r="G1149" s="59">
        <v>0.0</v>
      </c>
      <c r="H1149" s="59">
        <v>7.0</v>
      </c>
      <c r="I1149" s="60" t="s">
        <v>473</v>
      </c>
      <c r="L1149" s="60" t="s">
        <v>473</v>
      </c>
    </row>
    <row r="1150" ht="13.5" customHeight="1">
      <c r="A1150" s="57">
        <v>7575.0</v>
      </c>
      <c r="B1150" s="58">
        <v>45368.0</v>
      </c>
      <c r="D1150" s="59" t="s">
        <v>675</v>
      </c>
      <c r="E1150" s="59">
        <v>75.0</v>
      </c>
      <c r="F1150" s="59" t="s">
        <v>966</v>
      </c>
      <c r="G1150" s="59">
        <v>0.0</v>
      </c>
      <c r="H1150" s="59">
        <v>6.0</v>
      </c>
      <c r="I1150" s="60" t="s">
        <v>473</v>
      </c>
      <c r="L1150" s="60" t="s">
        <v>473</v>
      </c>
    </row>
    <row r="1151" ht="13.5" customHeight="1">
      <c r="A1151" s="57">
        <v>7575.0</v>
      </c>
      <c r="B1151" s="58">
        <v>45369.0</v>
      </c>
      <c r="D1151" s="59" t="s">
        <v>963</v>
      </c>
      <c r="E1151" s="59">
        <v>66.0</v>
      </c>
      <c r="F1151" s="59" t="s">
        <v>997</v>
      </c>
      <c r="G1151" s="59">
        <v>17.0</v>
      </c>
      <c r="H1151" s="59">
        <v>7.0</v>
      </c>
      <c r="I1151" s="60" t="s">
        <v>473</v>
      </c>
      <c r="L1151" s="60" t="s">
        <v>473</v>
      </c>
    </row>
    <row r="1152" ht="13.5" customHeight="1">
      <c r="A1152" s="57">
        <v>7575.0</v>
      </c>
      <c r="B1152" s="58">
        <v>45370.0</v>
      </c>
      <c r="D1152" s="59" t="s">
        <v>471</v>
      </c>
      <c r="E1152" s="59">
        <v>216.0</v>
      </c>
      <c r="F1152" s="59" t="s">
        <v>268</v>
      </c>
      <c r="G1152" s="59">
        <v>82.0</v>
      </c>
      <c r="H1152" s="59">
        <v>18.0</v>
      </c>
      <c r="I1152" s="60" t="s">
        <v>473</v>
      </c>
      <c r="L1152" s="60" t="s">
        <v>473</v>
      </c>
    </row>
    <row r="1153" ht="13.5" customHeight="1">
      <c r="A1153" s="57">
        <v>7575.0</v>
      </c>
      <c r="B1153" s="58">
        <v>45371.0</v>
      </c>
      <c r="D1153" s="59" t="s">
        <v>346</v>
      </c>
      <c r="E1153" s="59">
        <v>121.0</v>
      </c>
      <c r="F1153" s="59" t="s">
        <v>971</v>
      </c>
      <c r="G1153" s="59">
        <v>2.0</v>
      </c>
      <c r="H1153" s="59">
        <v>12.0</v>
      </c>
      <c r="I1153" s="60" t="s">
        <v>473</v>
      </c>
      <c r="L1153" s="60" t="s">
        <v>473</v>
      </c>
    </row>
    <row r="1154" ht="13.5" customHeight="1">
      <c r="A1154" s="57">
        <v>7575.0</v>
      </c>
      <c r="B1154" s="58">
        <v>45372.0</v>
      </c>
      <c r="D1154" s="59" t="s">
        <v>514</v>
      </c>
      <c r="E1154" s="59">
        <v>144.0</v>
      </c>
      <c r="F1154" s="59" t="s">
        <v>293</v>
      </c>
      <c r="G1154" s="59">
        <v>39.0</v>
      </c>
      <c r="H1154" s="59">
        <v>9.0</v>
      </c>
      <c r="I1154" s="60" t="s">
        <v>473</v>
      </c>
      <c r="L1154" s="60" t="s">
        <v>473</v>
      </c>
    </row>
    <row r="1155" ht="13.5" customHeight="1">
      <c r="A1155" s="57">
        <v>7575.0</v>
      </c>
      <c r="B1155" s="58">
        <v>45373.0</v>
      </c>
      <c r="D1155" s="59" t="s">
        <v>675</v>
      </c>
      <c r="E1155" s="59">
        <v>75.0</v>
      </c>
      <c r="F1155" s="59" t="s">
        <v>966</v>
      </c>
      <c r="G1155" s="59">
        <v>0.0</v>
      </c>
      <c r="H1155" s="59">
        <v>3.0</v>
      </c>
      <c r="I1155" s="60" t="s">
        <v>473</v>
      </c>
      <c r="L1155" s="60" t="s">
        <v>473</v>
      </c>
    </row>
    <row r="1156" ht="13.5" customHeight="1">
      <c r="A1156" s="57">
        <v>7575.0</v>
      </c>
      <c r="B1156" s="58">
        <v>45374.0</v>
      </c>
      <c r="D1156" s="59" t="s">
        <v>598</v>
      </c>
      <c r="E1156" s="59">
        <v>115.0</v>
      </c>
      <c r="F1156" s="59" t="s">
        <v>966</v>
      </c>
      <c r="G1156" s="59">
        <v>0.0</v>
      </c>
      <c r="H1156" s="59">
        <v>6.0</v>
      </c>
      <c r="I1156" s="60" t="s">
        <v>473</v>
      </c>
      <c r="L1156" s="60" t="s">
        <v>473</v>
      </c>
    </row>
    <row r="1157" ht="13.5" customHeight="1">
      <c r="A1157" s="57">
        <v>7575.0</v>
      </c>
      <c r="B1157" s="58">
        <v>45375.0</v>
      </c>
      <c r="D1157" s="59" t="s">
        <v>675</v>
      </c>
      <c r="E1157" s="59">
        <v>75.0</v>
      </c>
      <c r="F1157" s="59" t="s">
        <v>650</v>
      </c>
      <c r="G1157" s="59">
        <v>8.0</v>
      </c>
      <c r="H1157" s="59">
        <v>7.0</v>
      </c>
      <c r="I1157" s="60" t="s">
        <v>473</v>
      </c>
      <c r="L1157" s="60" t="s">
        <v>473</v>
      </c>
    </row>
    <row r="1158" ht="13.5" customHeight="1">
      <c r="A1158" s="57">
        <v>7575.0</v>
      </c>
      <c r="B1158" s="58">
        <v>45376.0</v>
      </c>
      <c r="D1158" s="59" t="s">
        <v>287</v>
      </c>
      <c r="E1158" s="59">
        <v>63.0</v>
      </c>
      <c r="F1158" s="59" t="s">
        <v>266</v>
      </c>
      <c r="G1158" s="59">
        <v>29.0</v>
      </c>
      <c r="H1158" s="59">
        <v>18.0</v>
      </c>
      <c r="I1158" s="60" t="s">
        <v>473</v>
      </c>
      <c r="L1158" s="60" t="s">
        <v>473</v>
      </c>
    </row>
    <row r="1159" ht="13.5" customHeight="1">
      <c r="A1159" s="57">
        <v>7575.0</v>
      </c>
      <c r="B1159" s="58">
        <v>45377.0</v>
      </c>
      <c r="D1159" s="59" t="s">
        <v>978</v>
      </c>
      <c r="E1159" s="59">
        <v>120.0</v>
      </c>
      <c r="F1159" s="59" t="s">
        <v>675</v>
      </c>
      <c r="G1159" s="59">
        <v>75.0</v>
      </c>
      <c r="H1159" s="59">
        <v>16.0</v>
      </c>
      <c r="I1159" s="60" t="s">
        <v>473</v>
      </c>
      <c r="L1159" s="60" t="s">
        <v>473</v>
      </c>
    </row>
    <row r="1160" ht="13.5" customHeight="1">
      <c r="A1160" s="57">
        <v>7575.0</v>
      </c>
      <c r="B1160" s="58">
        <v>45378.0</v>
      </c>
      <c r="D1160" s="59" t="s">
        <v>978</v>
      </c>
      <c r="E1160" s="59">
        <v>120.0</v>
      </c>
      <c r="F1160" s="59" t="s">
        <v>588</v>
      </c>
      <c r="G1160" s="59">
        <v>61.0</v>
      </c>
      <c r="H1160" s="59">
        <v>23.0</v>
      </c>
      <c r="I1160" s="60" t="s">
        <v>473</v>
      </c>
      <c r="L1160" s="61">
        <v>1.0</v>
      </c>
    </row>
    <row r="1161" ht="13.5" customHeight="1">
      <c r="A1161" s="57">
        <v>7575.0</v>
      </c>
      <c r="B1161" s="58">
        <v>45379.0</v>
      </c>
      <c r="D1161" s="59" t="s">
        <v>513</v>
      </c>
      <c r="E1161" s="59">
        <v>64.0</v>
      </c>
      <c r="F1161" s="59" t="s">
        <v>308</v>
      </c>
      <c r="G1161" s="59">
        <v>36.0</v>
      </c>
      <c r="H1161" s="59">
        <v>11.0</v>
      </c>
      <c r="I1161" s="60" t="s">
        <v>473</v>
      </c>
      <c r="L1161" s="61">
        <v>1.0</v>
      </c>
    </row>
    <row r="1162" ht="13.5" customHeight="1">
      <c r="A1162" s="57">
        <v>7575.0</v>
      </c>
      <c r="B1162" s="58">
        <v>45380.0</v>
      </c>
      <c r="D1162" s="59" t="s">
        <v>387</v>
      </c>
      <c r="E1162" s="59">
        <v>69.0</v>
      </c>
      <c r="F1162" s="59" t="s">
        <v>998</v>
      </c>
      <c r="G1162" s="59">
        <v>19.0</v>
      </c>
      <c r="H1162" s="59">
        <v>6.0</v>
      </c>
      <c r="I1162" s="60" t="s">
        <v>473</v>
      </c>
      <c r="L1162" s="61">
        <v>1.0</v>
      </c>
    </row>
    <row r="1163" ht="13.5" customHeight="1">
      <c r="A1163" s="57">
        <v>7575.0</v>
      </c>
      <c r="B1163" s="58">
        <v>45381.0</v>
      </c>
      <c r="D1163" s="59" t="s">
        <v>912</v>
      </c>
      <c r="E1163" s="59">
        <v>67.0</v>
      </c>
      <c r="F1163" s="59" t="s">
        <v>966</v>
      </c>
      <c r="G1163" s="59">
        <v>0.0</v>
      </c>
      <c r="H1163" s="59">
        <v>6.0</v>
      </c>
      <c r="I1163" s="60" t="s">
        <v>473</v>
      </c>
      <c r="L1163" s="61">
        <v>1.0</v>
      </c>
    </row>
    <row r="1164" ht="13.5" customHeight="1">
      <c r="A1164" s="57">
        <v>7575.0</v>
      </c>
      <c r="B1164" s="58">
        <v>45382.0</v>
      </c>
      <c r="D1164" s="59" t="s">
        <v>580</v>
      </c>
      <c r="E1164" s="59">
        <v>92.0</v>
      </c>
      <c r="F1164" s="59" t="s">
        <v>999</v>
      </c>
      <c r="G1164" s="59">
        <v>13.0</v>
      </c>
      <c r="H1164" s="59">
        <v>8.0</v>
      </c>
      <c r="I1164" s="60" t="s">
        <v>473</v>
      </c>
      <c r="L1164" s="61">
        <v>1.0</v>
      </c>
    </row>
    <row r="1165" ht="13.5" customHeight="1">
      <c r="A1165" s="57">
        <v>7575.0</v>
      </c>
      <c r="B1165" s="58">
        <v>45383.0</v>
      </c>
      <c r="D1165" s="59" t="s">
        <v>342</v>
      </c>
      <c r="E1165" s="59">
        <v>137.0</v>
      </c>
      <c r="F1165" s="59" t="s">
        <v>415</v>
      </c>
      <c r="G1165" s="59">
        <v>107.0</v>
      </c>
      <c r="H1165" s="59">
        <v>21.0</v>
      </c>
      <c r="I1165" s="60" t="s">
        <v>473</v>
      </c>
      <c r="L1165" s="61">
        <v>1.0</v>
      </c>
    </row>
    <row r="1166" ht="13.5" customHeight="1">
      <c r="A1166" s="57">
        <v>7575.0</v>
      </c>
      <c r="B1166" s="58">
        <v>45384.0</v>
      </c>
      <c r="D1166" s="59" t="s">
        <v>557</v>
      </c>
      <c r="E1166" s="59">
        <v>105.0</v>
      </c>
      <c r="F1166" s="59" t="s">
        <v>74</v>
      </c>
      <c r="G1166" s="59">
        <v>60.0</v>
      </c>
      <c r="H1166" s="59">
        <v>38.0</v>
      </c>
      <c r="I1166" s="60" t="s">
        <v>473</v>
      </c>
      <c r="L1166" s="61">
        <v>1.0</v>
      </c>
    </row>
    <row r="1167" ht="13.5" customHeight="1">
      <c r="A1167" s="16">
        <v>604.0</v>
      </c>
      <c r="B1167" s="62">
        <v>45305.0</v>
      </c>
      <c r="D1167" s="18" t="s">
        <v>603</v>
      </c>
      <c r="E1167" s="18">
        <v>463.0</v>
      </c>
      <c r="F1167" s="18" t="s">
        <v>432</v>
      </c>
      <c r="G1167" s="18">
        <v>391.0</v>
      </c>
      <c r="H1167" s="18">
        <v>124.0</v>
      </c>
      <c r="I1167" s="63">
        <v>0.3715277777777778</v>
      </c>
      <c r="K1167" s="18">
        <v>3.7338709677419355</v>
      </c>
    </row>
    <row r="1168" ht="13.5" customHeight="1">
      <c r="A1168" s="16">
        <v>604.0</v>
      </c>
      <c r="B1168" s="62">
        <v>45306.0</v>
      </c>
      <c r="D1168" s="18" t="s">
        <v>1000</v>
      </c>
      <c r="E1168" s="18">
        <v>582.0</v>
      </c>
      <c r="F1168" s="18" t="s">
        <v>455</v>
      </c>
      <c r="G1168" s="18">
        <v>504.0</v>
      </c>
      <c r="H1168" s="18">
        <v>83.0</v>
      </c>
      <c r="I1168" s="63">
        <v>0.18819444444444444</v>
      </c>
      <c r="K1168" s="18">
        <v>7.0120481927710845</v>
      </c>
    </row>
    <row r="1169" ht="13.5" customHeight="1">
      <c r="A1169" s="16">
        <v>604.0</v>
      </c>
      <c r="B1169" s="62">
        <v>45307.0</v>
      </c>
      <c r="D1169" s="18" t="s">
        <v>1001</v>
      </c>
      <c r="E1169" s="18">
        <v>660.0</v>
      </c>
      <c r="F1169" s="18" t="s">
        <v>751</v>
      </c>
      <c r="G1169" s="18">
        <v>397.0</v>
      </c>
      <c r="H1169" s="18">
        <v>60.0</v>
      </c>
      <c r="I1169" s="63">
        <v>0.3055555555555556</v>
      </c>
      <c r="K1169" s="18">
        <v>11.0</v>
      </c>
    </row>
    <row r="1170" ht="13.5" customHeight="1">
      <c r="A1170" s="16">
        <v>604.0</v>
      </c>
      <c r="B1170" s="62">
        <v>45308.0</v>
      </c>
      <c r="D1170" s="18" t="s">
        <v>544</v>
      </c>
      <c r="E1170" s="18">
        <v>476.0</v>
      </c>
      <c r="F1170" s="18" t="s">
        <v>929</v>
      </c>
      <c r="G1170" s="18">
        <v>308.0</v>
      </c>
      <c r="H1170" s="18">
        <v>122.0</v>
      </c>
      <c r="I1170" s="63">
        <v>0.2916666666666667</v>
      </c>
      <c r="K1170" s="18">
        <v>3.901639344262295</v>
      </c>
    </row>
    <row r="1171" ht="13.5" customHeight="1">
      <c r="A1171" s="16">
        <v>604.0</v>
      </c>
      <c r="B1171" s="62">
        <v>45309.0</v>
      </c>
      <c r="D1171" s="18" t="s">
        <v>814</v>
      </c>
      <c r="E1171" s="18">
        <v>461.0</v>
      </c>
      <c r="F1171" s="18" t="s">
        <v>686</v>
      </c>
      <c r="G1171" s="18">
        <v>283.0</v>
      </c>
      <c r="H1171" s="18">
        <v>97.0</v>
      </c>
      <c r="I1171" s="63">
        <v>0.3055555555555556</v>
      </c>
      <c r="K1171" s="18">
        <v>4.752577319587629</v>
      </c>
    </row>
    <row r="1172" ht="13.5" customHeight="1">
      <c r="A1172" s="16">
        <v>604.0</v>
      </c>
      <c r="B1172" s="62">
        <v>45310.0</v>
      </c>
      <c r="D1172" s="18" t="s">
        <v>1002</v>
      </c>
      <c r="E1172" s="18">
        <v>745.0</v>
      </c>
      <c r="F1172" s="18" t="s">
        <v>1003</v>
      </c>
      <c r="G1172" s="18">
        <v>648.0</v>
      </c>
      <c r="H1172" s="18">
        <v>141.0</v>
      </c>
      <c r="I1172" s="63">
        <v>0.3125</v>
      </c>
      <c r="K1172" s="18">
        <v>5.283687943262412</v>
      </c>
    </row>
    <row r="1173" ht="13.5" customHeight="1">
      <c r="A1173" s="16">
        <v>604.0</v>
      </c>
      <c r="B1173" s="62">
        <v>45311.0</v>
      </c>
      <c r="D1173" s="18" t="s">
        <v>1004</v>
      </c>
      <c r="E1173" s="18">
        <v>612.0</v>
      </c>
      <c r="F1173" s="18" t="s">
        <v>322</v>
      </c>
      <c r="G1173" s="18">
        <v>483.0</v>
      </c>
      <c r="H1173" s="18">
        <v>45.0</v>
      </c>
      <c r="I1173" s="63">
        <v>0.33055555555555555</v>
      </c>
      <c r="K1173" s="18">
        <v>13.6</v>
      </c>
    </row>
    <row r="1174" ht="13.5" customHeight="1">
      <c r="A1174" s="16">
        <v>604.0</v>
      </c>
      <c r="B1174" s="62">
        <v>45312.0</v>
      </c>
      <c r="D1174" s="18" t="s">
        <v>913</v>
      </c>
      <c r="E1174" s="18">
        <v>289.0</v>
      </c>
      <c r="F1174" s="18" t="s">
        <v>631</v>
      </c>
      <c r="G1174" s="18">
        <v>217.0</v>
      </c>
      <c r="H1174" s="18">
        <v>112.0</v>
      </c>
      <c r="I1174" s="63">
        <v>0.3138888888888889</v>
      </c>
      <c r="K1174" s="18">
        <v>2.580357142857143</v>
      </c>
    </row>
    <row r="1175" ht="13.5" customHeight="1">
      <c r="A1175" s="16">
        <v>604.0</v>
      </c>
      <c r="B1175" s="62">
        <v>45313.0</v>
      </c>
      <c r="D1175" s="18" t="s">
        <v>754</v>
      </c>
      <c r="E1175" s="18">
        <v>674.0</v>
      </c>
      <c r="F1175" s="18" t="s">
        <v>770</v>
      </c>
      <c r="G1175" s="18">
        <v>608.0</v>
      </c>
      <c r="H1175" s="18">
        <v>63.0</v>
      </c>
      <c r="I1175" s="63">
        <v>0.25</v>
      </c>
      <c r="K1175" s="18">
        <v>10.698412698412698</v>
      </c>
    </row>
    <row r="1176" ht="13.5" customHeight="1">
      <c r="A1176" s="16">
        <v>604.0</v>
      </c>
      <c r="B1176" s="62">
        <v>45314.0</v>
      </c>
      <c r="D1176" s="18" t="s">
        <v>806</v>
      </c>
      <c r="E1176" s="18">
        <v>543.0</v>
      </c>
      <c r="F1176" s="18" t="s">
        <v>751</v>
      </c>
      <c r="G1176" s="18">
        <v>397.0</v>
      </c>
      <c r="H1176" s="18">
        <v>114.0</v>
      </c>
      <c r="I1176" s="63">
        <v>0.3055555555555556</v>
      </c>
      <c r="K1176" s="18">
        <v>4.7631578947368425</v>
      </c>
    </row>
    <row r="1177" ht="13.5" customHeight="1">
      <c r="A1177" s="16">
        <v>604.0</v>
      </c>
      <c r="B1177" s="62">
        <v>45315.0</v>
      </c>
      <c r="D1177" s="18" t="s">
        <v>1005</v>
      </c>
      <c r="E1177" s="18">
        <v>853.0</v>
      </c>
      <c r="F1177" s="18" t="s">
        <v>493</v>
      </c>
      <c r="G1177" s="18">
        <v>434.0</v>
      </c>
      <c r="H1177" s="18">
        <v>141.0</v>
      </c>
      <c r="I1177" s="63">
        <v>0.2638888888888889</v>
      </c>
      <c r="K1177" s="18">
        <v>6.049645390070922</v>
      </c>
    </row>
    <row r="1178" ht="13.5" customHeight="1">
      <c r="A1178" s="16">
        <v>604.0</v>
      </c>
      <c r="B1178" s="62">
        <v>45316.0</v>
      </c>
      <c r="D1178" s="18" t="s">
        <v>333</v>
      </c>
      <c r="E1178" s="18">
        <v>248.0</v>
      </c>
      <c r="F1178" s="18" t="s">
        <v>514</v>
      </c>
      <c r="G1178" s="18">
        <v>144.0</v>
      </c>
      <c r="H1178" s="18">
        <v>133.0</v>
      </c>
      <c r="I1178" s="63">
        <v>0.2951388888888889</v>
      </c>
      <c r="K1178" s="18">
        <v>1.8646616541353382</v>
      </c>
    </row>
    <row r="1179" ht="13.5" customHeight="1">
      <c r="A1179" s="16">
        <v>604.0</v>
      </c>
      <c r="B1179" s="62">
        <v>45317.0</v>
      </c>
      <c r="D1179" s="18" t="s">
        <v>1006</v>
      </c>
      <c r="E1179" s="18">
        <v>858.0</v>
      </c>
      <c r="F1179" s="18" t="s">
        <v>1007</v>
      </c>
      <c r="G1179" s="18">
        <v>630.0</v>
      </c>
      <c r="H1179" s="18">
        <v>142.0</v>
      </c>
      <c r="I1179" s="63">
        <v>0.3</v>
      </c>
      <c r="K1179" s="18">
        <v>6.042253521126761</v>
      </c>
    </row>
    <row r="1180" ht="13.5" customHeight="1">
      <c r="A1180" s="16">
        <v>604.0</v>
      </c>
      <c r="B1180" s="62">
        <v>45318.0</v>
      </c>
      <c r="D1180" s="18" t="s">
        <v>1008</v>
      </c>
      <c r="E1180" s="18">
        <v>700.0</v>
      </c>
      <c r="F1180" s="18" t="s">
        <v>486</v>
      </c>
      <c r="G1180" s="18">
        <v>444.0</v>
      </c>
      <c r="H1180" s="18">
        <v>63.0</v>
      </c>
      <c r="I1180" s="63">
        <v>0.3076388888888889</v>
      </c>
      <c r="K1180" s="18">
        <v>11.11111111111111</v>
      </c>
    </row>
    <row r="1181" ht="13.5" customHeight="1">
      <c r="A1181" s="16">
        <v>604.0</v>
      </c>
      <c r="B1181" s="62">
        <v>45319.0</v>
      </c>
      <c r="D1181" s="18" t="s">
        <v>731</v>
      </c>
      <c r="E1181" s="18">
        <v>415.0</v>
      </c>
      <c r="F1181" s="18" t="s">
        <v>348</v>
      </c>
      <c r="G1181" s="18">
        <v>229.0</v>
      </c>
      <c r="H1181" s="18">
        <v>123.0</v>
      </c>
      <c r="I1181" s="63">
        <v>0.17708333333333334</v>
      </c>
      <c r="K1181" s="18">
        <v>3.3739837398373984</v>
      </c>
    </row>
    <row r="1182" ht="13.5" customHeight="1">
      <c r="A1182" s="16">
        <v>604.0</v>
      </c>
      <c r="B1182" s="62">
        <v>45320.0</v>
      </c>
      <c r="D1182" s="18" t="s">
        <v>915</v>
      </c>
      <c r="E1182" s="18">
        <v>598.0</v>
      </c>
      <c r="F1182" s="18" t="s">
        <v>722</v>
      </c>
      <c r="G1182" s="18">
        <v>440.0</v>
      </c>
      <c r="H1182" s="18">
        <v>107.0</v>
      </c>
      <c r="I1182" s="63">
        <v>0.2152777777777778</v>
      </c>
      <c r="K1182" s="18">
        <v>5.588785046728972</v>
      </c>
    </row>
    <row r="1183" ht="13.5" customHeight="1">
      <c r="A1183" s="16">
        <v>604.0</v>
      </c>
      <c r="B1183" s="62">
        <v>45321.0</v>
      </c>
      <c r="D1183" s="18" t="s">
        <v>753</v>
      </c>
      <c r="E1183" s="18">
        <v>358.0</v>
      </c>
      <c r="F1183" s="18" t="s">
        <v>616</v>
      </c>
      <c r="G1183" s="18">
        <v>299.0</v>
      </c>
      <c r="H1183" s="18">
        <v>113.0</v>
      </c>
      <c r="I1183" s="63">
        <v>0.3020833333333333</v>
      </c>
      <c r="K1183" s="18">
        <v>3.168141592920354</v>
      </c>
    </row>
    <row r="1184" ht="13.5" customHeight="1">
      <c r="A1184" s="16">
        <v>604.0</v>
      </c>
      <c r="B1184" s="62">
        <v>45322.0</v>
      </c>
      <c r="D1184" s="18" t="s">
        <v>816</v>
      </c>
      <c r="E1184" s="18">
        <v>345.0</v>
      </c>
      <c r="F1184" s="18" t="s">
        <v>930</v>
      </c>
      <c r="G1184" s="18">
        <v>261.0</v>
      </c>
      <c r="H1184" s="18">
        <v>64.0</v>
      </c>
      <c r="I1184" s="63">
        <v>0.3</v>
      </c>
      <c r="K1184" s="18">
        <v>5.390625</v>
      </c>
    </row>
    <row r="1185" ht="13.5" customHeight="1">
      <c r="A1185" s="16">
        <v>604.0</v>
      </c>
      <c r="B1185" s="62">
        <v>45323.0</v>
      </c>
      <c r="D1185" s="18" t="s">
        <v>432</v>
      </c>
      <c r="E1185" s="18">
        <v>391.0</v>
      </c>
      <c r="F1185" s="18" t="s">
        <v>296</v>
      </c>
      <c r="G1185" s="18">
        <v>265.0</v>
      </c>
      <c r="H1185" s="18">
        <v>160.0</v>
      </c>
      <c r="I1185" s="63">
        <v>0.3090277777777778</v>
      </c>
      <c r="K1185" s="18">
        <v>2.44375</v>
      </c>
    </row>
    <row r="1186" ht="13.5" customHeight="1">
      <c r="A1186" s="16">
        <v>604.0</v>
      </c>
      <c r="B1186" s="62">
        <v>45324.0</v>
      </c>
      <c r="D1186" s="18" t="s">
        <v>504</v>
      </c>
      <c r="E1186" s="18">
        <v>379.0</v>
      </c>
      <c r="F1186" s="18" t="s">
        <v>323</v>
      </c>
      <c r="G1186" s="18">
        <v>302.0</v>
      </c>
      <c r="H1186" s="18">
        <v>144.0</v>
      </c>
      <c r="I1186" s="63">
        <v>0.3333333333333333</v>
      </c>
      <c r="K1186" s="18">
        <v>2.6319444444444446</v>
      </c>
    </row>
    <row r="1187" ht="13.5" customHeight="1">
      <c r="A1187" s="16">
        <v>604.0</v>
      </c>
      <c r="B1187" s="62">
        <v>45325.0</v>
      </c>
      <c r="D1187" s="18" t="s">
        <v>622</v>
      </c>
      <c r="E1187" s="18">
        <v>417.0</v>
      </c>
      <c r="F1187" s="18" t="s">
        <v>313</v>
      </c>
      <c r="G1187" s="18">
        <v>252.0</v>
      </c>
      <c r="H1187" s="18">
        <v>274.0</v>
      </c>
      <c r="I1187" s="63">
        <v>0.3298611111111111</v>
      </c>
      <c r="K1187" s="18">
        <v>1.5218978102189782</v>
      </c>
    </row>
    <row r="1188" ht="13.5" customHeight="1">
      <c r="A1188" s="16">
        <v>604.0</v>
      </c>
      <c r="B1188" s="62">
        <v>45326.0</v>
      </c>
      <c r="D1188" s="18" t="s">
        <v>570</v>
      </c>
      <c r="E1188" s="18">
        <v>494.0</v>
      </c>
      <c r="F1188" s="18" t="s">
        <v>390</v>
      </c>
      <c r="G1188" s="18">
        <v>385.0</v>
      </c>
      <c r="H1188" s="18">
        <v>102.0</v>
      </c>
      <c r="I1188" s="63">
        <v>0.34791666666666665</v>
      </c>
      <c r="K1188" s="18">
        <v>4.8431372549019605</v>
      </c>
    </row>
    <row r="1189" ht="13.5" customHeight="1">
      <c r="A1189" s="16">
        <v>604.0</v>
      </c>
      <c r="B1189" s="62">
        <v>45327.0</v>
      </c>
      <c r="D1189" s="18" t="s">
        <v>757</v>
      </c>
      <c r="E1189" s="18">
        <v>454.0</v>
      </c>
      <c r="F1189" s="18" t="s">
        <v>772</v>
      </c>
      <c r="G1189" s="18">
        <v>410.0</v>
      </c>
      <c r="H1189" s="18">
        <v>123.0</v>
      </c>
      <c r="I1189" s="63">
        <v>0.3125</v>
      </c>
      <c r="K1189" s="18">
        <v>3.6910569105691056</v>
      </c>
    </row>
    <row r="1190" ht="13.5" customHeight="1">
      <c r="A1190" s="16">
        <v>604.0</v>
      </c>
      <c r="B1190" s="62">
        <v>45328.0</v>
      </c>
      <c r="D1190" s="18" t="s">
        <v>455</v>
      </c>
      <c r="E1190" s="18">
        <v>504.0</v>
      </c>
      <c r="F1190" s="18" t="s">
        <v>950</v>
      </c>
      <c r="G1190" s="18">
        <v>363.0</v>
      </c>
      <c r="H1190" s="18">
        <v>89.0</v>
      </c>
      <c r="I1190" s="63">
        <v>0.3020833333333333</v>
      </c>
      <c r="K1190" s="18">
        <v>5.662921348314606</v>
      </c>
    </row>
    <row r="1191" ht="13.5" customHeight="1">
      <c r="A1191" s="16">
        <v>604.0</v>
      </c>
      <c r="B1191" s="62">
        <v>45329.0</v>
      </c>
      <c r="D1191" s="18" t="s">
        <v>755</v>
      </c>
      <c r="E1191" s="18">
        <v>460.0</v>
      </c>
      <c r="F1191" s="18" t="s">
        <v>616</v>
      </c>
      <c r="G1191" s="18">
        <v>299.0</v>
      </c>
      <c r="H1191" s="18">
        <v>155.0</v>
      </c>
      <c r="I1191" s="63">
        <v>0.31180555555555556</v>
      </c>
      <c r="K1191" s="18">
        <v>2.967741935483871</v>
      </c>
    </row>
    <row r="1192" ht="13.5" customHeight="1">
      <c r="A1192" s="16">
        <v>604.0</v>
      </c>
      <c r="B1192" s="62">
        <v>45330.0</v>
      </c>
      <c r="D1192" s="18" t="s">
        <v>1009</v>
      </c>
      <c r="E1192" s="18">
        <v>690.0</v>
      </c>
      <c r="F1192" s="18" t="s">
        <v>719</v>
      </c>
      <c r="G1192" s="18">
        <v>475.0</v>
      </c>
      <c r="H1192" s="18">
        <v>189.0</v>
      </c>
      <c r="I1192" s="63">
        <v>0.3020833333333333</v>
      </c>
      <c r="K1192" s="18">
        <v>3.6507936507936507</v>
      </c>
    </row>
    <row r="1193" ht="13.5" customHeight="1">
      <c r="A1193" s="16">
        <v>604.0</v>
      </c>
      <c r="B1193" s="62">
        <v>45331.0</v>
      </c>
      <c r="D1193" s="18" t="s">
        <v>475</v>
      </c>
      <c r="E1193" s="18">
        <v>274.0</v>
      </c>
      <c r="F1193" s="18" t="s">
        <v>350</v>
      </c>
      <c r="G1193" s="18">
        <v>187.0</v>
      </c>
      <c r="H1193" s="18">
        <v>113.0</v>
      </c>
      <c r="I1193" s="63">
        <v>0.25069444444444444</v>
      </c>
      <c r="K1193" s="18">
        <v>2.424778761061947</v>
      </c>
    </row>
    <row r="1194" ht="13.5" customHeight="1">
      <c r="A1194" s="16">
        <v>604.0</v>
      </c>
      <c r="B1194" s="62">
        <v>45332.0</v>
      </c>
      <c r="D1194" s="18" t="s">
        <v>600</v>
      </c>
      <c r="E1194" s="18">
        <v>452.0</v>
      </c>
      <c r="F1194" s="18" t="s">
        <v>362</v>
      </c>
      <c r="G1194" s="18">
        <v>387.0</v>
      </c>
      <c r="H1194" s="18">
        <v>187.0</v>
      </c>
      <c r="I1194" s="63">
        <v>0.2152777777777778</v>
      </c>
      <c r="K1194" s="18">
        <v>2.4171122994652405</v>
      </c>
    </row>
    <row r="1195" ht="13.5" customHeight="1">
      <c r="A1195" s="16">
        <v>604.0</v>
      </c>
      <c r="B1195" s="62">
        <v>45333.0</v>
      </c>
      <c r="D1195" s="18" t="s">
        <v>932</v>
      </c>
      <c r="E1195" s="18">
        <v>311.0</v>
      </c>
      <c r="F1195" s="18" t="s">
        <v>919</v>
      </c>
      <c r="G1195" s="18">
        <v>232.0</v>
      </c>
      <c r="H1195" s="18">
        <v>186.0</v>
      </c>
      <c r="I1195" s="63">
        <v>0.34652777777777777</v>
      </c>
      <c r="K1195" s="18">
        <v>1.6720430107526882</v>
      </c>
    </row>
    <row r="1196" ht="13.5" customHeight="1">
      <c r="A1196" s="16">
        <v>604.0</v>
      </c>
      <c r="B1196" s="62">
        <v>45334.0</v>
      </c>
      <c r="D1196" s="18" t="s">
        <v>936</v>
      </c>
      <c r="E1196" s="18">
        <v>510.0</v>
      </c>
      <c r="F1196" s="18" t="s">
        <v>498</v>
      </c>
      <c r="G1196" s="18">
        <v>202.0</v>
      </c>
      <c r="H1196" s="18">
        <v>117.0</v>
      </c>
      <c r="I1196" s="63">
        <v>0.33611111111111114</v>
      </c>
      <c r="K1196" s="18">
        <v>4.358974358974359</v>
      </c>
    </row>
    <row r="1197" ht="13.5" customHeight="1">
      <c r="A1197" s="16">
        <v>604.0</v>
      </c>
      <c r="B1197" s="62">
        <v>45335.0</v>
      </c>
      <c r="D1197" s="18" t="s">
        <v>573</v>
      </c>
      <c r="E1197" s="18">
        <v>487.0</v>
      </c>
      <c r="F1197" s="18" t="s">
        <v>288</v>
      </c>
      <c r="G1197" s="18">
        <v>273.0</v>
      </c>
      <c r="H1197" s="18">
        <v>118.0</v>
      </c>
      <c r="I1197" s="63">
        <v>0.31180555555555556</v>
      </c>
      <c r="K1197" s="18">
        <v>4.127118644067797</v>
      </c>
    </row>
    <row r="1198" ht="13.5" customHeight="1">
      <c r="A1198" s="16">
        <v>604.0</v>
      </c>
      <c r="B1198" s="62">
        <v>45336.0</v>
      </c>
      <c r="D1198" s="18" t="s">
        <v>757</v>
      </c>
      <c r="E1198" s="18">
        <v>454.0</v>
      </c>
      <c r="F1198" s="18" t="s">
        <v>948</v>
      </c>
      <c r="G1198" s="18">
        <v>320.0</v>
      </c>
      <c r="H1198" s="18">
        <v>102.0</v>
      </c>
      <c r="I1198" s="63">
        <v>0.29097222222222224</v>
      </c>
      <c r="K1198" s="18">
        <v>4.450980392156863</v>
      </c>
    </row>
    <row r="1199" ht="13.5" customHeight="1">
      <c r="A1199" s="16">
        <v>604.0</v>
      </c>
      <c r="B1199" s="62">
        <v>45337.0</v>
      </c>
      <c r="D1199" s="18" t="s">
        <v>1010</v>
      </c>
      <c r="E1199" s="18">
        <v>685.0</v>
      </c>
      <c r="F1199" s="18" t="s">
        <v>1011</v>
      </c>
      <c r="G1199" s="18">
        <v>512.0</v>
      </c>
      <c r="H1199" s="18">
        <v>100.0</v>
      </c>
      <c r="I1199" s="19">
        <v>0.3125</v>
      </c>
      <c r="K1199" s="18">
        <v>6.85</v>
      </c>
    </row>
    <row r="1200" ht="13.5" customHeight="1">
      <c r="A1200" s="16">
        <v>604.0</v>
      </c>
      <c r="B1200" s="62">
        <v>45338.0</v>
      </c>
      <c r="D1200" s="18" t="s">
        <v>563</v>
      </c>
      <c r="E1200" s="18">
        <v>383.0</v>
      </c>
      <c r="F1200" s="18" t="s">
        <v>925</v>
      </c>
      <c r="G1200" s="18">
        <v>220.0</v>
      </c>
      <c r="H1200" s="18">
        <v>90.0</v>
      </c>
      <c r="I1200" s="63">
        <v>0.3055555555555556</v>
      </c>
      <c r="K1200" s="18">
        <v>4.2555555555555555</v>
      </c>
    </row>
    <row r="1201" ht="13.5" customHeight="1">
      <c r="A1201" s="16">
        <v>604.0</v>
      </c>
      <c r="B1201" s="62">
        <v>45339.0</v>
      </c>
      <c r="D1201" s="18" t="s">
        <v>432</v>
      </c>
      <c r="E1201" s="18">
        <v>391.0</v>
      </c>
      <c r="F1201" s="18" t="s">
        <v>567</v>
      </c>
      <c r="G1201" s="18">
        <v>170.0</v>
      </c>
      <c r="H1201" s="18">
        <v>78.0</v>
      </c>
      <c r="I1201" s="63">
        <v>0.3090277777777778</v>
      </c>
      <c r="K1201" s="18">
        <v>5.012820512820513</v>
      </c>
    </row>
    <row r="1202" ht="13.5" customHeight="1">
      <c r="A1202" s="16">
        <v>604.0</v>
      </c>
      <c r="B1202" s="62">
        <v>45340.0</v>
      </c>
      <c r="D1202" s="18" t="s">
        <v>947</v>
      </c>
      <c r="E1202" s="18">
        <v>330.0</v>
      </c>
      <c r="F1202" s="18" t="s">
        <v>1012</v>
      </c>
      <c r="G1202" s="18">
        <v>121.0</v>
      </c>
      <c r="H1202" s="18">
        <v>65.0</v>
      </c>
      <c r="I1202" s="63">
        <v>0.3125</v>
      </c>
      <c r="K1202" s="18">
        <v>5.076923076923077</v>
      </c>
    </row>
    <row r="1203" ht="13.5" customHeight="1">
      <c r="A1203" s="16">
        <v>604.0</v>
      </c>
      <c r="B1203" s="62">
        <v>45341.0</v>
      </c>
      <c r="D1203" s="18" t="s">
        <v>622</v>
      </c>
      <c r="E1203" s="18">
        <v>417.0</v>
      </c>
      <c r="F1203" s="18" t="s">
        <v>961</v>
      </c>
      <c r="G1203" s="18">
        <v>160.0</v>
      </c>
      <c r="H1203" s="18">
        <v>47.0</v>
      </c>
      <c r="I1203" s="63">
        <v>0.3020833333333333</v>
      </c>
      <c r="K1203" s="18">
        <v>8.872340425531915</v>
      </c>
    </row>
    <row r="1204" ht="13.5" customHeight="1">
      <c r="A1204" s="16">
        <v>604.0</v>
      </c>
      <c r="B1204" s="62">
        <v>45342.0</v>
      </c>
      <c r="D1204" s="18" t="s">
        <v>570</v>
      </c>
      <c r="E1204" s="18">
        <v>494.0</v>
      </c>
      <c r="F1204" s="18" t="s">
        <v>453</v>
      </c>
      <c r="G1204" s="18">
        <v>270.0</v>
      </c>
      <c r="H1204" s="18">
        <v>110.0</v>
      </c>
      <c r="I1204" s="63">
        <v>0.28888888888888886</v>
      </c>
      <c r="K1204" s="18">
        <v>4.490909090909091</v>
      </c>
    </row>
    <row r="1205" ht="13.5" customHeight="1">
      <c r="A1205" s="16">
        <v>604.0</v>
      </c>
      <c r="B1205" s="62">
        <v>45343.0</v>
      </c>
      <c r="D1205" s="18" t="s">
        <v>757</v>
      </c>
      <c r="E1205" s="18">
        <v>454.0</v>
      </c>
      <c r="F1205" s="18" t="s">
        <v>1013</v>
      </c>
      <c r="G1205" s="18">
        <v>240.0</v>
      </c>
      <c r="H1205" s="18">
        <v>90.0</v>
      </c>
      <c r="I1205" s="63">
        <v>0.3076388888888889</v>
      </c>
      <c r="K1205" s="18">
        <v>5.044444444444444</v>
      </c>
    </row>
    <row r="1206" ht="13.5" customHeight="1">
      <c r="A1206" s="16">
        <v>604.0</v>
      </c>
      <c r="B1206" s="62">
        <v>45344.0</v>
      </c>
      <c r="D1206" s="18" t="s">
        <v>943</v>
      </c>
      <c r="E1206" s="18">
        <v>495.0</v>
      </c>
      <c r="F1206" s="18" t="s">
        <v>398</v>
      </c>
      <c r="G1206" s="18">
        <v>310.0</v>
      </c>
      <c r="H1206" s="18">
        <v>123.0</v>
      </c>
      <c r="I1206" s="63">
        <v>0.17222222222222222</v>
      </c>
      <c r="K1206" s="18">
        <v>4.024390243902439</v>
      </c>
    </row>
    <row r="1207" ht="13.5" customHeight="1">
      <c r="A1207" s="16">
        <v>604.0</v>
      </c>
      <c r="B1207" s="62">
        <v>45345.0</v>
      </c>
      <c r="D1207" s="18" t="s">
        <v>755</v>
      </c>
      <c r="E1207" s="18">
        <v>460.0</v>
      </c>
      <c r="F1207" s="18" t="s">
        <v>363</v>
      </c>
      <c r="G1207" s="18">
        <v>190.0</v>
      </c>
      <c r="H1207" s="18">
        <v>45.0</v>
      </c>
      <c r="I1207" s="63">
        <v>0.1284722222222222</v>
      </c>
      <c r="K1207" s="18">
        <v>10.222222222222221</v>
      </c>
    </row>
    <row r="1208" ht="13.5" customHeight="1">
      <c r="A1208" s="16">
        <v>604.0</v>
      </c>
      <c r="B1208" s="62">
        <v>45346.0</v>
      </c>
      <c r="D1208" s="18" t="s">
        <v>627</v>
      </c>
      <c r="E1208" s="18">
        <v>537.0</v>
      </c>
      <c r="F1208" s="18" t="s">
        <v>1014</v>
      </c>
      <c r="G1208" s="18">
        <v>305.0</v>
      </c>
      <c r="H1208" s="18">
        <v>75.0</v>
      </c>
      <c r="I1208" s="63">
        <v>0.33541666666666664</v>
      </c>
      <c r="K1208" s="18">
        <v>7.16</v>
      </c>
    </row>
    <row r="1209" ht="13.5" customHeight="1">
      <c r="A1209" s="16">
        <v>604.0</v>
      </c>
      <c r="B1209" s="62">
        <v>45347.0</v>
      </c>
      <c r="D1209" s="18" t="s">
        <v>1015</v>
      </c>
      <c r="E1209" s="18">
        <v>794.0</v>
      </c>
      <c r="F1209" s="18" t="s">
        <v>1016</v>
      </c>
      <c r="G1209" s="18">
        <v>470.0</v>
      </c>
      <c r="H1209" s="18">
        <v>120.0</v>
      </c>
      <c r="I1209" s="63">
        <v>0.4201388888888889</v>
      </c>
      <c r="K1209" s="18">
        <v>6.616666666666666</v>
      </c>
    </row>
    <row r="1210" ht="13.5" customHeight="1">
      <c r="A1210" s="16">
        <v>604.0</v>
      </c>
      <c r="B1210" s="62">
        <v>45348.0</v>
      </c>
      <c r="D1210" s="18" t="s">
        <v>395</v>
      </c>
      <c r="E1210" s="18">
        <v>263.0</v>
      </c>
      <c r="F1210" s="18" t="s">
        <v>564</v>
      </c>
      <c r="G1210" s="18">
        <v>110.0</v>
      </c>
      <c r="H1210" s="18">
        <v>43.0</v>
      </c>
      <c r="I1210" s="63">
        <v>0.33541666666666664</v>
      </c>
      <c r="K1210" s="18">
        <v>6.116279069767442</v>
      </c>
    </row>
    <row r="1211" ht="13.5" customHeight="1">
      <c r="A1211" s="16">
        <v>604.0</v>
      </c>
      <c r="B1211" s="62">
        <v>45349.0</v>
      </c>
      <c r="D1211" s="18" t="s">
        <v>503</v>
      </c>
      <c r="E1211" s="18">
        <v>412.0</v>
      </c>
      <c r="F1211" s="18" t="s">
        <v>682</v>
      </c>
      <c r="G1211" s="18">
        <v>150.0</v>
      </c>
      <c r="H1211" s="18">
        <v>59.0</v>
      </c>
      <c r="I1211" s="63">
        <v>0.28194444444444444</v>
      </c>
      <c r="K1211" s="18">
        <v>6.983050847457627</v>
      </c>
    </row>
    <row r="1212" ht="13.5" customHeight="1">
      <c r="A1212" s="16">
        <v>604.0</v>
      </c>
      <c r="B1212" s="62">
        <v>45350.0</v>
      </c>
      <c r="D1212" s="18" t="s">
        <v>940</v>
      </c>
      <c r="E1212" s="18">
        <v>399.0</v>
      </c>
      <c r="F1212" s="18" t="s">
        <v>646</v>
      </c>
      <c r="G1212" s="18">
        <v>255.0</v>
      </c>
      <c r="H1212" s="18">
        <v>82.0</v>
      </c>
      <c r="I1212" s="63">
        <v>0.3104166666666667</v>
      </c>
      <c r="K1212" s="18">
        <v>4.865853658536586</v>
      </c>
    </row>
    <row r="1213" ht="13.5" customHeight="1">
      <c r="A1213" s="16">
        <v>604.0</v>
      </c>
      <c r="B1213" s="62">
        <v>45351.0</v>
      </c>
      <c r="D1213" s="18" t="s">
        <v>818</v>
      </c>
      <c r="E1213" s="18">
        <v>528.0</v>
      </c>
      <c r="F1213" s="18" t="s">
        <v>766</v>
      </c>
      <c r="G1213" s="18">
        <v>200.0</v>
      </c>
      <c r="H1213" s="18">
        <v>88.0</v>
      </c>
      <c r="I1213" s="63">
        <v>0.3333333333333333</v>
      </c>
      <c r="K1213" s="18">
        <v>6.0</v>
      </c>
    </row>
    <row r="1214" ht="13.5" customHeight="1">
      <c r="A1214" s="16">
        <v>604.0</v>
      </c>
      <c r="B1214" s="62">
        <v>45352.0</v>
      </c>
      <c r="D1214" s="18" t="s">
        <v>757</v>
      </c>
      <c r="E1214" s="18">
        <v>454.0</v>
      </c>
      <c r="F1214" s="18" t="s">
        <v>1017</v>
      </c>
      <c r="G1214" s="18">
        <v>181.0</v>
      </c>
      <c r="H1214" s="18">
        <v>75.0</v>
      </c>
      <c r="I1214" s="63">
        <v>0.3194444444444444</v>
      </c>
      <c r="K1214" s="18">
        <v>6.053333333333334</v>
      </c>
    </row>
    <row r="1215" ht="13.5" customHeight="1">
      <c r="A1215" s="16">
        <v>604.0</v>
      </c>
      <c r="B1215" s="62">
        <v>45353.0</v>
      </c>
      <c r="D1215" s="18" t="s">
        <v>525</v>
      </c>
      <c r="E1215" s="18">
        <v>441.0</v>
      </c>
      <c r="F1215" s="18" t="s">
        <v>802</v>
      </c>
      <c r="G1215" s="18">
        <v>258.0</v>
      </c>
      <c r="H1215" s="18">
        <v>59.0</v>
      </c>
      <c r="I1215" s="63">
        <v>0.3125</v>
      </c>
      <c r="K1215" s="18">
        <v>7.47457627118644</v>
      </c>
    </row>
    <row r="1216" ht="13.5" customHeight="1">
      <c r="A1216" s="16">
        <v>604.0</v>
      </c>
      <c r="B1216" s="62">
        <v>45354.0</v>
      </c>
      <c r="D1216" s="18" t="s">
        <v>1018</v>
      </c>
      <c r="E1216" s="18">
        <v>729.0</v>
      </c>
      <c r="F1216" s="18" t="s">
        <v>952</v>
      </c>
      <c r="G1216" s="18">
        <v>429.0</v>
      </c>
      <c r="H1216" s="18">
        <v>95.0</v>
      </c>
      <c r="I1216" s="63">
        <v>0.3013888888888889</v>
      </c>
      <c r="K1216" s="18">
        <v>7.673684210526316</v>
      </c>
    </row>
    <row r="1217" ht="13.5" customHeight="1">
      <c r="A1217" s="16">
        <v>604.0</v>
      </c>
      <c r="B1217" s="62">
        <v>45355.0</v>
      </c>
      <c r="D1217" s="18" t="s">
        <v>399</v>
      </c>
      <c r="E1217" s="18">
        <v>370.0</v>
      </c>
      <c r="F1217" s="18" t="s">
        <v>945</v>
      </c>
      <c r="G1217" s="18">
        <v>251.0</v>
      </c>
      <c r="H1217" s="18">
        <v>120.0</v>
      </c>
      <c r="I1217" s="63">
        <v>0.2951388888888889</v>
      </c>
      <c r="K1217" s="18">
        <v>3.0833333333333335</v>
      </c>
    </row>
    <row r="1218" ht="13.5" customHeight="1">
      <c r="A1218" s="16">
        <v>604.0</v>
      </c>
      <c r="B1218" s="62">
        <v>45356.0</v>
      </c>
      <c r="D1218" s="18" t="s">
        <v>358</v>
      </c>
      <c r="E1218" s="18">
        <v>262.0</v>
      </c>
      <c r="F1218" s="18" t="s">
        <v>261</v>
      </c>
      <c r="G1218" s="18">
        <v>195.0</v>
      </c>
      <c r="H1218" s="18">
        <v>132.0</v>
      </c>
      <c r="I1218" s="63">
        <v>0.2951388888888889</v>
      </c>
      <c r="K1218" s="18">
        <v>1.9848484848484849</v>
      </c>
    </row>
    <row r="1219" ht="13.5" customHeight="1">
      <c r="A1219" s="16">
        <v>604.0</v>
      </c>
      <c r="B1219" s="62">
        <v>45357.0</v>
      </c>
      <c r="D1219" s="18" t="s">
        <v>427</v>
      </c>
      <c r="E1219" s="18">
        <v>355.0</v>
      </c>
      <c r="F1219" s="18" t="s">
        <v>510</v>
      </c>
      <c r="G1219" s="18">
        <v>211.0</v>
      </c>
      <c r="H1219" s="18">
        <v>126.0</v>
      </c>
      <c r="I1219" s="63">
        <v>0.32222222222222224</v>
      </c>
      <c r="K1219" s="18">
        <v>2.8174603174603177</v>
      </c>
    </row>
    <row r="1220" ht="13.5" customHeight="1">
      <c r="A1220" s="16">
        <v>604.0</v>
      </c>
      <c r="B1220" s="62">
        <v>45358.0</v>
      </c>
      <c r="D1220" s="18" t="s">
        <v>563</v>
      </c>
      <c r="E1220" s="18">
        <v>383.0</v>
      </c>
      <c r="F1220" s="18" t="s">
        <v>702</v>
      </c>
      <c r="G1220" s="18">
        <v>186.0</v>
      </c>
      <c r="H1220" s="18">
        <v>157.0</v>
      </c>
      <c r="I1220" s="63">
        <v>0.30972222222222223</v>
      </c>
      <c r="K1220" s="18">
        <v>2.4394904458598727</v>
      </c>
    </row>
    <row r="1221" ht="13.5" customHeight="1">
      <c r="A1221" s="16">
        <v>604.0</v>
      </c>
      <c r="B1221" s="62">
        <v>45359.0</v>
      </c>
      <c r="D1221" s="18" t="s">
        <v>808</v>
      </c>
      <c r="E1221" s="18">
        <v>668.0</v>
      </c>
      <c r="F1221" s="18" t="s">
        <v>425</v>
      </c>
      <c r="G1221" s="18">
        <v>407.0</v>
      </c>
      <c r="H1221" s="18">
        <v>148.0</v>
      </c>
      <c r="I1221" s="63">
        <v>0.31319444444444444</v>
      </c>
      <c r="K1221" s="18">
        <v>4.513513513513513</v>
      </c>
    </row>
    <row r="1222" ht="13.5" customHeight="1">
      <c r="A1222" s="16">
        <v>604.0</v>
      </c>
      <c r="B1222" s="62">
        <v>45360.0</v>
      </c>
      <c r="D1222" s="18" t="s">
        <v>1019</v>
      </c>
      <c r="E1222" s="18">
        <v>833.0</v>
      </c>
      <c r="F1222" s="18" t="s">
        <v>936</v>
      </c>
      <c r="G1222" s="18">
        <v>510.0</v>
      </c>
      <c r="H1222" s="18">
        <v>100.0</v>
      </c>
      <c r="I1222" s="63">
        <v>0.3125</v>
      </c>
      <c r="K1222" s="18">
        <v>8.33</v>
      </c>
    </row>
    <row r="1223" ht="13.5" customHeight="1">
      <c r="A1223" s="16">
        <v>604.0</v>
      </c>
      <c r="B1223" s="62">
        <v>45361.0</v>
      </c>
      <c r="D1223" s="18" t="s">
        <v>806</v>
      </c>
      <c r="E1223" s="18">
        <v>543.0</v>
      </c>
      <c r="F1223" s="18" t="s">
        <v>446</v>
      </c>
      <c r="G1223" s="18">
        <v>327.0</v>
      </c>
      <c r="H1223" s="18">
        <v>64.0</v>
      </c>
      <c r="I1223" s="63">
        <v>0.2916666666666667</v>
      </c>
      <c r="K1223" s="18">
        <v>8.484375</v>
      </c>
    </row>
    <row r="1224" ht="13.5" customHeight="1">
      <c r="A1224" s="16">
        <v>604.0</v>
      </c>
      <c r="B1224" s="62">
        <v>45362.0</v>
      </c>
      <c r="D1224" s="18" t="s">
        <v>627</v>
      </c>
      <c r="E1224" s="18">
        <v>537.0</v>
      </c>
      <c r="F1224" s="18" t="s">
        <v>504</v>
      </c>
      <c r="G1224" s="18">
        <v>379.0</v>
      </c>
      <c r="H1224" s="18">
        <v>104.0</v>
      </c>
      <c r="I1224" s="63">
        <v>0.33541666666666664</v>
      </c>
      <c r="K1224" s="18">
        <v>5.163461538461538</v>
      </c>
    </row>
    <row r="1225" ht="13.5" customHeight="1">
      <c r="A1225" s="16">
        <v>604.0</v>
      </c>
      <c r="B1225" s="62">
        <v>45363.0</v>
      </c>
      <c r="D1225" s="18" t="s">
        <v>299</v>
      </c>
      <c r="E1225" s="18">
        <v>323.0</v>
      </c>
      <c r="F1225" s="18" t="s">
        <v>607</v>
      </c>
      <c r="G1225" s="18">
        <v>154.0</v>
      </c>
      <c r="H1225" s="18">
        <v>91.0</v>
      </c>
      <c r="I1225" s="63">
        <v>0.3020833333333333</v>
      </c>
      <c r="K1225" s="18">
        <v>3.5494505494505493</v>
      </c>
    </row>
    <row r="1226" ht="13.5" customHeight="1">
      <c r="A1226" s="16">
        <v>604.0</v>
      </c>
      <c r="B1226" s="62">
        <v>45364.0</v>
      </c>
      <c r="D1226" s="18" t="s">
        <v>1020</v>
      </c>
      <c r="E1226" s="18">
        <v>360.0</v>
      </c>
      <c r="F1226" s="18" t="s">
        <v>422</v>
      </c>
      <c r="G1226" s="18">
        <v>179.0</v>
      </c>
      <c r="H1226" s="18">
        <v>97.0</v>
      </c>
      <c r="I1226" s="63">
        <v>0.3333333333333333</v>
      </c>
      <c r="K1226" s="18">
        <v>3.711340206185567</v>
      </c>
    </row>
    <row r="1227" ht="13.5" customHeight="1">
      <c r="A1227" s="16">
        <v>604.0</v>
      </c>
      <c r="B1227" s="62">
        <v>45365.0</v>
      </c>
      <c r="D1227" s="18" t="s">
        <v>762</v>
      </c>
      <c r="E1227" s="18">
        <v>378.0</v>
      </c>
      <c r="F1227" s="18" t="s">
        <v>422</v>
      </c>
      <c r="G1227" s="18">
        <v>179.0</v>
      </c>
      <c r="H1227" s="18">
        <v>148.0</v>
      </c>
      <c r="I1227" s="63">
        <v>0.3020833333333333</v>
      </c>
      <c r="K1227" s="18">
        <v>2.554054054054054</v>
      </c>
    </row>
    <row r="1228" ht="13.5" customHeight="1">
      <c r="A1228" s="16">
        <v>604.0</v>
      </c>
      <c r="B1228" s="62">
        <v>45366.0</v>
      </c>
      <c r="D1228" s="18" t="s">
        <v>503</v>
      </c>
      <c r="E1228" s="18">
        <v>412.0</v>
      </c>
      <c r="F1228" s="18" t="s">
        <v>395</v>
      </c>
      <c r="G1228" s="18">
        <v>263.0</v>
      </c>
      <c r="H1228" s="18">
        <v>184.0</v>
      </c>
      <c r="I1228" s="63">
        <v>0.125</v>
      </c>
      <c r="K1228" s="18">
        <v>2.239130434782609</v>
      </c>
    </row>
    <row r="1229" ht="13.5" customHeight="1">
      <c r="A1229" s="16">
        <v>604.0</v>
      </c>
      <c r="B1229" s="62">
        <v>45367.0</v>
      </c>
      <c r="D1229" s="18" t="s">
        <v>779</v>
      </c>
      <c r="E1229" s="18">
        <v>493.0</v>
      </c>
      <c r="F1229" s="18" t="s">
        <v>485</v>
      </c>
      <c r="G1229" s="18">
        <v>234.0</v>
      </c>
      <c r="H1229" s="18">
        <v>197.0</v>
      </c>
      <c r="I1229" s="63">
        <v>0.3854166666666667</v>
      </c>
      <c r="K1229" s="18">
        <v>2.50253807106599</v>
      </c>
    </row>
    <row r="1230" ht="13.5" customHeight="1">
      <c r="A1230" s="16">
        <v>604.0</v>
      </c>
      <c r="B1230" s="62">
        <v>45368.0</v>
      </c>
      <c r="D1230" s="18" t="s">
        <v>818</v>
      </c>
      <c r="E1230" s="18">
        <v>528.0</v>
      </c>
      <c r="F1230" s="18" t="s">
        <v>724</v>
      </c>
      <c r="G1230" s="18">
        <v>317.0</v>
      </c>
      <c r="H1230" s="18">
        <v>118.0</v>
      </c>
      <c r="I1230" s="63">
        <v>0.12708333333333333</v>
      </c>
      <c r="K1230" s="18">
        <v>4.47457627118644</v>
      </c>
    </row>
    <row r="1231" ht="13.5" customHeight="1">
      <c r="A1231" s="16">
        <v>604.0</v>
      </c>
      <c r="B1231" s="62">
        <v>45369.0</v>
      </c>
      <c r="D1231" s="18" t="s">
        <v>757</v>
      </c>
      <c r="E1231" s="18">
        <v>454.0</v>
      </c>
      <c r="F1231" s="18" t="s">
        <v>919</v>
      </c>
      <c r="G1231" s="18">
        <v>232.0</v>
      </c>
      <c r="H1231" s="18">
        <v>90.0</v>
      </c>
      <c r="I1231" s="63">
        <v>0.2916666666666667</v>
      </c>
      <c r="K1231" s="18">
        <v>5.044444444444444</v>
      </c>
    </row>
    <row r="1232" ht="13.5" customHeight="1">
      <c r="A1232" s="16">
        <v>604.0</v>
      </c>
      <c r="B1232" s="62">
        <v>45370.0</v>
      </c>
      <c r="D1232" s="18" t="s">
        <v>525</v>
      </c>
      <c r="E1232" s="18">
        <v>441.0</v>
      </c>
      <c r="F1232" s="18" t="s">
        <v>321</v>
      </c>
      <c r="G1232" s="18">
        <v>268.0</v>
      </c>
      <c r="H1232" s="18">
        <v>168.0</v>
      </c>
      <c r="I1232" s="63">
        <v>0.29375</v>
      </c>
      <c r="K1232" s="18">
        <v>2.625</v>
      </c>
    </row>
    <row r="1233" ht="13.5" customHeight="1">
      <c r="A1233" s="16">
        <v>604.0</v>
      </c>
      <c r="B1233" s="62">
        <v>45371.0</v>
      </c>
      <c r="D1233" s="18" t="s">
        <v>1021</v>
      </c>
      <c r="E1233" s="18">
        <v>574.0</v>
      </c>
      <c r="F1233" s="18" t="s">
        <v>1022</v>
      </c>
      <c r="G1233" s="18">
        <v>250.0</v>
      </c>
      <c r="H1233" s="18">
        <v>110.0</v>
      </c>
      <c r="I1233" s="63">
        <v>0.13055555555555556</v>
      </c>
      <c r="K1233" s="18">
        <v>5.218181818181818</v>
      </c>
    </row>
    <row r="1234" ht="13.5" customHeight="1">
      <c r="A1234" s="16">
        <v>604.0</v>
      </c>
      <c r="B1234" s="62">
        <v>45372.0</v>
      </c>
      <c r="D1234" s="18" t="s">
        <v>506</v>
      </c>
      <c r="E1234" s="18">
        <v>307.0</v>
      </c>
      <c r="F1234" s="18" t="s">
        <v>346</v>
      </c>
      <c r="G1234" s="18">
        <v>121.0</v>
      </c>
      <c r="H1234" s="18">
        <v>185.0</v>
      </c>
      <c r="I1234" s="63">
        <v>0.3055555555555556</v>
      </c>
      <c r="K1234" s="18">
        <v>1.6594594594594594</v>
      </c>
    </row>
    <row r="1235" ht="13.5" customHeight="1">
      <c r="A1235" s="16">
        <v>604.0</v>
      </c>
      <c r="B1235" s="62">
        <v>45373.0</v>
      </c>
      <c r="D1235" s="18" t="s">
        <v>504</v>
      </c>
      <c r="E1235" s="18">
        <v>379.0</v>
      </c>
      <c r="F1235" s="18" t="s">
        <v>402</v>
      </c>
      <c r="G1235" s="18">
        <v>169.0</v>
      </c>
      <c r="H1235" s="18">
        <v>130.0</v>
      </c>
      <c r="I1235" s="63">
        <v>0.3368055555555556</v>
      </c>
      <c r="K1235" s="18">
        <v>2.9153846153846152</v>
      </c>
    </row>
    <row r="1236" ht="13.5" customHeight="1">
      <c r="A1236" s="16">
        <v>604.0</v>
      </c>
      <c r="B1236" s="62">
        <v>45374.0</v>
      </c>
      <c r="D1236" s="18" t="s">
        <v>597</v>
      </c>
      <c r="E1236" s="18">
        <v>419.0</v>
      </c>
      <c r="F1236" s="18" t="s">
        <v>960</v>
      </c>
      <c r="G1236" s="18">
        <v>164.0</v>
      </c>
      <c r="H1236" s="18">
        <v>154.0</v>
      </c>
      <c r="I1236" s="63">
        <v>0.25069444444444444</v>
      </c>
      <c r="K1236" s="18">
        <v>2.720779220779221</v>
      </c>
    </row>
    <row r="1237" ht="13.5" customHeight="1">
      <c r="A1237" s="16">
        <v>604.0</v>
      </c>
      <c r="B1237" s="62">
        <v>45375.0</v>
      </c>
      <c r="D1237" s="18" t="s">
        <v>951</v>
      </c>
      <c r="E1237" s="18">
        <v>406.0</v>
      </c>
      <c r="F1237" s="18" t="s">
        <v>319</v>
      </c>
      <c r="G1237" s="18">
        <v>204.0</v>
      </c>
      <c r="H1237" s="18">
        <v>110.0</v>
      </c>
      <c r="I1237" s="63">
        <v>0.40555555555555556</v>
      </c>
      <c r="K1237" s="18">
        <v>3.690909090909091</v>
      </c>
    </row>
    <row r="1238" ht="13.5" customHeight="1">
      <c r="A1238" s="16">
        <v>604.0</v>
      </c>
      <c r="B1238" s="62">
        <v>45376.0</v>
      </c>
      <c r="D1238" s="18" t="s">
        <v>1023</v>
      </c>
      <c r="E1238" s="18">
        <v>458.0</v>
      </c>
      <c r="F1238" s="18" t="s">
        <v>296</v>
      </c>
      <c r="G1238" s="18">
        <v>265.0</v>
      </c>
      <c r="H1238" s="18">
        <v>143.0</v>
      </c>
      <c r="I1238" s="63">
        <v>0.1875</v>
      </c>
      <c r="K1238" s="18">
        <v>3.202797202797203</v>
      </c>
    </row>
    <row r="1239" ht="13.5" customHeight="1">
      <c r="A1239" s="16">
        <v>604.0</v>
      </c>
      <c r="B1239" s="62">
        <v>45377.0</v>
      </c>
      <c r="D1239" s="18" t="s">
        <v>950</v>
      </c>
      <c r="E1239" s="18">
        <v>363.0</v>
      </c>
      <c r="F1239" s="18" t="s">
        <v>422</v>
      </c>
      <c r="G1239" s="18">
        <v>179.0</v>
      </c>
      <c r="H1239" s="18">
        <v>101.0</v>
      </c>
      <c r="I1239" s="63">
        <v>0.16875</v>
      </c>
      <c r="K1239" s="18">
        <v>3.594059405940594</v>
      </c>
    </row>
    <row r="1240" ht="13.5" customHeight="1">
      <c r="A1240" s="16">
        <v>604.0</v>
      </c>
      <c r="B1240" s="62">
        <v>45378.0</v>
      </c>
      <c r="D1240" s="18" t="s">
        <v>439</v>
      </c>
      <c r="E1240" s="18">
        <v>359.0</v>
      </c>
      <c r="F1240" s="18" t="s">
        <v>1024</v>
      </c>
      <c r="G1240" s="18">
        <v>228.0</v>
      </c>
      <c r="H1240" s="18">
        <v>119.0</v>
      </c>
      <c r="I1240" s="63">
        <v>0.16944444444444445</v>
      </c>
      <c r="K1240" s="18">
        <v>3.0168067226890756</v>
      </c>
      <c r="L1240" s="18" t="s">
        <v>1025</v>
      </c>
    </row>
    <row r="1241" ht="13.5" customHeight="1">
      <c r="A1241" s="16">
        <v>604.0</v>
      </c>
      <c r="B1241" s="62">
        <v>45379.0</v>
      </c>
      <c r="D1241" s="18" t="s">
        <v>362</v>
      </c>
      <c r="E1241" s="18">
        <v>387.0</v>
      </c>
      <c r="F1241" s="18" t="s">
        <v>524</v>
      </c>
      <c r="G1241" s="18">
        <v>253.0</v>
      </c>
      <c r="H1241" s="18">
        <v>109.0</v>
      </c>
      <c r="I1241" s="63">
        <v>0.3194444444444444</v>
      </c>
      <c r="K1241" s="18">
        <v>3.55045871559633</v>
      </c>
      <c r="L1241" s="18" t="s">
        <v>1025</v>
      </c>
    </row>
    <row r="1242" ht="13.5" customHeight="1">
      <c r="A1242" s="16">
        <v>604.0</v>
      </c>
      <c r="B1242" s="62">
        <v>45380.0</v>
      </c>
      <c r="D1242" s="18" t="s">
        <v>762</v>
      </c>
      <c r="E1242" s="18">
        <v>378.0</v>
      </c>
      <c r="F1242" s="18" t="s">
        <v>631</v>
      </c>
      <c r="G1242" s="18">
        <v>217.0</v>
      </c>
      <c r="H1242" s="18">
        <v>84.0</v>
      </c>
      <c r="I1242" s="63">
        <v>0.2965277777777778</v>
      </c>
      <c r="K1242" s="18">
        <v>4.5</v>
      </c>
      <c r="L1242" s="18" t="s">
        <v>1025</v>
      </c>
    </row>
    <row r="1243" ht="13.5" customHeight="1">
      <c r="A1243" s="16">
        <v>604.0</v>
      </c>
      <c r="B1243" s="62">
        <v>45381.0</v>
      </c>
      <c r="D1243" s="18" t="s">
        <v>593</v>
      </c>
      <c r="E1243" s="18">
        <v>442.0</v>
      </c>
      <c r="F1243" s="18" t="s">
        <v>422</v>
      </c>
      <c r="G1243" s="18">
        <v>179.0</v>
      </c>
      <c r="H1243" s="18">
        <v>134.0</v>
      </c>
      <c r="I1243" s="63">
        <v>0.2951388888888889</v>
      </c>
      <c r="K1243" s="18">
        <v>3.298507462686567</v>
      </c>
      <c r="L1243" s="18" t="s">
        <v>1025</v>
      </c>
    </row>
    <row r="1244" ht="13.5" customHeight="1">
      <c r="A1244" s="16">
        <v>604.0</v>
      </c>
      <c r="B1244" s="62">
        <v>45382.0</v>
      </c>
      <c r="D1244" s="18" t="s">
        <v>731</v>
      </c>
      <c r="E1244" s="18">
        <v>415.0</v>
      </c>
      <c r="F1244" s="18" t="s">
        <v>949</v>
      </c>
      <c r="G1244" s="18">
        <v>285.0</v>
      </c>
      <c r="H1244" s="18">
        <v>92.0</v>
      </c>
      <c r="I1244" s="63">
        <v>0.3888888888888889</v>
      </c>
      <c r="K1244" s="18">
        <v>4.510869565217392</v>
      </c>
      <c r="L1244" s="18" t="s">
        <v>1025</v>
      </c>
    </row>
    <row r="1245" ht="13.5" customHeight="1">
      <c r="A1245" s="16">
        <v>604.0</v>
      </c>
      <c r="B1245" s="62">
        <v>45383.0</v>
      </c>
      <c r="D1245" s="18" t="s">
        <v>405</v>
      </c>
      <c r="E1245" s="18">
        <v>373.0</v>
      </c>
      <c r="F1245" s="18" t="s">
        <v>296</v>
      </c>
      <c r="G1245" s="18">
        <v>265.0</v>
      </c>
      <c r="H1245" s="18">
        <v>86.0</v>
      </c>
      <c r="I1245" s="63">
        <v>0.12569444444444444</v>
      </c>
      <c r="K1245" s="18">
        <v>4.337209302325581</v>
      </c>
      <c r="L1245" s="18" t="s">
        <v>1025</v>
      </c>
    </row>
    <row r="1246" ht="13.5" customHeight="1">
      <c r="A1246" s="16">
        <v>604.0</v>
      </c>
      <c r="B1246" s="62">
        <v>45384.0</v>
      </c>
      <c r="D1246" s="18" t="s">
        <v>950</v>
      </c>
      <c r="E1246" s="18">
        <v>363.0</v>
      </c>
      <c r="F1246" s="18" t="s">
        <v>422</v>
      </c>
      <c r="G1246" s="18">
        <v>179.0</v>
      </c>
      <c r="H1246" s="18">
        <v>107.0</v>
      </c>
      <c r="I1246" s="63">
        <v>0.29583333333333334</v>
      </c>
      <c r="K1246" s="18">
        <v>3.392523364485981</v>
      </c>
      <c r="L1246" s="18" t="s">
        <v>1025</v>
      </c>
    </row>
    <row r="1247" ht="13.5" customHeight="1">
      <c r="A1247" s="16">
        <v>5257.0</v>
      </c>
      <c r="B1247" s="64">
        <v>45292.0</v>
      </c>
      <c r="E1247" s="65">
        <v>606.0</v>
      </c>
      <c r="G1247" s="66">
        <v>295.0</v>
      </c>
      <c r="H1247" s="66">
        <v>68.0</v>
      </c>
      <c r="I1247" s="67">
        <v>0.37152777777777773</v>
      </c>
      <c r="J1247" s="68">
        <v>0.4867986798679868</v>
      </c>
      <c r="K1247" s="69">
        <v>8.911764705882353</v>
      </c>
    </row>
    <row r="1248" ht="13.5" customHeight="1">
      <c r="A1248" s="16">
        <v>5257.0</v>
      </c>
      <c r="B1248" s="64">
        <v>45293.0</v>
      </c>
      <c r="E1248" s="65">
        <v>619.0</v>
      </c>
      <c r="G1248" s="66">
        <v>338.0</v>
      </c>
      <c r="H1248" s="66">
        <v>75.0</v>
      </c>
      <c r="I1248" s="67">
        <v>0.4138888888888889</v>
      </c>
      <c r="J1248" s="68">
        <v>0.5460420032310178</v>
      </c>
      <c r="K1248" s="69">
        <v>8.253333333333334</v>
      </c>
    </row>
    <row r="1249" ht="13.5" customHeight="1">
      <c r="A1249" s="16">
        <v>5257.0</v>
      </c>
      <c r="B1249" s="64">
        <v>45294.0</v>
      </c>
      <c r="E1249" s="65">
        <v>580.0</v>
      </c>
      <c r="G1249" s="66">
        <v>326.0</v>
      </c>
      <c r="H1249" s="66">
        <v>99.0</v>
      </c>
      <c r="I1249" s="67">
        <v>0.4152777777777778</v>
      </c>
      <c r="J1249" s="68">
        <v>0.5620689655172414</v>
      </c>
      <c r="K1249" s="69">
        <v>5.858585858585859</v>
      </c>
    </row>
    <row r="1250" ht="13.5" customHeight="1">
      <c r="A1250" s="16">
        <v>5257.0</v>
      </c>
      <c r="B1250" s="64">
        <v>45295.0</v>
      </c>
      <c r="E1250" s="65">
        <v>480.0</v>
      </c>
      <c r="G1250" s="66">
        <v>206.0</v>
      </c>
      <c r="H1250" s="66">
        <v>97.0</v>
      </c>
      <c r="I1250" s="67">
        <v>0.3743055555555555</v>
      </c>
      <c r="J1250" s="68">
        <v>0.42916666666666664</v>
      </c>
      <c r="K1250" s="69">
        <v>4.948453608247423</v>
      </c>
    </row>
    <row r="1251" ht="13.5" customHeight="1">
      <c r="A1251" s="16">
        <v>5257.0</v>
      </c>
      <c r="B1251" s="64">
        <v>45296.0</v>
      </c>
      <c r="E1251" s="65">
        <v>599.0</v>
      </c>
      <c r="G1251" s="66">
        <v>242.0</v>
      </c>
      <c r="H1251" s="66">
        <v>160.0</v>
      </c>
      <c r="I1251" s="67">
        <v>0.4548611111111111</v>
      </c>
      <c r="J1251" s="68">
        <v>0.4040066777963272</v>
      </c>
      <c r="K1251" s="69">
        <v>3.74375</v>
      </c>
    </row>
    <row r="1252" ht="13.5" customHeight="1">
      <c r="A1252" s="16">
        <v>5257.0</v>
      </c>
      <c r="B1252" s="64">
        <v>45297.0</v>
      </c>
      <c r="E1252" s="65">
        <v>620.0</v>
      </c>
      <c r="G1252" s="66">
        <v>313.0</v>
      </c>
      <c r="H1252" s="66">
        <v>98.0</v>
      </c>
      <c r="I1252" s="70">
        <v>0.4083333333333334</v>
      </c>
      <c r="J1252" s="68">
        <v>0.5048387096774194</v>
      </c>
      <c r="K1252" s="69">
        <v>6.326530612244898</v>
      </c>
    </row>
    <row r="1253" ht="13.5" customHeight="1">
      <c r="A1253" s="16">
        <v>5257.0</v>
      </c>
      <c r="B1253" s="64">
        <v>45298.0</v>
      </c>
      <c r="E1253" s="65">
        <v>660.0</v>
      </c>
      <c r="G1253" s="71">
        <v>339.0</v>
      </c>
      <c r="H1253" s="71">
        <v>34.0</v>
      </c>
      <c r="I1253" s="67">
        <v>0.4548611111111111</v>
      </c>
      <c r="J1253" s="68">
        <v>0.5136363636363637</v>
      </c>
      <c r="K1253" s="69">
        <v>19.41176470588235</v>
      </c>
    </row>
    <row r="1254" ht="13.5" customHeight="1">
      <c r="A1254" s="16">
        <v>5257.0</v>
      </c>
      <c r="B1254" s="64">
        <v>45299.0</v>
      </c>
      <c r="E1254" s="65">
        <v>509.0</v>
      </c>
      <c r="G1254" s="71">
        <v>280.0</v>
      </c>
      <c r="H1254" s="71">
        <v>200.0</v>
      </c>
      <c r="I1254" s="67">
        <v>0.4444444444444444</v>
      </c>
      <c r="J1254" s="68">
        <v>0.550098231827112</v>
      </c>
      <c r="K1254" s="69">
        <v>2.545</v>
      </c>
    </row>
    <row r="1255" ht="13.5" customHeight="1">
      <c r="A1255" s="16">
        <v>5257.0</v>
      </c>
      <c r="B1255" s="64">
        <v>45300.0</v>
      </c>
      <c r="E1255" s="65">
        <v>640.0</v>
      </c>
      <c r="G1255" s="71">
        <v>353.0</v>
      </c>
      <c r="H1255" s="71">
        <v>93.0</v>
      </c>
      <c r="I1255" s="67">
        <v>0.3680555555555556</v>
      </c>
      <c r="J1255" s="68">
        <v>0.5515625</v>
      </c>
      <c r="K1255" s="69">
        <v>6.881720430107527</v>
      </c>
    </row>
    <row r="1256" ht="13.5" customHeight="1">
      <c r="A1256" s="16">
        <v>5257.0</v>
      </c>
      <c r="B1256" s="64">
        <v>45301.0</v>
      </c>
      <c r="E1256" s="65">
        <v>391.0</v>
      </c>
      <c r="G1256" s="71">
        <v>186.0</v>
      </c>
      <c r="H1256" s="71">
        <v>97.0</v>
      </c>
      <c r="I1256" s="67">
        <v>0.3326388888888889</v>
      </c>
      <c r="J1256" s="68">
        <v>0.47570332480818417</v>
      </c>
      <c r="K1256" s="69">
        <v>4.030927835051546</v>
      </c>
    </row>
    <row r="1257" ht="13.5" customHeight="1">
      <c r="A1257" s="16">
        <v>5257.0</v>
      </c>
      <c r="B1257" s="64">
        <v>45302.0</v>
      </c>
      <c r="E1257" s="65">
        <v>446.0</v>
      </c>
      <c r="G1257" s="71">
        <v>174.0</v>
      </c>
      <c r="H1257" s="71">
        <v>68.0</v>
      </c>
      <c r="I1257" s="67">
        <v>0.3194444444444445</v>
      </c>
      <c r="J1257" s="68">
        <v>0.3901345291479821</v>
      </c>
      <c r="K1257" s="69">
        <v>6.5588235294117645</v>
      </c>
    </row>
    <row r="1258" ht="13.5" customHeight="1">
      <c r="A1258" s="16">
        <v>5257.0</v>
      </c>
      <c r="B1258" s="64">
        <v>45303.0</v>
      </c>
      <c r="E1258" s="65">
        <v>468.0</v>
      </c>
      <c r="G1258" s="71">
        <v>204.0</v>
      </c>
      <c r="H1258" s="71">
        <v>108.0</v>
      </c>
      <c r="I1258" s="67">
        <v>0.33194444444444443</v>
      </c>
      <c r="J1258" s="68">
        <v>0.4358974358974359</v>
      </c>
      <c r="K1258" s="69">
        <v>4.333333333333333</v>
      </c>
    </row>
    <row r="1259" ht="13.5" customHeight="1">
      <c r="A1259" s="16">
        <v>5257.0</v>
      </c>
      <c r="B1259" s="64">
        <v>45304.0</v>
      </c>
      <c r="E1259" s="65">
        <v>305.0</v>
      </c>
      <c r="G1259" s="71">
        <v>168.0</v>
      </c>
      <c r="H1259" s="71">
        <v>151.0</v>
      </c>
      <c r="I1259" s="67">
        <v>0.37152777777777773</v>
      </c>
      <c r="J1259" s="68">
        <v>0.5508196721311476</v>
      </c>
      <c r="K1259" s="69">
        <v>2.019867549668874</v>
      </c>
    </row>
    <row r="1260" ht="13.5" customHeight="1">
      <c r="A1260" s="16">
        <v>5257.0</v>
      </c>
      <c r="B1260" s="64">
        <v>45305.0</v>
      </c>
      <c r="E1260" s="65">
        <v>293.0</v>
      </c>
      <c r="G1260" s="71">
        <v>156.0</v>
      </c>
      <c r="H1260" s="71">
        <v>136.0</v>
      </c>
      <c r="I1260" s="67">
        <v>0.33055555555555555</v>
      </c>
      <c r="J1260" s="68">
        <v>0.5324232081911263</v>
      </c>
      <c r="K1260" s="69">
        <v>2.1544117647058822</v>
      </c>
    </row>
    <row r="1261" ht="13.5" customHeight="1">
      <c r="A1261" s="16">
        <v>5257.0</v>
      </c>
      <c r="B1261" s="64">
        <v>45306.0</v>
      </c>
      <c r="E1261" s="65">
        <v>507.0</v>
      </c>
      <c r="G1261" s="71">
        <v>290.0</v>
      </c>
      <c r="H1261" s="71">
        <v>51.0</v>
      </c>
      <c r="I1261" s="67">
        <v>0.33194444444444443</v>
      </c>
      <c r="J1261" s="68">
        <v>0.571992110453649</v>
      </c>
      <c r="K1261" s="69">
        <v>9.941176470588236</v>
      </c>
    </row>
    <row r="1262" ht="13.5" customHeight="1">
      <c r="A1262" s="16">
        <v>5257.0</v>
      </c>
      <c r="B1262" s="64">
        <v>45307.0</v>
      </c>
      <c r="E1262" s="65">
        <v>492.0</v>
      </c>
      <c r="G1262" s="71">
        <v>192.0</v>
      </c>
      <c r="H1262" s="71">
        <v>118.0</v>
      </c>
      <c r="I1262" s="67">
        <v>0.29097222222222224</v>
      </c>
      <c r="J1262" s="68">
        <v>0.3902439024390244</v>
      </c>
      <c r="K1262" s="69">
        <v>4.169491525423729</v>
      </c>
    </row>
    <row r="1263" ht="13.5" customHeight="1">
      <c r="A1263" s="16">
        <v>5257.0</v>
      </c>
      <c r="B1263" s="64">
        <v>45308.0</v>
      </c>
      <c r="E1263" s="65">
        <v>469.0</v>
      </c>
      <c r="G1263" s="71">
        <v>248.0</v>
      </c>
      <c r="H1263" s="71">
        <v>63.0</v>
      </c>
      <c r="I1263" s="67">
        <v>0.3298611111111111</v>
      </c>
      <c r="J1263" s="68">
        <v>0.5287846481876333</v>
      </c>
      <c r="K1263" s="69">
        <v>7.444444444444445</v>
      </c>
    </row>
    <row r="1264" ht="13.5" customHeight="1">
      <c r="A1264" s="16">
        <v>5257.0</v>
      </c>
      <c r="B1264" s="64">
        <v>45309.0</v>
      </c>
      <c r="E1264" s="65">
        <v>389.0</v>
      </c>
      <c r="G1264" s="71">
        <v>280.0</v>
      </c>
      <c r="H1264" s="71">
        <v>111.0</v>
      </c>
      <c r="I1264" s="67">
        <v>0.3263888888888889</v>
      </c>
      <c r="J1264" s="68">
        <v>0.7197943444730077</v>
      </c>
      <c r="K1264" s="69">
        <v>3.5045045045045047</v>
      </c>
    </row>
    <row r="1265" ht="13.5" customHeight="1">
      <c r="A1265" s="16">
        <v>5257.0</v>
      </c>
      <c r="B1265" s="64">
        <v>45310.0</v>
      </c>
      <c r="E1265" s="65">
        <v>416.0</v>
      </c>
      <c r="G1265" s="71">
        <v>235.0</v>
      </c>
      <c r="H1265" s="71">
        <v>89.0</v>
      </c>
      <c r="I1265" s="67">
        <v>0.33194444444444443</v>
      </c>
      <c r="J1265" s="68">
        <v>0.5649038461538461</v>
      </c>
      <c r="K1265" s="69">
        <v>4.674157303370786</v>
      </c>
    </row>
    <row r="1266" ht="13.5" customHeight="1">
      <c r="A1266" s="16">
        <v>5257.0</v>
      </c>
      <c r="B1266" s="64">
        <v>45311.0</v>
      </c>
      <c r="E1266" s="65">
        <v>431.0</v>
      </c>
      <c r="G1266" s="71">
        <v>237.0</v>
      </c>
      <c r="H1266" s="71">
        <v>126.0</v>
      </c>
      <c r="I1266" s="67">
        <v>0.3333333333333333</v>
      </c>
      <c r="J1266" s="68">
        <v>0.5498839907192575</v>
      </c>
      <c r="K1266" s="69">
        <v>3.4206349206349205</v>
      </c>
    </row>
    <row r="1267" ht="13.5" customHeight="1">
      <c r="A1267" s="16">
        <v>5257.0</v>
      </c>
      <c r="B1267" s="64">
        <v>45312.0</v>
      </c>
      <c r="E1267" s="65">
        <v>552.0</v>
      </c>
      <c r="G1267" s="71">
        <v>373.0</v>
      </c>
      <c r="H1267" s="71">
        <v>68.0</v>
      </c>
      <c r="I1267" s="67">
        <v>0.37152777777777773</v>
      </c>
      <c r="J1267" s="68">
        <v>0.6757246376811594</v>
      </c>
      <c r="K1267" s="69">
        <v>8.117647058823529</v>
      </c>
    </row>
    <row r="1268" ht="13.5" customHeight="1">
      <c r="A1268" s="16">
        <v>5257.0</v>
      </c>
      <c r="B1268" s="64">
        <v>45313.0</v>
      </c>
      <c r="E1268" s="65">
        <v>466.0</v>
      </c>
      <c r="G1268" s="71">
        <v>302.0</v>
      </c>
      <c r="H1268" s="71">
        <v>104.0</v>
      </c>
      <c r="I1268" s="67">
        <v>0.3326388888888889</v>
      </c>
      <c r="J1268" s="68">
        <v>0.648068669527897</v>
      </c>
      <c r="K1268" s="69">
        <v>4.480769230769231</v>
      </c>
    </row>
    <row r="1269" ht="13.5" customHeight="1">
      <c r="A1269" s="16">
        <v>5257.0</v>
      </c>
      <c r="B1269" s="64">
        <v>45314.0</v>
      </c>
      <c r="E1269" s="65">
        <v>374.0</v>
      </c>
      <c r="G1269" s="71">
        <v>207.0</v>
      </c>
      <c r="H1269" s="71">
        <v>91.0</v>
      </c>
      <c r="I1269" s="67">
        <v>0.3263888888888889</v>
      </c>
      <c r="J1269" s="68">
        <v>0.553475935828877</v>
      </c>
      <c r="K1269" s="69">
        <v>4.1098901098901095</v>
      </c>
    </row>
    <row r="1270" ht="13.5" customHeight="1">
      <c r="A1270" s="16">
        <v>5257.0</v>
      </c>
      <c r="B1270" s="64">
        <v>45315.0</v>
      </c>
      <c r="E1270" s="65">
        <v>461.0</v>
      </c>
      <c r="G1270" s="71">
        <v>309.0</v>
      </c>
      <c r="H1270" s="71">
        <v>66.0</v>
      </c>
      <c r="I1270" s="67">
        <v>0.3326388888888889</v>
      </c>
      <c r="J1270" s="68">
        <v>0.6702819956616052</v>
      </c>
      <c r="K1270" s="69">
        <v>6.984848484848484</v>
      </c>
    </row>
    <row r="1271" ht="13.5" customHeight="1">
      <c r="A1271" s="16">
        <v>5257.0</v>
      </c>
      <c r="B1271" s="64">
        <v>45316.0</v>
      </c>
      <c r="E1271" s="65">
        <v>431.0</v>
      </c>
      <c r="G1271" s="71">
        <v>247.0</v>
      </c>
      <c r="H1271" s="71">
        <v>123.0</v>
      </c>
      <c r="I1271" s="67">
        <v>0.3263888888888889</v>
      </c>
      <c r="J1271" s="68">
        <v>0.5730858468677494</v>
      </c>
      <c r="K1271" s="69">
        <v>3.5040650406504064</v>
      </c>
    </row>
    <row r="1272" ht="13.5" customHeight="1">
      <c r="A1272" s="16">
        <v>5257.0</v>
      </c>
      <c r="B1272" s="64">
        <v>45317.0</v>
      </c>
      <c r="E1272" s="65">
        <v>508.0</v>
      </c>
      <c r="G1272" s="71">
        <v>181.0</v>
      </c>
      <c r="H1272" s="71">
        <v>80.0</v>
      </c>
      <c r="I1272" s="67">
        <v>0.3263888888888889</v>
      </c>
      <c r="J1272" s="68">
        <v>0.3562992125984252</v>
      </c>
      <c r="K1272" s="69">
        <v>6.35</v>
      </c>
    </row>
    <row r="1273" ht="13.5" customHeight="1">
      <c r="A1273" s="16">
        <v>5257.0</v>
      </c>
      <c r="B1273" s="64">
        <v>45318.0</v>
      </c>
      <c r="E1273" s="65">
        <v>418.0</v>
      </c>
      <c r="G1273" s="71">
        <v>280.0</v>
      </c>
      <c r="H1273" s="71">
        <v>80.0</v>
      </c>
      <c r="I1273" s="67">
        <v>0.3263888888888889</v>
      </c>
      <c r="J1273" s="68">
        <v>0.6698564593301436</v>
      </c>
      <c r="K1273" s="69">
        <v>5.225</v>
      </c>
    </row>
    <row r="1274" ht="13.5" customHeight="1">
      <c r="A1274" s="16">
        <v>5257.0</v>
      </c>
      <c r="B1274" s="64">
        <v>45319.0</v>
      </c>
      <c r="E1274" s="65">
        <v>404.0</v>
      </c>
      <c r="G1274" s="71">
        <v>263.0</v>
      </c>
      <c r="H1274" s="71">
        <v>92.0</v>
      </c>
      <c r="I1274" s="72">
        <v>0.33194444444444443</v>
      </c>
      <c r="J1274" s="73">
        <v>0.650990099009901</v>
      </c>
      <c r="K1274" s="74">
        <v>4.391304347826087</v>
      </c>
    </row>
    <row r="1275" ht="13.5" customHeight="1">
      <c r="A1275" s="16">
        <v>5257.0</v>
      </c>
      <c r="B1275" s="64">
        <v>45320.0</v>
      </c>
      <c r="E1275" s="65">
        <v>531.0</v>
      </c>
      <c r="G1275" s="71">
        <v>396.0</v>
      </c>
      <c r="H1275" s="71">
        <v>73.0</v>
      </c>
      <c r="I1275" s="72">
        <v>0.3541666666666667</v>
      </c>
      <c r="J1275" s="73">
        <v>0.7457627118644068</v>
      </c>
      <c r="K1275" s="74">
        <v>7.273972602739726</v>
      </c>
    </row>
    <row r="1276" ht="13.5" customHeight="1">
      <c r="A1276" s="16">
        <v>5257.0</v>
      </c>
      <c r="B1276" s="64">
        <v>45321.0</v>
      </c>
      <c r="E1276" s="65">
        <v>368.0</v>
      </c>
      <c r="G1276" s="71">
        <v>168.0</v>
      </c>
      <c r="H1276" s="71">
        <v>103.0</v>
      </c>
      <c r="I1276" s="72">
        <v>0.3194444444444445</v>
      </c>
      <c r="J1276" s="73">
        <v>0.45652173913043476</v>
      </c>
      <c r="K1276" s="74">
        <v>3.5728155339805827</v>
      </c>
    </row>
    <row r="1277" ht="13.5" customHeight="1">
      <c r="A1277" s="16">
        <v>5257.0</v>
      </c>
      <c r="B1277" s="64">
        <v>45322.0</v>
      </c>
      <c r="E1277" s="65">
        <v>448.0</v>
      </c>
      <c r="G1277" s="71">
        <v>409.0</v>
      </c>
      <c r="H1277" s="71">
        <v>87.0</v>
      </c>
      <c r="I1277" s="72">
        <v>0.26180555555555557</v>
      </c>
      <c r="J1277" s="73">
        <v>0.9129464285714286</v>
      </c>
      <c r="K1277" s="74">
        <v>5.149425287356322</v>
      </c>
    </row>
    <row r="1278" ht="13.5" customHeight="1">
      <c r="A1278" s="16">
        <v>5257.0</v>
      </c>
      <c r="B1278" s="64">
        <v>45323.0</v>
      </c>
      <c r="E1278" s="65">
        <v>516.0</v>
      </c>
      <c r="G1278" s="71">
        <v>310.0</v>
      </c>
      <c r="H1278" s="71">
        <v>116.0</v>
      </c>
      <c r="I1278" s="72">
        <v>0.3055555555555555</v>
      </c>
      <c r="J1278" s="73">
        <v>0.6007751937984496</v>
      </c>
      <c r="K1278" s="74">
        <v>4.448275862068965</v>
      </c>
    </row>
    <row r="1279" ht="13.5" customHeight="1">
      <c r="A1279" s="16">
        <v>5257.0</v>
      </c>
      <c r="B1279" s="64">
        <v>45324.0</v>
      </c>
      <c r="E1279" s="65">
        <v>240.0</v>
      </c>
      <c r="G1279" s="71">
        <v>60.0</v>
      </c>
      <c r="H1279" s="71">
        <v>68.0</v>
      </c>
      <c r="I1279" s="72">
        <v>0.33055555555555555</v>
      </c>
      <c r="J1279" s="73">
        <v>0.25</v>
      </c>
      <c r="K1279" s="74">
        <v>3.5294117647058822</v>
      </c>
    </row>
    <row r="1280" ht="13.5" customHeight="1">
      <c r="A1280" s="16">
        <v>5257.0</v>
      </c>
      <c r="B1280" s="64">
        <v>45325.0</v>
      </c>
      <c r="E1280" s="65">
        <v>445.0</v>
      </c>
      <c r="G1280" s="71">
        <v>272.0</v>
      </c>
      <c r="H1280" s="71">
        <v>95.0</v>
      </c>
      <c r="I1280" s="72">
        <v>0.3680555555555556</v>
      </c>
      <c r="J1280" s="73">
        <v>0.6112359550561798</v>
      </c>
      <c r="K1280" s="74">
        <v>4.684210526315789</v>
      </c>
    </row>
    <row r="1281" ht="13.5" customHeight="1">
      <c r="A1281" s="16">
        <v>5257.0</v>
      </c>
      <c r="B1281" s="64">
        <v>45326.0</v>
      </c>
      <c r="E1281" s="65">
        <v>179.0</v>
      </c>
      <c r="G1281" s="71">
        <v>88.0</v>
      </c>
      <c r="H1281" s="71">
        <v>88.0</v>
      </c>
      <c r="I1281" s="72">
        <v>0.33194444444444443</v>
      </c>
      <c r="J1281" s="73">
        <v>0.49162011173184356</v>
      </c>
      <c r="K1281" s="74">
        <v>2.034090909090909</v>
      </c>
    </row>
    <row r="1282" ht="13.5" customHeight="1">
      <c r="A1282" s="16">
        <v>5257.0</v>
      </c>
      <c r="B1282" s="64">
        <v>45327.0</v>
      </c>
      <c r="E1282" s="65">
        <v>448.0</v>
      </c>
      <c r="G1282" s="71">
        <v>297.0</v>
      </c>
      <c r="H1282" s="71">
        <v>84.0</v>
      </c>
      <c r="I1282" s="72">
        <v>0.3194444444444445</v>
      </c>
      <c r="J1282" s="73">
        <v>0.6629464285714286</v>
      </c>
      <c r="K1282" s="74">
        <v>5.333333333333333</v>
      </c>
    </row>
    <row r="1283" ht="13.5" customHeight="1">
      <c r="A1283" s="16">
        <v>5257.0</v>
      </c>
      <c r="B1283" s="64">
        <v>45328.0</v>
      </c>
      <c r="E1283" s="65">
        <v>522.0</v>
      </c>
      <c r="G1283" s="71">
        <v>255.0</v>
      </c>
      <c r="H1283" s="71">
        <v>85.0</v>
      </c>
      <c r="I1283" s="72">
        <v>0.2638888888888889</v>
      </c>
      <c r="J1283" s="73">
        <v>0.4885057471264368</v>
      </c>
      <c r="K1283" s="74">
        <v>6.141176470588236</v>
      </c>
    </row>
    <row r="1284" ht="13.5" customHeight="1">
      <c r="A1284" s="16">
        <v>5257.0</v>
      </c>
      <c r="B1284" s="64">
        <v>45329.0</v>
      </c>
      <c r="E1284" s="65">
        <v>509.0</v>
      </c>
      <c r="G1284" s="71">
        <v>264.0</v>
      </c>
      <c r="H1284" s="71">
        <v>80.0</v>
      </c>
      <c r="I1284" s="72">
        <v>0.3055555555555555</v>
      </c>
      <c r="J1284" s="73">
        <v>0.518664047151277</v>
      </c>
      <c r="K1284" s="74">
        <v>6.3625</v>
      </c>
    </row>
    <row r="1285" ht="13.5" customHeight="1">
      <c r="A1285" s="16">
        <v>5257.0</v>
      </c>
      <c r="B1285" s="64">
        <v>45330.0</v>
      </c>
      <c r="E1285" s="65">
        <v>563.0</v>
      </c>
      <c r="G1285" s="71">
        <v>359.0</v>
      </c>
      <c r="H1285" s="71">
        <v>62.0</v>
      </c>
      <c r="I1285" s="72">
        <v>0.3055555555555555</v>
      </c>
      <c r="J1285" s="73">
        <v>0.6376554174067496</v>
      </c>
      <c r="K1285" s="74">
        <v>9.080645161290322</v>
      </c>
    </row>
    <row r="1286" ht="13.5" customHeight="1">
      <c r="A1286" s="16">
        <v>5257.0</v>
      </c>
      <c r="B1286" s="64">
        <v>45331.0</v>
      </c>
      <c r="E1286" s="65">
        <v>359.0</v>
      </c>
      <c r="G1286" s="71">
        <v>246.0</v>
      </c>
      <c r="H1286" s="71">
        <v>114.0</v>
      </c>
      <c r="I1286" s="72">
        <v>0.3055555555555555</v>
      </c>
      <c r="J1286" s="73">
        <v>0.6852367688022284</v>
      </c>
      <c r="K1286" s="74">
        <v>3.1491228070175437</v>
      </c>
    </row>
    <row r="1287" ht="13.5" customHeight="1">
      <c r="A1287" s="16">
        <v>5257.0</v>
      </c>
      <c r="B1287" s="64">
        <v>45332.0</v>
      </c>
      <c r="E1287" s="65">
        <v>308.0</v>
      </c>
      <c r="G1287" s="71">
        <v>98.0</v>
      </c>
      <c r="H1287" s="71">
        <v>98.0</v>
      </c>
      <c r="I1287" s="72">
        <v>0.3055555555555555</v>
      </c>
      <c r="J1287" s="73">
        <v>0.3181818181818182</v>
      </c>
      <c r="K1287" s="74">
        <v>3.142857142857143</v>
      </c>
    </row>
    <row r="1288" ht="13.5" customHeight="1">
      <c r="A1288" s="16">
        <v>5257.0</v>
      </c>
      <c r="B1288" s="64">
        <v>45333.0</v>
      </c>
      <c r="E1288" s="65">
        <v>289.0</v>
      </c>
      <c r="G1288" s="71">
        <v>61.0</v>
      </c>
      <c r="H1288" s="71">
        <v>73.0</v>
      </c>
      <c r="I1288" s="72">
        <v>0.3263888888888889</v>
      </c>
      <c r="J1288" s="73">
        <v>0.21107266435986158</v>
      </c>
      <c r="K1288" s="74">
        <v>3.958904109589041</v>
      </c>
    </row>
    <row r="1289" ht="13.5" customHeight="1">
      <c r="A1289" s="16">
        <v>5257.0</v>
      </c>
      <c r="B1289" s="64">
        <v>45334.0</v>
      </c>
      <c r="E1289" s="65">
        <v>555.0</v>
      </c>
      <c r="G1289" s="71">
        <v>352.0</v>
      </c>
      <c r="H1289" s="71">
        <v>75.0</v>
      </c>
      <c r="I1289" s="72">
        <v>0.3263888888888889</v>
      </c>
      <c r="J1289" s="73">
        <v>0.6342342342342342</v>
      </c>
      <c r="K1289" s="74">
        <v>7.4</v>
      </c>
    </row>
    <row r="1290" ht="13.5" customHeight="1">
      <c r="A1290" s="16">
        <v>5257.0</v>
      </c>
      <c r="B1290" s="64">
        <v>45335.0</v>
      </c>
      <c r="E1290" s="65">
        <v>581.0</v>
      </c>
      <c r="G1290" s="71">
        <v>329.0</v>
      </c>
      <c r="H1290" s="71">
        <v>58.0</v>
      </c>
      <c r="I1290" s="72">
        <v>0.28055555555555556</v>
      </c>
      <c r="J1290" s="73">
        <v>0.5662650602409639</v>
      </c>
      <c r="K1290" s="74">
        <v>10.017241379310345</v>
      </c>
    </row>
    <row r="1291" ht="13.5" customHeight="1">
      <c r="A1291" s="16">
        <v>5257.0</v>
      </c>
      <c r="B1291" s="64">
        <v>45336.0</v>
      </c>
      <c r="E1291" s="65">
        <v>534.5</v>
      </c>
      <c r="G1291" s="71">
        <v>381.0</v>
      </c>
      <c r="H1291" s="71">
        <v>78.0</v>
      </c>
      <c r="I1291" s="72">
        <v>0.32222222222222224</v>
      </c>
      <c r="J1291" s="73">
        <v>0.7128157156220767</v>
      </c>
      <c r="K1291" s="74">
        <v>6.852564102564102</v>
      </c>
    </row>
    <row r="1292" ht="13.5" customHeight="1">
      <c r="A1292" s="16">
        <v>5257.0</v>
      </c>
      <c r="B1292" s="64">
        <v>45337.0</v>
      </c>
      <c r="E1292" s="65">
        <v>620.0</v>
      </c>
      <c r="G1292" s="71">
        <v>442.0</v>
      </c>
      <c r="H1292" s="71">
        <v>75.0</v>
      </c>
      <c r="I1292" s="72">
        <v>0.3104166666666667</v>
      </c>
      <c r="J1292" s="73">
        <v>0.7129032258064516</v>
      </c>
      <c r="K1292" s="74">
        <v>8.266666666666667</v>
      </c>
    </row>
    <row r="1293" ht="13.5" customHeight="1">
      <c r="A1293" s="16">
        <v>5257.0</v>
      </c>
      <c r="B1293" s="64">
        <v>45338.0</v>
      </c>
      <c r="E1293" s="65">
        <v>550.5</v>
      </c>
      <c r="G1293" s="71">
        <v>282.0</v>
      </c>
      <c r="H1293" s="71">
        <v>104.0</v>
      </c>
      <c r="I1293" s="72">
        <v>0.32708333333333334</v>
      </c>
      <c r="J1293" s="73">
        <v>0.5122615803814714</v>
      </c>
      <c r="K1293" s="74">
        <v>5.293269230769231</v>
      </c>
    </row>
    <row r="1294" ht="13.5" customHeight="1">
      <c r="A1294" s="16">
        <v>5257.0</v>
      </c>
      <c r="B1294" s="64">
        <v>45339.0</v>
      </c>
      <c r="E1294" s="65">
        <v>604.0</v>
      </c>
      <c r="G1294" s="71">
        <v>412.0</v>
      </c>
      <c r="H1294" s="71">
        <v>86.0</v>
      </c>
      <c r="I1294" s="72">
        <v>0.3541666666666667</v>
      </c>
      <c r="J1294" s="73">
        <v>0.6821192052980133</v>
      </c>
      <c r="K1294" s="74">
        <v>7.023255813953488</v>
      </c>
    </row>
    <row r="1295" ht="13.5" customHeight="1">
      <c r="A1295" s="16">
        <v>5257.0</v>
      </c>
      <c r="B1295" s="64">
        <v>45340.0</v>
      </c>
      <c r="E1295" s="65">
        <v>637.0</v>
      </c>
      <c r="G1295" s="71">
        <v>370.0</v>
      </c>
      <c r="H1295" s="71">
        <v>96.0</v>
      </c>
      <c r="I1295" s="72">
        <v>0.3159722222222222</v>
      </c>
      <c r="J1295" s="73">
        <v>0.5808477237048666</v>
      </c>
      <c r="K1295" s="74">
        <v>6.635416666666667</v>
      </c>
    </row>
    <row r="1296" ht="13.5" customHeight="1">
      <c r="A1296" s="16">
        <v>5257.0</v>
      </c>
      <c r="B1296" s="64">
        <v>45341.0</v>
      </c>
      <c r="E1296" s="65">
        <v>559.0</v>
      </c>
      <c r="G1296" s="71">
        <v>333.0</v>
      </c>
      <c r="H1296" s="71">
        <v>67.0</v>
      </c>
      <c r="I1296" s="72">
        <v>0.2833333333333333</v>
      </c>
      <c r="J1296" s="73">
        <v>0.5957066189624329</v>
      </c>
      <c r="K1296" s="74">
        <v>8.343283582089553</v>
      </c>
    </row>
    <row r="1297" ht="13.5" customHeight="1">
      <c r="A1297" s="16">
        <v>5257.0</v>
      </c>
      <c r="B1297" s="64">
        <v>45342.0</v>
      </c>
      <c r="E1297" s="65">
        <v>546.5</v>
      </c>
      <c r="G1297" s="71">
        <v>371.0</v>
      </c>
      <c r="H1297" s="71">
        <v>88.0</v>
      </c>
      <c r="I1297" s="72">
        <v>0.31319444444444444</v>
      </c>
      <c r="J1297" s="73">
        <v>0.6788655077767612</v>
      </c>
      <c r="K1297" s="74">
        <v>6.2102272727272725</v>
      </c>
    </row>
    <row r="1298" ht="13.5" customHeight="1">
      <c r="A1298" s="16">
        <v>5257.0</v>
      </c>
      <c r="B1298" s="64">
        <v>45343.0</v>
      </c>
      <c r="E1298" s="65">
        <v>324.0</v>
      </c>
      <c r="G1298" s="71">
        <v>158.0</v>
      </c>
      <c r="H1298" s="71">
        <v>72.0</v>
      </c>
      <c r="I1298" s="72">
        <v>0.33541666666666664</v>
      </c>
      <c r="J1298" s="73">
        <v>0.4876543209876543</v>
      </c>
      <c r="K1298" s="74">
        <v>4.5</v>
      </c>
    </row>
    <row r="1299" ht="13.5" customHeight="1">
      <c r="A1299" s="16">
        <v>5257.0</v>
      </c>
      <c r="B1299" s="64">
        <v>45344.0</v>
      </c>
      <c r="E1299" s="65">
        <v>521.0</v>
      </c>
      <c r="G1299" s="71">
        <v>336.0</v>
      </c>
      <c r="H1299" s="71">
        <v>85.0</v>
      </c>
      <c r="I1299" s="72">
        <v>0.3284722222222222</v>
      </c>
      <c r="J1299" s="73">
        <v>0.6449136276391555</v>
      </c>
      <c r="K1299" s="74">
        <v>6.129411764705883</v>
      </c>
    </row>
    <row r="1300" ht="13.5" customHeight="1">
      <c r="A1300" s="16">
        <v>5257.0</v>
      </c>
      <c r="B1300" s="64">
        <v>45345.0</v>
      </c>
      <c r="E1300" s="65">
        <v>593.5</v>
      </c>
      <c r="G1300" s="71">
        <v>350.0</v>
      </c>
      <c r="H1300" s="71">
        <v>85.0</v>
      </c>
      <c r="I1300" s="72">
        <v>0.30833333333333335</v>
      </c>
      <c r="J1300" s="73">
        <v>0.5897219882055602</v>
      </c>
      <c r="K1300" s="74">
        <v>6.982352941176471</v>
      </c>
    </row>
    <row r="1301" ht="13.5" customHeight="1">
      <c r="A1301" s="16">
        <v>5257.0</v>
      </c>
      <c r="B1301" s="64">
        <v>45346.0</v>
      </c>
      <c r="E1301" s="65">
        <v>617.0</v>
      </c>
      <c r="G1301" s="71">
        <v>339.0</v>
      </c>
      <c r="H1301" s="71">
        <v>85.0</v>
      </c>
      <c r="I1301" s="72">
        <v>0.3159722222222222</v>
      </c>
      <c r="J1301" s="73">
        <v>0.5494327390599676</v>
      </c>
      <c r="K1301" s="74">
        <v>7.258823529411765</v>
      </c>
    </row>
    <row r="1302" ht="13.5" customHeight="1">
      <c r="A1302" s="16">
        <v>5257.0</v>
      </c>
      <c r="B1302" s="64">
        <v>45347.0</v>
      </c>
      <c r="E1302" s="65">
        <v>563.5</v>
      </c>
      <c r="G1302" s="71">
        <v>386.0</v>
      </c>
      <c r="H1302" s="71">
        <v>78.0</v>
      </c>
      <c r="I1302" s="72">
        <v>0.2847222222222222</v>
      </c>
      <c r="J1302" s="73">
        <v>0.6850044365572315</v>
      </c>
      <c r="K1302" s="74">
        <v>7.2243589743589745</v>
      </c>
    </row>
    <row r="1303" ht="13.5" customHeight="1">
      <c r="A1303" s="16">
        <v>5257.0</v>
      </c>
      <c r="B1303" s="64">
        <v>45348.0</v>
      </c>
      <c r="E1303" s="65">
        <v>513.0</v>
      </c>
      <c r="G1303" s="71">
        <v>340.0</v>
      </c>
      <c r="H1303" s="71">
        <v>101.0</v>
      </c>
      <c r="I1303" s="72">
        <v>0.2972222222222222</v>
      </c>
      <c r="J1303" s="73">
        <v>0.6627680311890838</v>
      </c>
      <c r="K1303" s="74">
        <v>5.079207920792079</v>
      </c>
    </row>
    <row r="1304" ht="13.5" customHeight="1">
      <c r="A1304" s="16">
        <v>5257.0</v>
      </c>
      <c r="B1304" s="64">
        <v>45349.0</v>
      </c>
      <c r="E1304" s="65">
        <v>321.0</v>
      </c>
      <c r="G1304" s="71">
        <v>101.0</v>
      </c>
      <c r="H1304" s="71">
        <v>101.0</v>
      </c>
      <c r="I1304" s="72">
        <v>0.31805555555555554</v>
      </c>
      <c r="J1304" s="73">
        <v>0.3146417445482866</v>
      </c>
      <c r="K1304" s="74">
        <v>3.1782178217821784</v>
      </c>
    </row>
    <row r="1305" ht="13.5" customHeight="1">
      <c r="A1305" s="16">
        <v>5257.0</v>
      </c>
      <c r="B1305" s="64">
        <v>45350.0</v>
      </c>
      <c r="E1305" s="65">
        <v>380.0</v>
      </c>
      <c r="G1305" s="71">
        <v>162.0</v>
      </c>
      <c r="H1305" s="71">
        <v>62.0</v>
      </c>
      <c r="I1305" s="72">
        <v>0.3159722222222222</v>
      </c>
      <c r="J1305" s="73">
        <v>0.4263157894736842</v>
      </c>
      <c r="K1305" s="74">
        <v>6.129032258064516</v>
      </c>
    </row>
    <row r="1306" ht="13.5" customHeight="1">
      <c r="A1306" s="16">
        <v>5257.0</v>
      </c>
      <c r="B1306" s="64">
        <v>45351.0</v>
      </c>
      <c r="E1306" s="65">
        <v>668.5</v>
      </c>
      <c r="G1306" s="71">
        <v>407.0</v>
      </c>
      <c r="H1306" s="71">
        <v>80.0</v>
      </c>
      <c r="I1306" s="72">
        <v>0.3145833333333333</v>
      </c>
      <c r="J1306" s="73">
        <v>0.6088257292445775</v>
      </c>
      <c r="K1306" s="74">
        <v>8.35625</v>
      </c>
    </row>
    <row r="1307" ht="13.5" customHeight="1">
      <c r="A1307" s="16">
        <v>5257.0</v>
      </c>
      <c r="B1307" s="64">
        <v>45352.0</v>
      </c>
      <c r="E1307" s="65">
        <v>543.5</v>
      </c>
      <c r="G1307" s="71">
        <v>355.0</v>
      </c>
      <c r="H1307" s="71">
        <v>77.0</v>
      </c>
      <c r="I1307" s="72">
        <v>0.3229166666666667</v>
      </c>
      <c r="J1307" s="73">
        <v>0.6531738730450782</v>
      </c>
      <c r="K1307" s="74">
        <v>7.058441558441558</v>
      </c>
    </row>
    <row r="1308" ht="13.5" customHeight="1">
      <c r="A1308" s="16">
        <v>5257.0</v>
      </c>
      <c r="B1308" s="64">
        <v>45353.0</v>
      </c>
      <c r="E1308" s="65">
        <v>607.25</v>
      </c>
      <c r="G1308" s="71">
        <v>402.0</v>
      </c>
      <c r="H1308" s="71">
        <v>81.0</v>
      </c>
      <c r="I1308" s="72">
        <v>0.325</v>
      </c>
      <c r="J1308" s="73">
        <v>0.6620008233841087</v>
      </c>
      <c r="K1308" s="74">
        <v>7.496913580246914</v>
      </c>
    </row>
    <row r="1309" ht="13.5" customHeight="1">
      <c r="A1309" s="16">
        <v>5257.0</v>
      </c>
      <c r="B1309" s="64">
        <v>45354.0</v>
      </c>
      <c r="E1309" s="71">
        <v>665.0</v>
      </c>
      <c r="G1309" s="71">
        <v>499.0</v>
      </c>
      <c r="H1309" s="71">
        <v>64.0</v>
      </c>
      <c r="I1309" s="75">
        <v>0.31875000000000003</v>
      </c>
      <c r="J1309" s="73">
        <v>0.750375939849624</v>
      </c>
      <c r="K1309" s="74">
        <v>10.390625</v>
      </c>
    </row>
    <row r="1310" ht="13.5" customHeight="1">
      <c r="A1310" s="16">
        <v>5257.0</v>
      </c>
      <c r="B1310" s="64">
        <v>45355.0</v>
      </c>
      <c r="E1310" s="71">
        <v>709.0</v>
      </c>
      <c r="G1310" s="71">
        <v>487.0</v>
      </c>
      <c r="H1310" s="71">
        <v>76.0</v>
      </c>
      <c r="I1310" s="75">
        <v>0.29444444444444445</v>
      </c>
      <c r="J1310" s="73">
        <v>0.68688293370945</v>
      </c>
      <c r="K1310" s="74">
        <v>9.328947368421053</v>
      </c>
    </row>
    <row r="1311" ht="13.5" customHeight="1">
      <c r="A1311" s="16">
        <v>5257.0</v>
      </c>
      <c r="B1311" s="64">
        <v>45356.0</v>
      </c>
      <c r="E1311" s="65">
        <v>733.0</v>
      </c>
      <c r="G1311" s="71">
        <v>395.0</v>
      </c>
      <c r="H1311" s="71">
        <v>104.0</v>
      </c>
      <c r="I1311" s="72">
        <v>0.3229166666666667</v>
      </c>
      <c r="J1311" s="73">
        <v>0.538881309686221</v>
      </c>
      <c r="K1311" s="74">
        <v>7.048076923076923</v>
      </c>
    </row>
    <row r="1312" ht="13.5" customHeight="1">
      <c r="A1312" s="16">
        <v>5257.0</v>
      </c>
      <c r="B1312" s="64">
        <v>45357.0</v>
      </c>
      <c r="E1312" s="65">
        <v>760.0</v>
      </c>
      <c r="G1312" s="71">
        <v>415.0</v>
      </c>
      <c r="H1312" s="71">
        <v>84.0</v>
      </c>
      <c r="I1312" s="72">
        <v>0.3541666666666667</v>
      </c>
      <c r="J1312" s="73">
        <v>0.5460526315789473</v>
      </c>
      <c r="K1312" s="74">
        <v>9.047619047619047</v>
      </c>
    </row>
    <row r="1313" ht="13.5" customHeight="1">
      <c r="A1313" s="16">
        <v>5257.0</v>
      </c>
      <c r="B1313" s="64">
        <v>45358.0</v>
      </c>
      <c r="E1313" s="65">
        <v>758.0</v>
      </c>
      <c r="G1313" s="71">
        <v>429.0</v>
      </c>
      <c r="H1313" s="71">
        <v>76.0</v>
      </c>
      <c r="I1313" s="72">
        <v>0.3125</v>
      </c>
      <c r="J1313" s="73">
        <v>0.5659630606860159</v>
      </c>
      <c r="K1313" s="74">
        <v>9.973684210526315</v>
      </c>
    </row>
    <row r="1314" ht="13.5" customHeight="1">
      <c r="A1314" s="16">
        <v>5257.0</v>
      </c>
      <c r="B1314" s="64">
        <v>45359.0</v>
      </c>
      <c r="E1314" s="65">
        <v>878.0</v>
      </c>
      <c r="G1314" s="71">
        <v>605.0</v>
      </c>
      <c r="H1314" s="71">
        <v>65.0</v>
      </c>
      <c r="I1314" s="72">
        <v>0.3055555555555555</v>
      </c>
      <c r="J1314" s="73">
        <v>0.6890660592255126</v>
      </c>
      <c r="K1314" s="74">
        <v>13.507692307692308</v>
      </c>
    </row>
    <row r="1315" ht="13.5" customHeight="1">
      <c r="A1315" s="16">
        <v>5257.0</v>
      </c>
      <c r="B1315" s="64">
        <v>45360.0</v>
      </c>
      <c r="E1315" s="65">
        <v>648.0</v>
      </c>
      <c r="G1315" s="71">
        <v>469.0</v>
      </c>
      <c r="H1315" s="71">
        <v>81.0</v>
      </c>
      <c r="I1315" s="72">
        <v>0.3215277777777778</v>
      </c>
      <c r="J1315" s="73">
        <v>0.7237654320987654</v>
      </c>
      <c r="K1315" s="74">
        <v>8.0</v>
      </c>
    </row>
    <row r="1316" ht="13.5" customHeight="1">
      <c r="A1316" s="16">
        <v>5257.0</v>
      </c>
      <c r="B1316" s="64">
        <v>45361.0</v>
      </c>
      <c r="E1316" s="65">
        <v>469.0</v>
      </c>
      <c r="G1316" s="71">
        <v>228.0</v>
      </c>
      <c r="H1316" s="71">
        <v>56.0</v>
      </c>
      <c r="I1316" s="72">
        <v>0.34027777777777773</v>
      </c>
      <c r="J1316" s="73">
        <v>0.4861407249466951</v>
      </c>
      <c r="K1316" s="74">
        <v>8.375</v>
      </c>
    </row>
    <row r="1317" ht="13.5" customHeight="1">
      <c r="A1317" s="16">
        <v>5257.0</v>
      </c>
      <c r="B1317" s="64">
        <v>45362.0</v>
      </c>
      <c r="E1317" s="65">
        <v>594.0</v>
      </c>
      <c r="G1317" s="71">
        <v>374.0</v>
      </c>
      <c r="H1317" s="71">
        <v>85.0</v>
      </c>
      <c r="I1317" s="72">
        <v>0.28958333333333336</v>
      </c>
      <c r="J1317" s="73">
        <v>0.6296296296296297</v>
      </c>
      <c r="K1317" s="74">
        <v>6.988235294117647</v>
      </c>
    </row>
    <row r="1318" ht="13.5" customHeight="1">
      <c r="A1318" s="16">
        <v>5257.0</v>
      </c>
      <c r="B1318" s="64">
        <v>45363.0</v>
      </c>
      <c r="E1318" s="65">
        <v>665.0</v>
      </c>
      <c r="G1318" s="71">
        <v>445.0</v>
      </c>
      <c r="H1318" s="71">
        <v>84.0</v>
      </c>
      <c r="I1318" s="72">
        <v>0.2847222222222222</v>
      </c>
      <c r="J1318" s="73">
        <v>0.6691729323308271</v>
      </c>
      <c r="K1318" s="74">
        <v>7.916666666666667</v>
      </c>
    </row>
    <row r="1319" ht="13.5" customHeight="1">
      <c r="A1319" s="16">
        <v>5257.0</v>
      </c>
      <c r="B1319" s="64">
        <v>45364.0</v>
      </c>
      <c r="E1319" s="65">
        <v>725.0</v>
      </c>
      <c r="G1319" s="71">
        <v>413.0</v>
      </c>
      <c r="H1319" s="71">
        <v>93.0</v>
      </c>
      <c r="I1319" s="72">
        <v>0.3125</v>
      </c>
      <c r="J1319" s="73">
        <v>0.5696551724137932</v>
      </c>
      <c r="K1319" s="74">
        <v>7.795698924731183</v>
      </c>
    </row>
    <row r="1320" ht="13.5" customHeight="1">
      <c r="A1320" s="16">
        <v>5257.0</v>
      </c>
      <c r="B1320" s="64">
        <v>45365.0</v>
      </c>
      <c r="E1320" s="65">
        <v>564.0</v>
      </c>
      <c r="G1320" s="71">
        <v>413.0</v>
      </c>
      <c r="H1320" s="71">
        <v>93.0</v>
      </c>
      <c r="I1320" s="72">
        <v>0.3055555555555555</v>
      </c>
      <c r="J1320" s="73">
        <v>0.7322695035460993</v>
      </c>
      <c r="K1320" s="74">
        <v>6.064516129032258</v>
      </c>
    </row>
    <row r="1321" ht="13.5" customHeight="1">
      <c r="A1321" s="16">
        <v>5257.0</v>
      </c>
      <c r="B1321" s="64">
        <v>45366.0</v>
      </c>
      <c r="E1321" s="65">
        <v>667.0</v>
      </c>
      <c r="G1321" s="71">
        <v>434.0</v>
      </c>
      <c r="H1321" s="71">
        <v>87.0</v>
      </c>
      <c r="I1321" s="72">
        <v>0.28958333333333336</v>
      </c>
      <c r="J1321" s="73">
        <v>0.6506746626686657</v>
      </c>
      <c r="K1321" s="74">
        <v>7.666666666666667</v>
      </c>
    </row>
    <row r="1322" ht="13.5" customHeight="1">
      <c r="A1322" s="16">
        <v>5257.0</v>
      </c>
      <c r="B1322" s="64">
        <v>45367.0</v>
      </c>
      <c r="E1322" s="65">
        <v>334.0</v>
      </c>
      <c r="G1322" s="71">
        <v>103.0</v>
      </c>
      <c r="H1322" s="71">
        <v>104.0</v>
      </c>
      <c r="I1322" s="72">
        <v>0.33055555555555555</v>
      </c>
      <c r="J1322" s="73">
        <v>0.3083832335329341</v>
      </c>
      <c r="K1322" s="74">
        <v>3.2115384615384617</v>
      </c>
    </row>
    <row r="1323" ht="13.5" customHeight="1">
      <c r="A1323" s="16">
        <v>5257.0</v>
      </c>
      <c r="B1323" s="64">
        <v>45368.0</v>
      </c>
      <c r="E1323" s="65">
        <v>471.0</v>
      </c>
      <c r="G1323" s="71">
        <v>263.0</v>
      </c>
      <c r="H1323" s="71">
        <v>51.0</v>
      </c>
      <c r="I1323" s="72">
        <v>0.3263888888888889</v>
      </c>
      <c r="J1323" s="73">
        <v>0.5583864118895966</v>
      </c>
      <c r="K1323" s="74">
        <v>9.235294117647058</v>
      </c>
    </row>
    <row r="1324" ht="13.5" customHeight="1">
      <c r="A1324" s="16">
        <v>5257.0</v>
      </c>
      <c r="B1324" s="64">
        <v>45369.0</v>
      </c>
      <c r="E1324" s="65">
        <v>782.0</v>
      </c>
      <c r="G1324" s="71">
        <v>462.0</v>
      </c>
      <c r="H1324" s="71">
        <v>85.0</v>
      </c>
      <c r="I1324" s="72">
        <v>0.3236111111111111</v>
      </c>
      <c r="J1324" s="73">
        <v>0.5907928388746803</v>
      </c>
      <c r="K1324" s="74">
        <v>9.2</v>
      </c>
    </row>
    <row r="1325" ht="13.5" customHeight="1">
      <c r="A1325" s="16">
        <v>5257.0</v>
      </c>
      <c r="B1325" s="64">
        <v>45370.0</v>
      </c>
      <c r="E1325" s="65">
        <v>506.0</v>
      </c>
      <c r="G1325" s="71">
        <v>380.0</v>
      </c>
      <c r="H1325" s="71">
        <v>96.0</v>
      </c>
      <c r="I1325" s="72">
        <v>0.3194444444444445</v>
      </c>
      <c r="J1325" s="73">
        <v>0.7509881422924901</v>
      </c>
      <c r="K1325" s="74">
        <v>5.270833333333333</v>
      </c>
    </row>
    <row r="1326" ht="13.5" customHeight="1">
      <c r="A1326" s="16">
        <v>5257.0</v>
      </c>
      <c r="B1326" s="64">
        <v>45371.0</v>
      </c>
      <c r="E1326" s="65">
        <v>680.0</v>
      </c>
      <c r="G1326" s="71">
        <v>423.0</v>
      </c>
      <c r="H1326" s="71">
        <v>84.0</v>
      </c>
      <c r="I1326" s="72">
        <v>0.32430555555555557</v>
      </c>
      <c r="J1326" s="73">
        <v>0.6220588235294118</v>
      </c>
      <c r="K1326" s="74">
        <v>8.095238095238095</v>
      </c>
    </row>
    <row r="1327" ht="13.5" customHeight="1">
      <c r="A1327" s="16">
        <v>5257.0</v>
      </c>
      <c r="B1327" s="64">
        <v>45372.0</v>
      </c>
      <c r="E1327" s="65">
        <v>632.0</v>
      </c>
      <c r="G1327" s="71">
        <v>473.0</v>
      </c>
      <c r="H1327" s="71">
        <v>45.0</v>
      </c>
      <c r="I1327" s="72">
        <v>0.3055555555555555</v>
      </c>
      <c r="J1327" s="73">
        <v>0.7484177215189873</v>
      </c>
      <c r="K1327" s="74">
        <v>14.044444444444444</v>
      </c>
    </row>
    <row r="1328" ht="13.5" customHeight="1">
      <c r="A1328" s="16">
        <v>5257.0</v>
      </c>
      <c r="B1328" s="64">
        <v>45373.0</v>
      </c>
      <c r="E1328" s="65">
        <v>486.0</v>
      </c>
      <c r="G1328" s="71">
        <v>337.0</v>
      </c>
      <c r="H1328" s="71">
        <v>120.0</v>
      </c>
      <c r="I1328" s="72">
        <v>0.31666666666666665</v>
      </c>
      <c r="J1328" s="73">
        <v>0.6934156378600823</v>
      </c>
      <c r="K1328" s="74">
        <v>4.05</v>
      </c>
    </row>
    <row r="1329" ht="13.5" customHeight="1">
      <c r="A1329" s="16">
        <v>5257.0</v>
      </c>
      <c r="B1329" s="64">
        <v>45374.0</v>
      </c>
      <c r="E1329" s="65">
        <v>466.0</v>
      </c>
      <c r="G1329" s="71">
        <v>134.0</v>
      </c>
      <c r="H1329" s="71">
        <v>118.0</v>
      </c>
      <c r="I1329" s="72">
        <v>0.3284722222222222</v>
      </c>
      <c r="J1329" s="73">
        <v>0.2875536480686695</v>
      </c>
      <c r="K1329" s="74">
        <v>3.9491525423728815</v>
      </c>
    </row>
    <row r="1330" ht="13.5" customHeight="1">
      <c r="A1330" s="16">
        <v>5257.0</v>
      </c>
      <c r="B1330" s="64">
        <v>45375.0</v>
      </c>
      <c r="E1330" s="65">
        <v>335.0</v>
      </c>
      <c r="G1330" s="71">
        <v>113.0</v>
      </c>
      <c r="H1330" s="71">
        <v>82.0</v>
      </c>
      <c r="I1330" s="72">
        <v>0.3277777777777778</v>
      </c>
      <c r="J1330" s="73">
        <v>0.3373134328358209</v>
      </c>
      <c r="K1330" s="74">
        <v>4.085365853658536</v>
      </c>
    </row>
    <row r="1331" ht="13.5" customHeight="1">
      <c r="A1331" s="16">
        <v>5257.0</v>
      </c>
      <c r="B1331" s="64">
        <v>45376.0</v>
      </c>
      <c r="E1331" s="65">
        <v>735.0</v>
      </c>
      <c r="G1331" s="71">
        <v>451.0</v>
      </c>
      <c r="H1331" s="71">
        <v>83.0</v>
      </c>
      <c r="I1331" s="72">
        <v>0.325</v>
      </c>
      <c r="J1331" s="73">
        <v>0.6136054421768707</v>
      </c>
      <c r="K1331" s="74">
        <v>8.855421686746988</v>
      </c>
    </row>
    <row r="1332" ht="13.5" customHeight="1">
      <c r="A1332" s="16">
        <v>5257.0</v>
      </c>
      <c r="B1332" s="64">
        <v>45377.0</v>
      </c>
      <c r="E1332" s="65">
        <v>507.0</v>
      </c>
      <c r="G1332" s="71">
        <v>310.0</v>
      </c>
      <c r="H1332" s="71">
        <v>70.0</v>
      </c>
      <c r="I1332" s="72">
        <v>0.32569444444444445</v>
      </c>
      <c r="J1332" s="73">
        <v>0.611439842209073</v>
      </c>
      <c r="K1332" s="74">
        <v>7.242857142857143</v>
      </c>
    </row>
    <row r="1333" ht="13.5" customHeight="1">
      <c r="A1333" s="16">
        <v>5257.0</v>
      </c>
      <c r="B1333" s="64">
        <v>45378.0</v>
      </c>
      <c r="E1333" s="65">
        <v>677.0</v>
      </c>
      <c r="G1333" s="71">
        <v>461.0</v>
      </c>
      <c r="H1333" s="71">
        <v>100.0</v>
      </c>
      <c r="I1333" s="72">
        <v>0.3076388888888889</v>
      </c>
      <c r="J1333" s="73">
        <v>0.6809453471196455</v>
      </c>
      <c r="K1333" s="74">
        <v>6.77</v>
      </c>
    </row>
    <row r="1334" ht="13.5" customHeight="1">
      <c r="A1334" s="16">
        <v>5257.0</v>
      </c>
      <c r="B1334" s="64">
        <v>45379.0</v>
      </c>
      <c r="E1334" s="65">
        <v>391.0</v>
      </c>
      <c r="G1334" s="71">
        <v>236.0</v>
      </c>
      <c r="H1334" s="71">
        <v>65.0</v>
      </c>
      <c r="I1334" s="72">
        <v>0.3194444444444445</v>
      </c>
      <c r="J1334" s="73">
        <v>0.6035805626598465</v>
      </c>
      <c r="K1334" s="74">
        <v>6.015384615384615</v>
      </c>
    </row>
    <row r="1335" ht="13.5" customHeight="1">
      <c r="A1335" s="16">
        <v>5257.0</v>
      </c>
      <c r="B1335" s="64">
        <v>45380.0</v>
      </c>
      <c r="E1335" s="65">
        <v>535.0</v>
      </c>
      <c r="G1335" s="71">
        <v>425.0</v>
      </c>
      <c r="H1335" s="71">
        <v>54.0</v>
      </c>
      <c r="I1335" s="72">
        <v>0.30833333333333335</v>
      </c>
      <c r="J1335" s="73">
        <v>0.794392523364486</v>
      </c>
      <c r="K1335" s="74">
        <v>9.907407407407407</v>
      </c>
    </row>
    <row r="1336" ht="13.5" customHeight="1">
      <c r="A1336" s="16">
        <v>5257.0</v>
      </c>
      <c r="B1336" s="64">
        <v>45381.0</v>
      </c>
      <c r="E1336" s="65">
        <v>424.0</v>
      </c>
      <c r="G1336" s="71">
        <v>130.0</v>
      </c>
      <c r="H1336" s="71">
        <v>64.0</v>
      </c>
      <c r="I1336" s="72">
        <v>0.3673611111111111</v>
      </c>
      <c r="J1336" s="73">
        <v>0.30660377358490565</v>
      </c>
      <c r="K1336" s="74">
        <v>6.625</v>
      </c>
    </row>
    <row r="1337" ht="13.5" customHeight="1">
      <c r="A1337" s="16">
        <v>5257.0</v>
      </c>
      <c r="B1337" s="64">
        <v>45382.0</v>
      </c>
      <c r="E1337" s="65">
        <v>463.0</v>
      </c>
      <c r="G1337" s="71">
        <v>248.0</v>
      </c>
      <c r="H1337" s="71">
        <v>68.0</v>
      </c>
      <c r="I1337" s="72">
        <v>0.3090277777777778</v>
      </c>
      <c r="J1337" s="73">
        <v>0.5356371490280778</v>
      </c>
      <c r="K1337" s="74">
        <v>6.8088235294117645</v>
      </c>
    </row>
    <row r="1338" ht="13.5" customHeight="1">
      <c r="A1338" s="16">
        <v>5257.0</v>
      </c>
      <c r="B1338" s="64">
        <v>45383.0</v>
      </c>
      <c r="E1338" s="65">
        <v>693.0</v>
      </c>
      <c r="G1338" s="71">
        <v>399.0</v>
      </c>
      <c r="H1338" s="71">
        <v>69.0</v>
      </c>
      <c r="I1338" s="72">
        <v>0.3229166666666667</v>
      </c>
      <c r="J1338" s="73">
        <v>0.5757575757575758</v>
      </c>
      <c r="K1338" s="74">
        <v>10.043478260869565</v>
      </c>
    </row>
    <row r="1339" ht="13.5" customHeight="1">
      <c r="A1339" s="16">
        <v>5257.0</v>
      </c>
      <c r="B1339" s="64">
        <v>45384.0</v>
      </c>
      <c r="E1339" s="65">
        <v>689.0</v>
      </c>
      <c r="G1339" s="71">
        <v>417.0</v>
      </c>
      <c r="H1339" s="71">
        <v>59.0</v>
      </c>
      <c r="I1339" s="72">
        <v>0.3229166666666667</v>
      </c>
      <c r="J1339" s="73">
        <v>0.6052249637155298</v>
      </c>
      <c r="K1339" s="74">
        <v>11.677966101694915</v>
      </c>
    </row>
    <row r="1340" ht="13.5" customHeight="1">
      <c r="A1340" s="16">
        <v>5257.0</v>
      </c>
      <c r="B1340" s="64">
        <v>45385.0</v>
      </c>
      <c r="E1340" s="65">
        <v>702.0</v>
      </c>
      <c r="G1340" s="71">
        <v>336.0</v>
      </c>
      <c r="H1340" s="71">
        <v>58.0</v>
      </c>
      <c r="I1340" s="72">
        <v>0.3229166666666667</v>
      </c>
      <c r="J1340" s="73">
        <v>0.47863247863247865</v>
      </c>
      <c r="K1340" s="74">
        <v>12.10344827586207</v>
      </c>
    </row>
    <row r="1341" ht="13.5" customHeight="1">
      <c r="A1341" s="16">
        <v>5257.0</v>
      </c>
      <c r="B1341" s="64">
        <v>45386.0</v>
      </c>
      <c r="E1341" s="65">
        <v>645.0</v>
      </c>
      <c r="G1341" s="71">
        <v>463.0</v>
      </c>
      <c r="H1341" s="71">
        <v>51.0</v>
      </c>
      <c r="I1341" s="72">
        <v>0.32083333333333336</v>
      </c>
      <c r="J1341" s="73">
        <v>0.7178294573643411</v>
      </c>
      <c r="K1341" s="74">
        <v>12.647058823529411</v>
      </c>
    </row>
    <row r="1342" ht="13.5" customHeight="1">
      <c r="A1342" s="76">
        <v>373.0</v>
      </c>
      <c r="B1342" s="77">
        <v>45297.0</v>
      </c>
      <c r="D1342" s="78" t="s">
        <v>828</v>
      </c>
      <c r="E1342" s="78">
        <v>396.0</v>
      </c>
      <c r="F1342" s="78" t="s">
        <v>927</v>
      </c>
      <c r="G1342" s="78">
        <v>309.0</v>
      </c>
      <c r="H1342" s="78">
        <v>150.0</v>
      </c>
      <c r="I1342" s="79">
        <v>0.446527777777778</v>
      </c>
    </row>
    <row r="1343" ht="13.5" customHeight="1">
      <c r="A1343" s="76">
        <v>373.0</v>
      </c>
      <c r="B1343" s="77">
        <v>45298.0</v>
      </c>
      <c r="D1343" s="78" t="s">
        <v>349</v>
      </c>
      <c r="E1343" s="78">
        <v>424.0</v>
      </c>
      <c r="F1343" s="78" t="s">
        <v>324</v>
      </c>
      <c r="G1343" s="78">
        <v>328.0</v>
      </c>
      <c r="H1343" s="78">
        <v>98.0</v>
      </c>
      <c r="I1343" s="79">
        <v>0.0298611111111111</v>
      </c>
    </row>
    <row r="1344" ht="13.5" customHeight="1">
      <c r="A1344" s="76">
        <v>373.0</v>
      </c>
      <c r="B1344" s="77">
        <v>45299.0</v>
      </c>
      <c r="D1344" s="78" t="s">
        <v>958</v>
      </c>
      <c r="E1344" s="78">
        <v>477.0</v>
      </c>
      <c r="F1344" s="78" t="s">
        <v>1026</v>
      </c>
      <c r="G1344" s="78">
        <v>267.0</v>
      </c>
      <c r="H1344" s="78">
        <v>205.0</v>
      </c>
      <c r="I1344" s="79">
        <v>0.0201388888888889</v>
      </c>
    </row>
    <row r="1345" ht="13.5" customHeight="1">
      <c r="A1345" s="76">
        <v>373.0</v>
      </c>
      <c r="B1345" s="77">
        <v>45300.0</v>
      </c>
      <c r="D1345" s="78" t="s">
        <v>1027</v>
      </c>
      <c r="E1345" s="78">
        <v>575.0</v>
      </c>
      <c r="F1345" s="78" t="s">
        <v>403</v>
      </c>
      <c r="G1345" s="78">
        <v>361.0</v>
      </c>
      <c r="H1345" s="78">
        <v>111.0</v>
      </c>
      <c r="I1345" s="79">
        <v>0.00555555555555556</v>
      </c>
    </row>
    <row r="1346" ht="13.5" customHeight="1">
      <c r="A1346" s="76">
        <v>373.0</v>
      </c>
      <c r="B1346" s="77">
        <v>45301.0</v>
      </c>
      <c r="D1346" s="78" t="s">
        <v>627</v>
      </c>
      <c r="E1346" s="78">
        <v>537.0</v>
      </c>
      <c r="F1346" s="78" t="s">
        <v>644</v>
      </c>
      <c r="G1346" s="78">
        <v>324.0</v>
      </c>
      <c r="H1346" s="78">
        <v>159.0</v>
      </c>
      <c r="I1346" s="79">
        <v>0.00138888888888889</v>
      </c>
    </row>
    <row r="1347" ht="13.5" customHeight="1">
      <c r="A1347" s="76">
        <v>373.0</v>
      </c>
      <c r="B1347" s="77">
        <v>45302.0</v>
      </c>
      <c r="D1347" s="78" t="s">
        <v>1028</v>
      </c>
      <c r="E1347" s="78">
        <v>439.0</v>
      </c>
      <c r="F1347" s="78" t="s">
        <v>647</v>
      </c>
      <c r="G1347" s="78">
        <v>286.0</v>
      </c>
      <c r="H1347" s="78">
        <v>113.0</v>
      </c>
      <c r="I1347" s="79">
        <v>0.0395833333333333</v>
      </c>
    </row>
    <row r="1348" ht="13.5" customHeight="1">
      <c r="A1348" s="76">
        <v>373.0</v>
      </c>
      <c r="B1348" s="77">
        <v>45303.0</v>
      </c>
      <c r="D1348" s="78" t="s">
        <v>318</v>
      </c>
      <c r="E1348" s="78">
        <v>241.0</v>
      </c>
      <c r="F1348" s="78" t="s">
        <v>346</v>
      </c>
      <c r="G1348" s="78">
        <v>121.0</v>
      </c>
      <c r="H1348" s="78">
        <v>88.0</v>
      </c>
      <c r="I1348" s="79">
        <v>0.486111111111111</v>
      </c>
    </row>
    <row r="1349" ht="13.5" customHeight="1">
      <c r="A1349" s="76">
        <v>373.0</v>
      </c>
      <c r="B1349" s="77">
        <v>45304.0</v>
      </c>
      <c r="D1349" s="78" t="s">
        <v>625</v>
      </c>
      <c r="E1349" s="78">
        <v>447.0</v>
      </c>
      <c r="F1349" s="78" t="s">
        <v>535</v>
      </c>
      <c r="G1349" s="78">
        <v>242.0</v>
      </c>
      <c r="H1349" s="78">
        <v>157.0</v>
      </c>
      <c r="I1349" s="79">
        <v>0.0243055555555556</v>
      </c>
    </row>
    <row r="1350" ht="13.5" customHeight="1">
      <c r="A1350" s="76">
        <v>373.0</v>
      </c>
      <c r="B1350" s="77">
        <v>45305.0</v>
      </c>
      <c r="D1350" s="78" t="s">
        <v>575</v>
      </c>
      <c r="E1350" s="78">
        <v>605.0</v>
      </c>
      <c r="F1350" s="78" t="s">
        <v>382</v>
      </c>
      <c r="G1350" s="78">
        <v>389.0</v>
      </c>
      <c r="H1350" s="78">
        <v>208.0</v>
      </c>
      <c r="I1350" s="79">
        <v>0.00625</v>
      </c>
    </row>
    <row r="1351" ht="13.5" customHeight="1">
      <c r="A1351" s="76">
        <v>373.0</v>
      </c>
      <c r="B1351" s="77">
        <v>45306.0</v>
      </c>
      <c r="D1351" s="78" t="s">
        <v>964</v>
      </c>
      <c r="E1351" s="78">
        <v>456.0</v>
      </c>
      <c r="F1351" s="78" t="s">
        <v>952</v>
      </c>
      <c r="G1351" s="78">
        <v>429.0</v>
      </c>
      <c r="H1351" s="78">
        <v>106.0</v>
      </c>
      <c r="I1351" s="79">
        <v>0.00555555555555556</v>
      </c>
    </row>
    <row r="1352" ht="13.5" customHeight="1">
      <c r="A1352" s="76">
        <v>373.0</v>
      </c>
      <c r="B1352" s="77">
        <v>45307.0</v>
      </c>
      <c r="D1352" s="78" t="s">
        <v>944</v>
      </c>
      <c r="E1352" s="78">
        <v>465.0</v>
      </c>
      <c r="F1352" s="78" t="s">
        <v>324</v>
      </c>
      <c r="G1352" s="78">
        <v>328.0</v>
      </c>
      <c r="H1352" s="78">
        <v>101.0</v>
      </c>
      <c r="I1352" s="79">
        <v>6.94444444444444E-4</v>
      </c>
    </row>
    <row r="1353" ht="13.5" customHeight="1">
      <c r="A1353" s="76">
        <v>373.0</v>
      </c>
      <c r="B1353" s="77">
        <v>45308.0</v>
      </c>
      <c r="D1353" s="78" t="s">
        <v>627</v>
      </c>
      <c r="E1353" s="78">
        <v>537.0</v>
      </c>
      <c r="F1353" s="78" t="s">
        <v>1026</v>
      </c>
      <c r="G1353" s="78">
        <v>267.0</v>
      </c>
      <c r="H1353" s="78">
        <v>135.0</v>
      </c>
      <c r="I1353" s="79">
        <v>6.94444444444444E-4</v>
      </c>
    </row>
    <row r="1354" ht="13.5" customHeight="1">
      <c r="A1354" s="76">
        <v>373.0</v>
      </c>
      <c r="B1354" s="77">
        <v>45309.0</v>
      </c>
      <c r="D1354" s="78" t="s">
        <v>1029</v>
      </c>
      <c r="E1354" s="78">
        <v>695.0</v>
      </c>
      <c r="F1354" s="78" t="s">
        <v>403</v>
      </c>
      <c r="G1354" s="78">
        <v>361.0</v>
      </c>
      <c r="H1354" s="78">
        <v>83.0</v>
      </c>
      <c r="I1354" s="79">
        <v>0.0159722222222222</v>
      </c>
    </row>
    <row r="1355" ht="13.5" customHeight="1">
      <c r="A1355" s="76">
        <v>373.0</v>
      </c>
      <c r="B1355" s="77">
        <v>45310.0</v>
      </c>
      <c r="D1355" s="78" t="s">
        <v>1030</v>
      </c>
      <c r="E1355" s="78">
        <v>519.0</v>
      </c>
      <c r="F1355" s="78" t="s">
        <v>375</v>
      </c>
      <c r="G1355" s="78">
        <v>384.0</v>
      </c>
      <c r="H1355" s="78">
        <v>169.0</v>
      </c>
      <c r="I1355" s="79">
        <v>6.94444444444444E-4</v>
      </c>
    </row>
    <row r="1356" ht="13.5" customHeight="1">
      <c r="A1356" s="76">
        <v>373.0</v>
      </c>
      <c r="B1356" s="77">
        <v>45311.0</v>
      </c>
      <c r="D1356" s="78" t="s">
        <v>361</v>
      </c>
      <c r="E1356" s="78">
        <v>189.0</v>
      </c>
      <c r="F1356" s="78" t="s">
        <v>283</v>
      </c>
      <c r="G1356" s="78">
        <v>106.0</v>
      </c>
      <c r="H1356" s="78">
        <v>137.0</v>
      </c>
      <c r="I1356" s="79">
        <v>0.0</v>
      </c>
    </row>
    <row r="1357" ht="13.5" customHeight="1">
      <c r="A1357" s="76">
        <v>373.0</v>
      </c>
      <c r="B1357" s="77">
        <v>45312.0</v>
      </c>
      <c r="D1357" s="78" t="s">
        <v>456</v>
      </c>
      <c r="E1357" s="78">
        <v>281.0</v>
      </c>
      <c r="F1357" s="78" t="s">
        <v>376</v>
      </c>
      <c r="G1357" s="78">
        <v>181.0</v>
      </c>
      <c r="H1357" s="78">
        <v>274.0</v>
      </c>
      <c r="I1357" s="79">
        <v>0.0</v>
      </c>
    </row>
    <row r="1358" ht="13.5" customHeight="1">
      <c r="A1358" s="76">
        <v>373.0</v>
      </c>
      <c r="B1358" s="77">
        <v>45313.0</v>
      </c>
      <c r="D1358" s="78" t="s">
        <v>958</v>
      </c>
      <c r="E1358" s="78">
        <v>477.0</v>
      </c>
      <c r="F1358" s="78" t="s">
        <v>1026</v>
      </c>
      <c r="G1358" s="78">
        <v>267.0</v>
      </c>
      <c r="H1358" s="78">
        <v>186.0</v>
      </c>
      <c r="I1358" s="79">
        <v>0.0243055555555556</v>
      </c>
    </row>
    <row r="1359" ht="13.5" customHeight="1">
      <c r="A1359" s="76">
        <v>373.0</v>
      </c>
      <c r="B1359" s="77">
        <v>45314.0</v>
      </c>
      <c r="D1359" s="78" t="s">
        <v>771</v>
      </c>
      <c r="E1359" s="78">
        <v>657.0</v>
      </c>
      <c r="F1359" s="78" t="s">
        <v>587</v>
      </c>
      <c r="G1359" s="78">
        <v>449.0</v>
      </c>
      <c r="H1359" s="78">
        <v>177.0</v>
      </c>
      <c r="I1359" s="79">
        <v>0.00625</v>
      </c>
    </row>
    <row r="1360" ht="13.5" customHeight="1">
      <c r="A1360" s="76">
        <v>373.0</v>
      </c>
      <c r="B1360" s="77">
        <v>45315.0</v>
      </c>
      <c r="D1360" s="78" t="s">
        <v>1031</v>
      </c>
      <c r="E1360" s="78">
        <v>515.0</v>
      </c>
      <c r="F1360" s="78" t="s">
        <v>1022</v>
      </c>
      <c r="G1360" s="78">
        <v>250.0</v>
      </c>
      <c r="H1360" s="78">
        <v>153.0</v>
      </c>
      <c r="I1360" s="79">
        <v>0.0375</v>
      </c>
    </row>
    <row r="1361" ht="13.5" customHeight="1">
      <c r="A1361" s="76">
        <v>373.0</v>
      </c>
      <c r="B1361" s="77">
        <v>45316.0</v>
      </c>
      <c r="D1361" s="78" t="s">
        <v>404</v>
      </c>
      <c r="E1361" s="78">
        <v>325.0</v>
      </c>
      <c r="F1361" s="78" t="s">
        <v>1032</v>
      </c>
      <c r="G1361" s="78">
        <v>184.0</v>
      </c>
      <c r="H1361" s="78">
        <v>212.0</v>
      </c>
      <c r="I1361" s="79">
        <v>0.102083333333333</v>
      </c>
    </row>
    <row r="1362" ht="13.5" customHeight="1">
      <c r="A1362" s="76">
        <v>373.0</v>
      </c>
      <c r="B1362" s="77">
        <v>45317.0</v>
      </c>
      <c r="D1362" s="78" t="s">
        <v>799</v>
      </c>
      <c r="E1362" s="78">
        <v>562.0</v>
      </c>
      <c r="F1362" s="78" t="s">
        <v>1033</v>
      </c>
      <c r="G1362" s="78">
        <v>231.0</v>
      </c>
      <c r="H1362" s="78">
        <v>275.0</v>
      </c>
      <c r="I1362" s="79">
        <v>0.259027777777778</v>
      </c>
    </row>
    <row r="1363" ht="13.5" customHeight="1">
      <c r="A1363" s="76">
        <v>373.0</v>
      </c>
      <c r="B1363" s="77">
        <v>45318.0</v>
      </c>
      <c r="D1363" s="78" t="s">
        <v>417</v>
      </c>
      <c r="E1363" s="78">
        <v>462.0</v>
      </c>
      <c r="F1363" s="78" t="s">
        <v>342</v>
      </c>
      <c r="G1363" s="78">
        <v>137.0</v>
      </c>
      <c r="H1363" s="78">
        <v>187.0</v>
      </c>
      <c r="I1363" s="79">
        <v>0.283333333333333</v>
      </c>
    </row>
    <row r="1364" ht="13.5" customHeight="1">
      <c r="A1364" s="76">
        <v>373.0</v>
      </c>
      <c r="B1364" s="77">
        <v>45319.0</v>
      </c>
      <c r="D1364" s="78" t="s">
        <v>829</v>
      </c>
      <c r="E1364" s="78">
        <v>632.0</v>
      </c>
      <c r="F1364" s="78" t="s">
        <v>321</v>
      </c>
      <c r="G1364" s="78">
        <v>268.0</v>
      </c>
      <c r="H1364" s="78">
        <v>143.0</v>
      </c>
      <c r="I1364" s="79">
        <v>0.279861111111111</v>
      </c>
    </row>
    <row r="1365" ht="13.5" customHeight="1">
      <c r="A1365" s="76">
        <v>373.0</v>
      </c>
      <c r="B1365" s="77">
        <v>45320.0</v>
      </c>
      <c r="D1365" s="78" t="s">
        <v>369</v>
      </c>
      <c r="E1365" s="78">
        <v>315.0</v>
      </c>
      <c r="F1365" s="78" t="s">
        <v>498</v>
      </c>
      <c r="G1365" s="78">
        <v>202.0</v>
      </c>
      <c r="H1365" s="78">
        <v>156.0</v>
      </c>
      <c r="I1365" s="79">
        <v>0.288888888888889</v>
      </c>
    </row>
    <row r="1366" ht="13.5" customHeight="1">
      <c r="A1366" s="76">
        <v>373.0</v>
      </c>
      <c r="B1366" s="77">
        <v>45321.0</v>
      </c>
      <c r="D1366" s="78" t="s">
        <v>1034</v>
      </c>
      <c r="E1366" s="78">
        <v>686.0</v>
      </c>
      <c r="F1366" s="78" t="s">
        <v>527</v>
      </c>
      <c r="G1366" s="78">
        <v>277.0</v>
      </c>
      <c r="H1366" s="78">
        <v>95.0</v>
      </c>
      <c r="I1366" s="79">
        <v>0.311805555555556</v>
      </c>
    </row>
    <row r="1367" ht="13.5" customHeight="1">
      <c r="A1367" s="76">
        <v>373.0</v>
      </c>
      <c r="B1367" s="77">
        <v>45322.0</v>
      </c>
      <c r="D1367" s="78" t="s">
        <v>829</v>
      </c>
      <c r="E1367" s="78">
        <v>632.0</v>
      </c>
      <c r="F1367" s="78" t="s">
        <v>527</v>
      </c>
      <c r="G1367" s="78">
        <v>277.0</v>
      </c>
      <c r="H1367" s="78">
        <v>143.0</v>
      </c>
      <c r="I1367" s="79">
        <v>0.297222222222222</v>
      </c>
    </row>
    <row r="1368" ht="13.5" customHeight="1">
      <c r="A1368" s="76">
        <v>373.0</v>
      </c>
      <c r="B1368" s="77">
        <v>45323.0</v>
      </c>
      <c r="D1368" s="78" t="s">
        <v>587</v>
      </c>
      <c r="E1368" s="78">
        <v>449.0</v>
      </c>
      <c r="F1368" s="78" t="s">
        <v>294</v>
      </c>
      <c r="G1368" s="78">
        <v>177.0</v>
      </c>
      <c r="H1368" s="78">
        <v>177.0</v>
      </c>
      <c r="I1368" s="79">
        <v>0.00138888888888889</v>
      </c>
    </row>
    <row r="1369" ht="13.5" customHeight="1">
      <c r="A1369" s="76">
        <v>373.0</v>
      </c>
      <c r="B1369" s="77">
        <v>45324.0</v>
      </c>
      <c r="D1369" s="78" t="s">
        <v>563</v>
      </c>
      <c r="E1369" s="78">
        <v>383.0</v>
      </c>
      <c r="F1369" s="78" t="s">
        <v>273</v>
      </c>
      <c r="G1369" s="78">
        <v>153.0</v>
      </c>
      <c r="H1369" s="78">
        <v>173.0</v>
      </c>
      <c r="I1369" s="79">
        <v>0.33125</v>
      </c>
    </row>
    <row r="1370" ht="13.5" customHeight="1">
      <c r="A1370" s="76">
        <v>373.0</v>
      </c>
      <c r="B1370" s="77">
        <v>45325.0</v>
      </c>
      <c r="D1370" s="78" t="s">
        <v>432</v>
      </c>
      <c r="E1370" s="78">
        <v>391.0</v>
      </c>
      <c r="F1370" s="78" t="s">
        <v>350</v>
      </c>
      <c r="G1370" s="78">
        <v>187.0</v>
      </c>
      <c r="H1370" s="78">
        <v>150.0</v>
      </c>
      <c r="I1370" s="79">
        <v>0.319444444444444</v>
      </c>
    </row>
    <row r="1371" ht="13.5" customHeight="1">
      <c r="A1371" s="76">
        <v>373.0</v>
      </c>
      <c r="B1371" s="77">
        <v>45326.0</v>
      </c>
      <c r="D1371" s="78" t="s">
        <v>756</v>
      </c>
      <c r="E1371" s="78">
        <v>558.0</v>
      </c>
      <c r="F1371" s="78" t="s">
        <v>481</v>
      </c>
      <c r="G1371" s="78">
        <v>256.0</v>
      </c>
      <c r="H1371" s="78">
        <v>86.0</v>
      </c>
      <c r="I1371" s="79">
        <v>0.377083333333333</v>
      </c>
    </row>
    <row r="1372" ht="13.5" customHeight="1">
      <c r="A1372" s="76">
        <v>373.0</v>
      </c>
      <c r="B1372" s="77">
        <v>45327.0</v>
      </c>
      <c r="D1372" s="78" t="s">
        <v>334</v>
      </c>
      <c r="E1372" s="78">
        <v>560.0</v>
      </c>
      <c r="F1372" s="78" t="s">
        <v>312</v>
      </c>
      <c r="G1372" s="78">
        <v>243.0</v>
      </c>
      <c r="H1372" s="78">
        <v>112.0</v>
      </c>
      <c r="I1372" s="79">
        <v>0.381944444444444</v>
      </c>
    </row>
    <row r="1373" ht="13.5" customHeight="1">
      <c r="A1373" s="76">
        <v>373.0</v>
      </c>
      <c r="B1373" s="77">
        <v>45328.0</v>
      </c>
      <c r="D1373" s="78" t="s">
        <v>1035</v>
      </c>
      <c r="E1373" s="78">
        <v>643.0</v>
      </c>
      <c r="F1373" s="78" t="s">
        <v>288</v>
      </c>
      <c r="G1373" s="78">
        <v>273.0</v>
      </c>
      <c r="H1373" s="78">
        <v>145.0</v>
      </c>
      <c r="I1373" s="79">
        <v>0.305555555555556</v>
      </c>
    </row>
    <row r="1374" ht="13.5" customHeight="1">
      <c r="A1374" s="76">
        <v>373.0</v>
      </c>
      <c r="B1374" s="77">
        <v>45329.0</v>
      </c>
      <c r="D1374" s="78" t="s">
        <v>752</v>
      </c>
      <c r="E1374" s="78">
        <v>604.0</v>
      </c>
      <c r="F1374" s="78" t="s">
        <v>286</v>
      </c>
      <c r="G1374" s="78">
        <v>362.0</v>
      </c>
      <c r="H1374" s="78">
        <v>99.0</v>
      </c>
      <c r="I1374" s="79">
        <v>0.354166666666667</v>
      </c>
    </row>
    <row r="1375" ht="13.5" customHeight="1">
      <c r="A1375" s="76">
        <v>373.0</v>
      </c>
      <c r="B1375" s="77">
        <v>45330.0</v>
      </c>
      <c r="D1375" s="78" t="s">
        <v>526</v>
      </c>
      <c r="E1375" s="78">
        <v>392.0</v>
      </c>
      <c r="F1375" s="78" t="s">
        <v>268</v>
      </c>
      <c r="G1375" s="78">
        <v>132.0</v>
      </c>
      <c r="H1375" s="78">
        <v>180.0</v>
      </c>
      <c r="I1375" s="79">
        <v>0.3125</v>
      </c>
    </row>
    <row r="1376" ht="13.5" customHeight="1">
      <c r="A1376" s="76">
        <v>373.0</v>
      </c>
      <c r="B1376" s="77">
        <v>45331.0</v>
      </c>
      <c r="D1376" s="78" t="s">
        <v>497</v>
      </c>
      <c r="E1376" s="78">
        <v>405.0</v>
      </c>
      <c r="F1376" s="78" t="s">
        <v>282</v>
      </c>
      <c r="G1376" s="78">
        <v>219.0</v>
      </c>
      <c r="H1376" s="78">
        <v>220.0</v>
      </c>
      <c r="I1376" s="79">
        <v>0.310416666666667</v>
      </c>
    </row>
    <row r="1377" ht="13.5" customHeight="1">
      <c r="A1377" s="76">
        <v>373.0</v>
      </c>
      <c r="B1377" s="77">
        <v>45332.0</v>
      </c>
      <c r="D1377" s="78" t="s">
        <v>630</v>
      </c>
      <c r="E1377" s="78">
        <v>684.0</v>
      </c>
      <c r="F1377" s="78" t="s">
        <v>937</v>
      </c>
      <c r="G1377" s="78">
        <v>280.0</v>
      </c>
      <c r="H1377" s="78">
        <v>141.0</v>
      </c>
      <c r="I1377" s="79">
        <v>0.0</v>
      </c>
    </row>
    <row r="1378" ht="13.5" customHeight="1">
      <c r="A1378" s="76">
        <v>373.0</v>
      </c>
      <c r="B1378" s="77">
        <v>45333.0</v>
      </c>
      <c r="D1378" s="78" t="s">
        <v>455</v>
      </c>
      <c r="E1378" s="78">
        <v>504.0</v>
      </c>
      <c r="F1378" s="78" t="s">
        <v>930</v>
      </c>
      <c r="G1378" s="78">
        <v>261.0</v>
      </c>
      <c r="H1378" s="78">
        <v>81.0</v>
      </c>
      <c r="I1378" s="79">
        <v>0.389583333333333</v>
      </c>
    </row>
    <row r="1379" ht="13.5" customHeight="1">
      <c r="A1379" s="76">
        <v>373.0</v>
      </c>
      <c r="B1379" s="77">
        <v>45334.0</v>
      </c>
      <c r="D1379" s="78" t="s">
        <v>1036</v>
      </c>
      <c r="E1379" s="78">
        <v>484.0</v>
      </c>
      <c r="F1379" s="78" t="s">
        <v>437</v>
      </c>
      <c r="G1379" s="78">
        <v>278.0</v>
      </c>
      <c r="H1379" s="78">
        <v>127.0</v>
      </c>
      <c r="I1379" s="79">
        <v>0.025</v>
      </c>
    </row>
    <row r="1380" ht="13.5" customHeight="1">
      <c r="A1380" s="76">
        <v>373.0</v>
      </c>
      <c r="B1380" s="77">
        <v>45335.0</v>
      </c>
      <c r="D1380" s="78" t="s">
        <v>1037</v>
      </c>
      <c r="E1380" s="78">
        <v>681.0</v>
      </c>
      <c r="F1380" s="78" t="s">
        <v>595</v>
      </c>
      <c r="G1380" s="78">
        <v>337.0</v>
      </c>
      <c r="H1380" s="78">
        <v>142.0</v>
      </c>
      <c r="I1380" s="79">
        <v>0.0479166666666667</v>
      </c>
    </row>
    <row r="1381" ht="13.5" customHeight="1">
      <c r="A1381" s="76">
        <v>373.0</v>
      </c>
      <c r="B1381" s="77">
        <v>45336.0</v>
      </c>
      <c r="D1381" s="78" t="s">
        <v>938</v>
      </c>
      <c r="E1381" s="78">
        <v>503.0</v>
      </c>
      <c r="F1381" s="78" t="s">
        <v>596</v>
      </c>
      <c r="G1381" s="78">
        <v>390.0</v>
      </c>
      <c r="H1381" s="78">
        <v>83.0</v>
      </c>
      <c r="I1381" s="79">
        <v>6.94444444444444E-4</v>
      </c>
    </row>
    <row r="1382" ht="13.5" customHeight="1">
      <c r="A1382" s="76">
        <v>373.0</v>
      </c>
      <c r="B1382" s="77">
        <v>45337.0</v>
      </c>
      <c r="D1382" s="78" t="s">
        <v>486</v>
      </c>
      <c r="E1382" s="78">
        <v>444.0</v>
      </c>
      <c r="F1382" s="78" t="s">
        <v>939</v>
      </c>
      <c r="G1382" s="78">
        <v>172.0</v>
      </c>
      <c r="H1382" s="78">
        <v>169.0</v>
      </c>
      <c r="I1382" s="79">
        <v>6.94444444444444E-4</v>
      </c>
    </row>
    <row r="1383" ht="13.5" customHeight="1">
      <c r="A1383" s="76">
        <v>373.0</v>
      </c>
      <c r="B1383" s="77">
        <v>45338.0</v>
      </c>
      <c r="D1383" s="78" t="s">
        <v>486</v>
      </c>
      <c r="E1383" s="78">
        <v>444.0</v>
      </c>
      <c r="F1383" s="78" t="s">
        <v>780</v>
      </c>
      <c r="G1383" s="78">
        <v>249.0</v>
      </c>
      <c r="H1383" s="78">
        <v>137.0</v>
      </c>
      <c r="I1383" s="79">
        <v>0.00138888888888889</v>
      </c>
    </row>
    <row r="1384" ht="13.5" customHeight="1">
      <c r="A1384" s="76">
        <v>373.0</v>
      </c>
      <c r="B1384" s="77">
        <v>45339.0</v>
      </c>
      <c r="D1384" s="78" t="s">
        <v>625</v>
      </c>
      <c r="E1384" s="78">
        <v>447.0</v>
      </c>
      <c r="F1384" s="78" t="s">
        <v>826</v>
      </c>
      <c r="G1384" s="78">
        <v>239.0</v>
      </c>
      <c r="H1384" s="78">
        <v>274.0</v>
      </c>
      <c r="I1384" s="79">
        <v>0.0131944444444444</v>
      </c>
    </row>
    <row r="1385" ht="13.5" customHeight="1">
      <c r="A1385" s="76">
        <v>373.0</v>
      </c>
      <c r="B1385" s="77">
        <v>45340.0</v>
      </c>
      <c r="D1385" s="78" t="s">
        <v>773</v>
      </c>
      <c r="E1385" s="78">
        <v>430.0</v>
      </c>
      <c r="F1385" s="78" t="s">
        <v>323</v>
      </c>
      <c r="G1385" s="78">
        <v>302.0</v>
      </c>
      <c r="H1385" s="78">
        <v>186.0</v>
      </c>
      <c r="I1385" s="79">
        <v>0.0</v>
      </c>
    </row>
    <row r="1386" ht="13.5" customHeight="1">
      <c r="A1386" s="76">
        <v>373.0</v>
      </c>
      <c r="B1386" s="77">
        <v>45341.0</v>
      </c>
      <c r="D1386" s="78" t="s">
        <v>378</v>
      </c>
      <c r="E1386" s="78">
        <v>564.0</v>
      </c>
      <c r="F1386" s="78" t="s">
        <v>404</v>
      </c>
      <c r="G1386" s="78">
        <v>325.0</v>
      </c>
      <c r="H1386" s="78">
        <v>119.0</v>
      </c>
      <c r="I1386" s="79">
        <v>0.0</v>
      </c>
    </row>
    <row r="1387" ht="13.5" customHeight="1">
      <c r="A1387" s="76">
        <v>373.0</v>
      </c>
      <c r="B1387" s="77">
        <v>45342.0</v>
      </c>
      <c r="D1387" s="78" t="s">
        <v>320</v>
      </c>
      <c r="E1387" s="78">
        <v>627.0</v>
      </c>
      <c r="F1387" s="78" t="s">
        <v>559</v>
      </c>
      <c r="G1387" s="78">
        <v>369.0</v>
      </c>
      <c r="H1387" s="78">
        <v>88.0</v>
      </c>
      <c r="I1387" s="79">
        <v>6.94444444444444E-4</v>
      </c>
    </row>
    <row r="1388" ht="13.5" customHeight="1">
      <c r="A1388" s="76">
        <v>373.0</v>
      </c>
      <c r="B1388" s="77">
        <v>45343.0</v>
      </c>
      <c r="D1388" s="78" t="s">
        <v>933</v>
      </c>
      <c r="E1388" s="78">
        <v>585.0</v>
      </c>
      <c r="F1388" s="78" t="s">
        <v>439</v>
      </c>
      <c r="G1388" s="78">
        <v>359.0</v>
      </c>
      <c r="H1388" s="78">
        <v>79.0</v>
      </c>
      <c r="I1388" s="79">
        <v>6.94444444444444E-4</v>
      </c>
    </row>
    <row r="1389" ht="13.5" customHeight="1">
      <c r="A1389" s="76">
        <v>373.0</v>
      </c>
      <c r="B1389" s="77">
        <v>45344.0</v>
      </c>
      <c r="D1389" s="78" t="s">
        <v>577</v>
      </c>
      <c r="E1389" s="78">
        <v>616.0</v>
      </c>
      <c r="F1389" s="78" t="s">
        <v>412</v>
      </c>
      <c r="G1389" s="78">
        <v>306.0</v>
      </c>
      <c r="H1389" s="78">
        <v>108.0</v>
      </c>
      <c r="I1389" s="79">
        <v>0.0229166666666667</v>
      </c>
    </row>
    <row r="1390" ht="13.5" customHeight="1">
      <c r="A1390" s="76">
        <v>373.0</v>
      </c>
      <c r="B1390" s="77">
        <v>45345.0</v>
      </c>
      <c r="D1390" s="78" t="s">
        <v>757</v>
      </c>
      <c r="E1390" s="78">
        <v>454.0</v>
      </c>
      <c r="F1390" s="78" t="s">
        <v>323</v>
      </c>
      <c r="G1390" s="78">
        <v>302.0</v>
      </c>
      <c r="H1390" s="78">
        <v>126.0</v>
      </c>
      <c r="I1390" s="79">
        <v>6.94444444444444E-4</v>
      </c>
    </row>
    <row r="1391" ht="13.5" customHeight="1">
      <c r="A1391" s="76">
        <v>373.0</v>
      </c>
      <c r="B1391" s="77">
        <v>45346.0</v>
      </c>
      <c r="D1391" s="78" t="s">
        <v>936</v>
      </c>
      <c r="E1391" s="78">
        <v>510.0</v>
      </c>
      <c r="F1391" s="78" t="s">
        <v>918</v>
      </c>
      <c r="G1391" s="78">
        <v>245.0</v>
      </c>
      <c r="H1391" s="78">
        <v>87.0</v>
      </c>
      <c r="I1391" s="79">
        <v>0.0</v>
      </c>
    </row>
    <row r="1392" ht="13.5" customHeight="1">
      <c r="A1392" s="76">
        <v>373.0</v>
      </c>
      <c r="B1392" s="77">
        <v>45347.0</v>
      </c>
      <c r="D1392" s="78" t="s">
        <v>311</v>
      </c>
      <c r="E1392" s="78">
        <v>377.0</v>
      </c>
      <c r="F1392" s="78" t="s">
        <v>492</v>
      </c>
      <c r="G1392" s="78">
        <v>226.0</v>
      </c>
      <c r="H1392" s="78">
        <v>65.0</v>
      </c>
      <c r="I1392" s="79">
        <v>0.0</v>
      </c>
    </row>
    <row r="1393" ht="13.5" customHeight="1">
      <c r="A1393" s="76">
        <v>373.0</v>
      </c>
      <c r="B1393" s="77">
        <v>45348.0</v>
      </c>
      <c r="D1393" s="78" t="s">
        <v>787</v>
      </c>
      <c r="E1393" s="78">
        <v>580.0</v>
      </c>
      <c r="F1393" s="78" t="s">
        <v>466</v>
      </c>
      <c r="G1393" s="78">
        <v>197.0</v>
      </c>
      <c r="H1393" s="78">
        <v>53.0</v>
      </c>
      <c r="I1393" s="79">
        <v>6.94444444444444E-4</v>
      </c>
    </row>
    <row r="1394" ht="13.5" customHeight="1">
      <c r="A1394" s="76">
        <v>373.0</v>
      </c>
      <c r="B1394" s="77">
        <v>45349.0</v>
      </c>
      <c r="D1394" s="78" t="s">
        <v>783</v>
      </c>
      <c r="E1394" s="78">
        <v>448.0</v>
      </c>
      <c r="F1394" s="78" t="s">
        <v>324</v>
      </c>
      <c r="G1394" s="78">
        <v>328.0</v>
      </c>
      <c r="H1394" s="78">
        <v>77.0</v>
      </c>
      <c r="I1394" s="79">
        <v>6.94444444444444E-4</v>
      </c>
    </row>
    <row r="1395" ht="13.5" customHeight="1">
      <c r="A1395" s="76">
        <v>373.0</v>
      </c>
      <c r="B1395" s="77">
        <v>45350.0</v>
      </c>
      <c r="D1395" s="78" t="s">
        <v>503</v>
      </c>
      <c r="E1395" s="78">
        <v>412.0</v>
      </c>
      <c r="F1395" s="78" t="s">
        <v>686</v>
      </c>
      <c r="G1395" s="78">
        <v>283.0</v>
      </c>
      <c r="H1395" s="78">
        <v>119.0</v>
      </c>
      <c r="I1395" s="79">
        <v>6.94444444444444E-4</v>
      </c>
    </row>
    <row r="1396" ht="13.5" customHeight="1">
      <c r="A1396" s="76">
        <v>373.0</v>
      </c>
      <c r="B1396" s="77">
        <v>45351.0</v>
      </c>
      <c r="D1396" s="78" t="s">
        <v>578</v>
      </c>
      <c r="E1396" s="78">
        <v>409.0</v>
      </c>
      <c r="F1396" s="78" t="s">
        <v>551</v>
      </c>
      <c r="G1396" s="78">
        <v>291.0</v>
      </c>
      <c r="H1396" s="78">
        <v>36.0</v>
      </c>
      <c r="I1396" s="79">
        <v>6.94444444444444E-4</v>
      </c>
    </row>
    <row r="1397" ht="13.5" customHeight="1">
      <c r="A1397" s="76">
        <v>373.0</v>
      </c>
      <c r="B1397" s="77">
        <v>45352.0</v>
      </c>
      <c r="D1397" s="78" t="s">
        <v>719</v>
      </c>
      <c r="E1397" s="78">
        <v>475.0</v>
      </c>
      <c r="F1397" s="78" t="s">
        <v>919</v>
      </c>
      <c r="G1397" s="78">
        <v>232.0</v>
      </c>
      <c r="H1397" s="78">
        <v>78.0</v>
      </c>
      <c r="I1397" s="79">
        <v>6.94444444444444E-4</v>
      </c>
    </row>
    <row r="1398" ht="13.5" customHeight="1">
      <c r="A1398" s="76">
        <v>373.0</v>
      </c>
      <c r="B1398" s="77">
        <v>45353.0</v>
      </c>
      <c r="D1398" s="78" t="s">
        <v>942</v>
      </c>
      <c r="E1398" s="78">
        <v>661.0</v>
      </c>
      <c r="F1398" s="78" t="s">
        <v>493</v>
      </c>
      <c r="G1398" s="78">
        <v>434.0</v>
      </c>
      <c r="H1398" s="78">
        <v>133.0</v>
      </c>
      <c r="I1398" s="79">
        <v>0.00416666666666667</v>
      </c>
    </row>
    <row r="1399" ht="13.5" customHeight="1">
      <c r="A1399" s="76">
        <v>373.0</v>
      </c>
      <c r="B1399" s="77">
        <v>45354.0</v>
      </c>
      <c r="D1399" s="78" t="s">
        <v>523</v>
      </c>
      <c r="E1399" s="78">
        <v>499.0</v>
      </c>
      <c r="F1399" s="78" t="s">
        <v>471</v>
      </c>
      <c r="G1399" s="78">
        <v>216.0</v>
      </c>
      <c r="H1399" s="78">
        <v>78.0</v>
      </c>
      <c r="I1399" s="79">
        <v>6.94444444444444E-4</v>
      </c>
    </row>
    <row r="1400" ht="13.5" customHeight="1">
      <c r="A1400" s="76">
        <v>373.0</v>
      </c>
      <c r="B1400" s="77">
        <v>45355.0</v>
      </c>
      <c r="D1400" s="78" t="s">
        <v>943</v>
      </c>
      <c r="E1400" s="78">
        <v>495.0</v>
      </c>
      <c r="F1400" s="78" t="s">
        <v>312</v>
      </c>
      <c r="G1400" s="78">
        <v>243.0</v>
      </c>
      <c r="H1400" s="78">
        <v>189.0</v>
      </c>
      <c r="I1400" s="79">
        <v>0.0</v>
      </c>
    </row>
    <row r="1401" ht="13.5" customHeight="1">
      <c r="A1401" s="76">
        <v>373.0</v>
      </c>
      <c r="B1401" s="77">
        <v>45356.0</v>
      </c>
      <c r="D1401" s="78" t="s">
        <v>927</v>
      </c>
      <c r="E1401" s="78">
        <v>309.0</v>
      </c>
      <c r="F1401" s="78" t="s">
        <v>358</v>
      </c>
      <c r="G1401" s="78">
        <v>262.0</v>
      </c>
      <c r="H1401" s="78">
        <v>156.0</v>
      </c>
      <c r="I1401" s="79">
        <v>0.0</v>
      </c>
    </row>
    <row r="1402" ht="13.5" customHeight="1">
      <c r="A1402" s="76">
        <v>373.0</v>
      </c>
      <c r="B1402" s="77">
        <v>45357.0</v>
      </c>
      <c r="D1402" s="78" t="s">
        <v>1038</v>
      </c>
      <c r="E1402" s="78">
        <v>739.0</v>
      </c>
      <c r="F1402" s="78" t="s">
        <v>403</v>
      </c>
      <c r="G1402" s="78">
        <v>361.0</v>
      </c>
      <c r="H1402" s="78">
        <v>117.0</v>
      </c>
      <c r="I1402" s="79">
        <v>0.00277777777777778</v>
      </c>
    </row>
    <row r="1403" ht="13.5" customHeight="1">
      <c r="A1403" s="76">
        <v>373.0</v>
      </c>
      <c r="B1403" s="77">
        <v>45358.0</v>
      </c>
      <c r="D1403" s="78" t="s">
        <v>809</v>
      </c>
      <c r="E1403" s="78">
        <v>626.0</v>
      </c>
      <c r="F1403" s="78" t="s">
        <v>404</v>
      </c>
      <c r="G1403" s="78">
        <v>325.0</v>
      </c>
      <c r="H1403" s="78">
        <v>100.0</v>
      </c>
      <c r="I1403" s="79">
        <v>0.0319444444444444</v>
      </c>
    </row>
    <row r="1404" ht="13.5" customHeight="1">
      <c r="A1404" s="76">
        <v>373.0</v>
      </c>
      <c r="B1404" s="77">
        <v>45359.0</v>
      </c>
      <c r="D1404" s="78" t="s">
        <v>1039</v>
      </c>
      <c r="E1404" s="78">
        <v>636.0</v>
      </c>
      <c r="F1404" s="78" t="s">
        <v>372</v>
      </c>
      <c r="G1404" s="78">
        <v>414.0</v>
      </c>
      <c r="H1404" s="78">
        <v>93.0</v>
      </c>
      <c r="I1404" s="79">
        <v>0.00902777777777778</v>
      </c>
    </row>
    <row r="1405" ht="13.5" customHeight="1">
      <c r="A1405" s="76">
        <v>373.0</v>
      </c>
      <c r="B1405" s="77">
        <v>45360.0</v>
      </c>
      <c r="D1405" s="78" t="s">
        <v>746</v>
      </c>
      <c r="E1405" s="78">
        <v>468.0</v>
      </c>
      <c r="F1405" s="78" t="s">
        <v>466</v>
      </c>
      <c r="G1405" s="78">
        <v>197.0</v>
      </c>
      <c r="H1405" s="78">
        <v>90.0</v>
      </c>
      <c r="I1405" s="79">
        <v>0.0104166666666667</v>
      </c>
    </row>
    <row r="1406" ht="13.5" customHeight="1">
      <c r="A1406" s="76">
        <v>373.0</v>
      </c>
      <c r="B1406" s="77">
        <v>45361.0</v>
      </c>
      <c r="D1406" s="78" t="s">
        <v>761</v>
      </c>
      <c r="E1406" s="78">
        <v>511.0</v>
      </c>
      <c r="F1406" s="78" t="s">
        <v>267</v>
      </c>
      <c r="G1406" s="78">
        <v>223.0</v>
      </c>
      <c r="H1406" s="78">
        <v>55.0</v>
      </c>
      <c r="I1406" s="79">
        <v>0.0395833333333333</v>
      </c>
    </row>
    <row r="1407" ht="13.5" customHeight="1">
      <c r="A1407" s="76">
        <v>373.0</v>
      </c>
      <c r="B1407" s="77">
        <v>45362.0</v>
      </c>
      <c r="D1407" s="78" t="s">
        <v>1040</v>
      </c>
      <c r="E1407" s="78">
        <v>754.0</v>
      </c>
      <c r="F1407" s="78" t="s">
        <v>533</v>
      </c>
      <c r="G1407" s="78">
        <v>548.0</v>
      </c>
      <c r="H1407" s="78">
        <v>66.0</v>
      </c>
      <c r="I1407" s="79">
        <v>0.025</v>
      </c>
    </row>
    <row r="1408" ht="13.5" customHeight="1">
      <c r="A1408" s="76">
        <v>373.0</v>
      </c>
      <c r="B1408" s="77">
        <v>45363.0</v>
      </c>
      <c r="D1408" s="78" t="s">
        <v>1041</v>
      </c>
      <c r="E1408" s="78">
        <v>786.0</v>
      </c>
      <c r="F1408" s="78" t="s">
        <v>497</v>
      </c>
      <c r="G1408" s="78">
        <v>405.0</v>
      </c>
      <c r="H1408" s="78">
        <v>103.0</v>
      </c>
      <c r="I1408" s="79">
        <v>0.0118055555555556</v>
      </c>
    </row>
    <row r="1409" ht="13.5" customHeight="1">
      <c r="A1409" s="76">
        <v>373.0</v>
      </c>
      <c r="B1409" s="77">
        <v>45364.0</v>
      </c>
      <c r="D1409" s="78" t="s">
        <v>1042</v>
      </c>
      <c r="E1409" s="78">
        <v>704.0</v>
      </c>
      <c r="F1409" s="78" t="s">
        <v>640</v>
      </c>
      <c r="G1409" s="78">
        <v>254.0</v>
      </c>
      <c r="H1409" s="78">
        <v>71.0</v>
      </c>
      <c r="I1409" s="79">
        <v>0.0152777777777778</v>
      </c>
    </row>
    <row r="1410" ht="13.5" customHeight="1">
      <c r="A1410" s="76">
        <v>373.0</v>
      </c>
      <c r="B1410" s="77">
        <v>45365.0</v>
      </c>
      <c r="D1410" s="78" t="s">
        <v>722</v>
      </c>
      <c r="E1410" s="78">
        <v>440.0</v>
      </c>
      <c r="F1410" s="78" t="s">
        <v>1043</v>
      </c>
      <c r="G1410" s="78">
        <v>683.0</v>
      </c>
      <c r="H1410" s="78">
        <v>105.0</v>
      </c>
      <c r="I1410" s="79">
        <v>6.94444444444444E-4</v>
      </c>
    </row>
    <row r="1411" ht="13.5" customHeight="1">
      <c r="A1411" s="76">
        <v>373.0</v>
      </c>
      <c r="B1411" s="77">
        <v>45366.0</v>
      </c>
      <c r="D1411" s="78" t="s">
        <v>1043</v>
      </c>
      <c r="E1411" s="78">
        <v>683.0</v>
      </c>
      <c r="F1411" s="78" t="s">
        <v>454</v>
      </c>
      <c r="G1411" s="78">
        <v>296.0</v>
      </c>
      <c r="H1411" s="78">
        <v>65.0</v>
      </c>
      <c r="I1411" s="79">
        <v>0.00208333333333333</v>
      </c>
    </row>
    <row r="1412" ht="13.5" customHeight="1">
      <c r="A1412" s="76">
        <v>373.0</v>
      </c>
      <c r="B1412" s="77">
        <v>45367.0</v>
      </c>
      <c r="D1412" s="78" t="s">
        <v>815</v>
      </c>
      <c r="E1412" s="78">
        <v>689.0</v>
      </c>
      <c r="F1412" s="78" t="s">
        <v>917</v>
      </c>
      <c r="G1412" s="78">
        <v>341.0</v>
      </c>
      <c r="H1412" s="78">
        <v>36.0</v>
      </c>
      <c r="I1412" s="79">
        <v>0.0423611111111111</v>
      </c>
    </row>
    <row r="1413" ht="13.5" customHeight="1">
      <c r="A1413" s="76">
        <v>373.0</v>
      </c>
      <c r="B1413" s="77">
        <v>45368.0</v>
      </c>
      <c r="D1413" s="78" t="s">
        <v>805</v>
      </c>
      <c r="E1413" s="78">
        <v>614.0</v>
      </c>
      <c r="F1413" s="78" t="s">
        <v>276</v>
      </c>
      <c r="G1413" s="78">
        <v>172.0</v>
      </c>
      <c r="H1413" s="78">
        <v>78.0</v>
      </c>
      <c r="I1413" s="79">
        <v>0.0173611111111111</v>
      </c>
    </row>
    <row r="1414" ht="13.5" customHeight="1">
      <c r="A1414" s="76">
        <v>373.0</v>
      </c>
      <c r="B1414" s="77">
        <v>45369.0</v>
      </c>
      <c r="D1414" s="78" t="s">
        <v>613</v>
      </c>
      <c r="E1414" s="78">
        <v>372.0</v>
      </c>
      <c r="F1414" s="78" t="s">
        <v>705</v>
      </c>
      <c r="G1414" s="78">
        <v>168.0</v>
      </c>
      <c r="H1414" s="78">
        <v>133.0</v>
      </c>
      <c r="I1414" s="79">
        <v>6.94444444444444E-4</v>
      </c>
    </row>
    <row r="1415" ht="13.5" customHeight="1">
      <c r="A1415" s="76">
        <v>373.0</v>
      </c>
      <c r="B1415" s="77">
        <v>45370.0</v>
      </c>
      <c r="D1415" s="78" t="s">
        <v>1044</v>
      </c>
      <c r="E1415" s="78">
        <v>692.0</v>
      </c>
      <c r="F1415" s="78" t="s">
        <v>352</v>
      </c>
      <c r="G1415" s="78">
        <v>166.0</v>
      </c>
      <c r="H1415" s="78">
        <v>78.0</v>
      </c>
      <c r="I1415" s="79">
        <v>0.00902777777777778</v>
      </c>
    </row>
    <row r="1416" ht="13.5" customHeight="1">
      <c r="A1416" s="76">
        <v>373.0</v>
      </c>
      <c r="B1416" s="77">
        <v>45371.0</v>
      </c>
      <c r="D1416" s="78" t="s">
        <v>1040</v>
      </c>
      <c r="E1416" s="78">
        <v>754.0</v>
      </c>
      <c r="F1416" s="78" t="s">
        <v>1024</v>
      </c>
      <c r="G1416" s="78">
        <v>228.0</v>
      </c>
      <c r="H1416" s="78">
        <v>59.0</v>
      </c>
      <c r="I1416" s="79">
        <v>0.00416666666666667</v>
      </c>
    </row>
    <row r="1417" ht="13.5" customHeight="1">
      <c r="A1417" s="76">
        <v>373.0</v>
      </c>
      <c r="B1417" s="77">
        <v>45372.0</v>
      </c>
      <c r="D1417" s="78" t="s">
        <v>1045</v>
      </c>
      <c r="E1417" s="78">
        <v>671.0</v>
      </c>
      <c r="F1417" s="78" t="s">
        <v>918</v>
      </c>
      <c r="G1417" s="78">
        <v>245.0</v>
      </c>
      <c r="H1417" s="78">
        <v>66.0</v>
      </c>
      <c r="I1417" s="79">
        <v>0.0</v>
      </c>
    </row>
    <row r="1418" ht="13.5" customHeight="1">
      <c r="A1418" s="76">
        <v>373.0</v>
      </c>
      <c r="B1418" s="77">
        <v>45373.0</v>
      </c>
      <c r="D1418" s="78" t="s">
        <v>1046</v>
      </c>
      <c r="E1418" s="78">
        <v>748.0</v>
      </c>
      <c r="F1418" s="78" t="s">
        <v>919</v>
      </c>
      <c r="G1418" s="78">
        <v>232.0</v>
      </c>
      <c r="H1418" s="78">
        <v>76.0</v>
      </c>
      <c r="I1418" s="79">
        <v>0.0152777777777778</v>
      </c>
    </row>
    <row r="1419" ht="13.5" customHeight="1">
      <c r="A1419" s="76">
        <v>373.0</v>
      </c>
      <c r="B1419" s="77">
        <v>45374.0</v>
      </c>
      <c r="D1419" s="78" t="s">
        <v>1047</v>
      </c>
      <c r="E1419" s="78">
        <v>679.0</v>
      </c>
      <c r="F1419" s="78" t="s">
        <v>438</v>
      </c>
      <c r="G1419" s="78">
        <v>298.0</v>
      </c>
      <c r="H1419" s="78">
        <v>38.0</v>
      </c>
      <c r="I1419" s="79">
        <v>0.0</v>
      </c>
    </row>
    <row r="1420" ht="13.5" customHeight="1">
      <c r="A1420" s="76">
        <v>373.0</v>
      </c>
      <c r="B1420" s="77">
        <v>45375.0</v>
      </c>
      <c r="D1420" s="78" t="s">
        <v>1048</v>
      </c>
      <c r="E1420" s="78">
        <v>736.0</v>
      </c>
      <c r="F1420" s="78" t="s">
        <v>1049</v>
      </c>
      <c r="G1420" s="78">
        <v>222.0</v>
      </c>
      <c r="H1420" s="78">
        <v>49.0</v>
      </c>
      <c r="I1420" s="79">
        <v>0.0875</v>
      </c>
    </row>
    <row r="1421" ht="13.5" customHeight="1">
      <c r="A1421" s="76">
        <v>373.0</v>
      </c>
      <c r="B1421" s="77">
        <v>45376.0</v>
      </c>
      <c r="D1421" s="78" t="s">
        <v>1050</v>
      </c>
      <c r="E1421" s="78">
        <v>640.0</v>
      </c>
      <c r="F1421" s="78" t="s">
        <v>682</v>
      </c>
      <c r="G1421" s="78">
        <v>150.0</v>
      </c>
      <c r="H1421" s="78">
        <v>75.0</v>
      </c>
      <c r="I1421" s="79">
        <v>0.5</v>
      </c>
    </row>
    <row r="1422" ht="13.5" customHeight="1">
      <c r="A1422" s="76">
        <v>373.0</v>
      </c>
      <c r="B1422" s="77">
        <v>45377.0</v>
      </c>
      <c r="D1422" s="78" t="s">
        <v>317</v>
      </c>
      <c r="E1422" s="78">
        <v>464.0</v>
      </c>
      <c r="F1422" s="78" t="s">
        <v>802</v>
      </c>
      <c r="G1422" s="78">
        <v>258.0</v>
      </c>
      <c r="H1422" s="78">
        <v>257.0</v>
      </c>
      <c r="I1422" s="79">
        <v>0.0416666666666667</v>
      </c>
    </row>
    <row r="1423" ht="13.5" customHeight="1">
      <c r="A1423" s="76">
        <v>373.0</v>
      </c>
      <c r="B1423" s="77">
        <v>45378.0</v>
      </c>
      <c r="D1423" s="78" t="s">
        <v>392</v>
      </c>
      <c r="E1423" s="78">
        <v>438.0</v>
      </c>
      <c r="F1423" s="78" t="s">
        <v>536</v>
      </c>
      <c r="G1423" s="78">
        <v>257.0</v>
      </c>
      <c r="H1423" s="78">
        <v>116.0</v>
      </c>
      <c r="I1423" s="79">
        <v>0.00763888888888889</v>
      </c>
    </row>
    <row r="1424" ht="13.5" customHeight="1">
      <c r="A1424" s="76">
        <v>373.0</v>
      </c>
      <c r="B1424" s="77">
        <v>45379.0</v>
      </c>
      <c r="D1424" s="78" t="s">
        <v>793</v>
      </c>
      <c r="E1424" s="78">
        <v>552.0</v>
      </c>
      <c r="F1424" s="78" t="s">
        <v>294</v>
      </c>
      <c r="G1424" s="78">
        <v>177.0</v>
      </c>
      <c r="H1424" s="78">
        <v>109.0</v>
      </c>
      <c r="I1424" s="79">
        <v>0.00486111111111111</v>
      </c>
    </row>
    <row r="1425" ht="13.5" customHeight="1">
      <c r="A1425" s="76">
        <v>373.0</v>
      </c>
      <c r="B1425" s="77">
        <v>45380.0</v>
      </c>
      <c r="D1425" s="78" t="s">
        <v>768</v>
      </c>
      <c r="E1425" s="78">
        <v>466.0</v>
      </c>
      <c r="F1425" s="78" t="s">
        <v>323</v>
      </c>
      <c r="G1425" s="78">
        <v>302.0</v>
      </c>
      <c r="H1425" s="78">
        <v>38.0</v>
      </c>
      <c r="I1425" s="79">
        <v>0.0</v>
      </c>
    </row>
    <row r="1426" ht="13.5" customHeight="1">
      <c r="A1426" s="76">
        <v>373.0</v>
      </c>
      <c r="B1426" s="77">
        <v>45381.0</v>
      </c>
      <c r="D1426" s="78" t="s">
        <v>477</v>
      </c>
      <c r="E1426" s="78">
        <v>713.0</v>
      </c>
      <c r="F1426" s="78" t="s">
        <v>601</v>
      </c>
      <c r="G1426" s="78">
        <v>418.0</v>
      </c>
      <c r="H1426" s="78">
        <v>44.0</v>
      </c>
      <c r="I1426" s="79">
        <v>0.00416666666666667</v>
      </c>
    </row>
    <row r="1427" ht="13.5" customHeight="1">
      <c r="A1427" s="76">
        <v>373.0</v>
      </c>
      <c r="B1427" s="77">
        <v>45382.0</v>
      </c>
      <c r="D1427" s="78" t="s">
        <v>1051</v>
      </c>
      <c r="E1427" s="78">
        <v>718.0</v>
      </c>
      <c r="F1427" s="78" t="s">
        <v>799</v>
      </c>
      <c r="G1427" s="78">
        <v>562.0</v>
      </c>
      <c r="H1427" s="78">
        <v>39.0</v>
      </c>
      <c r="I1427" s="79">
        <v>0.0444444444444444</v>
      </c>
    </row>
    <row r="1428" ht="13.5" customHeight="1">
      <c r="A1428" s="76">
        <v>373.0</v>
      </c>
      <c r="B1428" s="77">
        <v>45383.0</v>
      </c>
      <c r="D1428" s="78" t="s">
        <v>1035</v>
      </c>
      <c r="E1428" s="78">
        <v>643.0</v>
      </c>
      <c r="F1428" s="78" t="s">
        <v>1052</v>
      </c>
      <c r="G1428" s="78">
        <v>386.0</v>
      </c>
      <c r="H1428" s="78">
        <v>68.0</v>
      </c>
      <c r="I1428" s="79">
        <v>0.0</v>
      </c>
    </row>
    <row r="1429" ht="13.5" customHeight="1">
      <c r="A1429" s="76">
        <v>373.0</v>
      </c>
      <c r="B1429" s="77">
        <v>45384.0</v>
      </c>
      <c r="D1429" s="78" t="s">
        <v>1053</v>
      </c>
      <c r="E1429" s="78">
        <v>584.0</v>
      </c>
      <c r="F1429" s="78" t="s">
        <v>461</v>
      </c>
      <c r="G1429" s="78">
        <v>365.0</v>
      </c>
      <c r="H1429" s="78">
        <v>78.0</v>
      </c>
      <c r="I1429" s="79">
        <v>0.0215277777777778</v>
      </c>
    </row>
    <row r="1430" ht="13.5" customHeight="1">
      <c r="A1430" s="76">
        <v>373.0</v>
      </c>
      <c r="B1430" s="77">
        <v>45385.0</v>
      </c>
      <c r="D1430" s="78" t="s">
        <v>779</v>
      </c>
      <c r="E1430" s="78">
        <v>493.0</v>
      </c>
      <c r="F1430" s="78" t="s">
        <v>431</v>
      </c>
      <c r="G1430" s="78">
        <v>162.0</v>
      </c>
      <c r="H1430" s="78">
        <v>63.0</v>
      </c>
      <c r="I1430" s="79">
        <v>0.0486111111111111</v>
      </c>
    </row>
    <row r="1431" ht="13.5" customHeight="1">
      <c r="A1431" s="76">
        <v>373.0</v>
      </c>
      <c r="B1431" s="77">
        <v>45386.0</v>
      </c>
      <c r="D1431" s="78" t="s">
        <v>1043</v>
      </c>
      <c r="E1431" s="78">
        <v>683.0</v>
      </c>
      <c r="F1431" s="78" t="s">
        <v>645</v>
      </c>
      <c r="G1431" s="78">
        <v>400.0</v>
      </c>
      <c r="H1431" s="78">
        <v>73.0</v>
      </c>
      <c r="I1431" s="79">
        <v>0.00486111111111111</v>
      </c>
    </row>
    <row r="1432" ht="13.5" customHeight="1">
      <c r="A1432" s="80">
        <v>2243.0</v>
      </c>
      <c r="B1432" s="81">
        <v>45294.0</v>
      </c>
      <c r="D1432" s="82" t="s">
        <v>424</v>
      </c>
      <c r="E1432" s="83">
        <v>171.0</v>
      </c>
      <c r="F1432" s="82" t="s">
        <v>1054</v>
      </c>
      <c r="G1432" s="83">
        <v>58.0</v>
      </c>
      <c r="H1432" s="83">
        <v>27.0</v>
      </c>
      <c r="I1432" s="84">
        <v>0.43125</v>
      </c>
    </row>
    <row r="1433" ht="13.5" customHeight="1">
      <c r="A1433" s="80">
        <v>2243.0</v>
      </c>
      <c r="B1433" s="81">
        <v>45295.0</v>
      </c>
      <c r="D1433" s="82" t="s">
        <v>395</v>
      </c>
      <c r="E1433" s="83">
        <v>263.0</v>
      </c>
      <c r="F1433" s="82" t="s">
        <v>639</v>
      </c>
      <c r="G1433" s="83">
        <v>116.0</v>
      </c>
      <c r="H1433" s="83">
        <v>32.0</v>
      </c>
      <c r="I1433" s="84">
        <v>0.3819444444444444</v>
      </c>
    </row>
    <row r="1434" ht="13.5" customHeight="1">
      <c r="A1434" s="80">
        <v>2243.0</v>
      </c>
      <c r="B1434" s="81">
        <v>45296.0</v>
      </c>
      <c r="D1434" s="82" t="s">
        <v>282</v>
      </c>
      <c r="E1434" s="83">
        <v>219.0</v>
      </c>
      <c r="F1434" s="82" t="s">
        <v>591</v>
      </c>
      <c r="G1434" s="83">
        <v>85.0</v>
      </c>
      <c r="H1434" s="83">
        <v>21.0</v>
      </c>
      <c r="I1434" s="84">
        <v>0.38055555555555554</v>
      </c>
    </row>
    <row r="1435" ht="13.5" customHeight="1">
      <c r="A1435" s="80">
        <v>2243.0</v>
      </c>
      <c r="B1435" s="81">
        <v>45297.0</v>
      </c>
      <c r="D1435" s="82" t="s">
        <v>339</v>
      </c>
      <c r="E1435" s="83">
        <v>225.0</v>
      </c>
      <c r="F1435" s="82" t="s">
        <v>1055</v>
      </c>
      <c r="G1435" s="83">
        <v>51.0</v>
      </c>
      <c r="H1435" s="83">
        <v>19.0</v>
      </c>
      <c r="I1435" s="84">
        <v>0.3159722222222222</v>
      </c>
    </row>
    <row r="1436" ht="13.5" customHeight="1">
      <c r="A1436" s="80">
        <v>2243.0</v>
      </c>
      <c r="B1436" s="81">
        <v>45298.0</v>
      </c>
      <c r="D1436" s="82" t="s">
        <v>359</v>
      </c>
      <c r="E1436" s="83">
        <v>199.0</v>
      </c>
      <c r="F1436" s="82" t="s">
        <v>342</v>
      </c>
      <c r="G1436" s="83">
        <v>137.0</v>
      </c>
      <c r="H1436" s="83">
        <v>26.0</v>
      </c>
      <c r="I1436" s="84">
        <v>0.3416666666666667</v>
      </c>
    </row>
    <row r="1437" ht="13.5" customHeight="1">
      <c r="A1437" s="80">
        <v>2243.0</v>
      </c>
      <c r="B1437" s="81">
        <v>45299.0</v>
      </c>
      <c r="D1437" s="82" t="s">
        <v>961</v>
      </c>
      <c r="E1437" s="83">
        <v>160.0</v>
      </c>
      <c r="F1437" s="82" t="s">
        <v>614</v>
      </c>
      <c r="G1437" s="83">
        <v>69.0</v>
      </c>
      <c r="H1437" s="83">
        <v>37.0</v>
      </c>
      <c r="I1437" s="84">
        <v>0.3347222222222222</v>
      </c>
    </row>
    <row r="1438" ht="13.5" customHeight="1">
      <c r="A1438" s="80">
        <v>2243.0</v>
      </c>
      <c r="B1438" s="81">
        <v>45300.0</v>
      </c>
      <c r="D1438" s="82" t="s">
        <v>1056</v>
      </c>
      <c r="E1438" s="83">
        <v>451.0</v>
      </c>
      <c r="F1438" s="82" t="s">
        <v>290</v>
      </c>
      <c r="G1438" s="83">
        <v>322.0</v>
      </c>
      <c r="H1438" s="83">
        <v>42.0</v>
      </c>
      <c r="I1438" s="84">
        <v>0.3972222222222222</v>
      </c>
    </row>
    <row r="1439" ht="13.5" customHeight="1">
      <c r="A1439" s="80">
        <v>2243.0</v>
      </c>
      <c r="B1439" s="81">
        <v>45301.0</v>
      </c>
      <c r="D1439" s="82" t="s">
        <v>774</v>
      </c>
      <c r="E1439" s="83">
        <v>354.0</v>
      </c>
      <c r="F1439" s="82" t="s">
        <v>960</v>
      </c>
      <c r="G1439" s="83">
        <v>164.0</v>
      </c>
      <c r="H1439" s="83">
        <v>57.0</v>
      </c>
      <c r="I1439" s="84">
        <v>0.3548611111111111</v>
      </c>
    </row>
    <row r="1440" ht="13.5" customHeight="1">
      <c r="A1440" s="80">
        <v>2243.0</v>
      </c>
      <c r="B1440" s="81">
        <v>45302.0</v>
      </c>
      <c r="D1440" s="82" t="s">
        <v>1057</v>
      </c>
      <c r="E1440" s="83">
        <v>544.0</v>
      </c>
      <c r="F1440" s="82" t="s">
        <v>390</v>
      </c>
      <c r="G1440" s="83">
        <v>385.0</v>
      </c>
      <c r="H1440" s="83">
        <v>62.0</v>
      </c>
      <c r="I1440" s="84">
        <v>0.3229166666666667</v>
      </c>
    </row>
    <row r="1441" ht="13.5" customHeight="1">
      <c r="A1441" s="80">
        <v>2243.0</v>
      </c>
      <c r="B1441" s="81">
        <v>45303.0</v>
      </c>
      <c r="D1441" s="82" t="s">
        <v>340</v>
      </c>
      <c r="E1441" s="83">
        <v>505.0</v>
      </c>
      <c r="F1441" s="82" t="s">
        <v>366</v>
      </c>
      <c r="G1441" s="83">
        <v>349.0</v>
      </c>
      <c r="H1441" s="83">
        <v>46.0</v>
      </c>
      <c r="I1441" s="84">
        <v>0.4076388888888889</v>
      </c>
    </row>
    <row r="1442" ht="13.5" customHeight="1">
      <c r="A1442" s="80">
        <v>2243.0</v>
      </c>
      <c r="B1442" s="81">
        <v>45304.0</v>
      </c>
      <c r="D1442" s="82" t="s">
        <v>768</v>
      </c>
      <c r="E1442" s="83">
        <v>466.0</v>
      </c>
      <c r="F1442" s="82" t="s">
        <v>290</v>
      </c>
      <c r="G1442" s="83">
        <v>322.0</v>
      </c>
      <c r="H1442" s="83">
        <v>82.0</v>
      </c>
      <c r="I1442" s="84">
        <v>0.5041666666666667</v>
      </c>
    </row>
    <row r="1443" ht="13.5" customHeight="1">
      <c r="A1443" s="80">
        <v>2243.0</v>
      </c>
      <c r="B1443" s="81">
        <v>45305.0</v>
      </c>
      <c r="D1443" s="82" t="s">
        <v>1058</v>
      </c>
      <c r="E1443" s="83">
        <v>517.0</v>
      </c>
      <c r="F1443" s="82" t="s">
        <v>425</v>
      </c>
      <c r="G1443" s="83">
        <v>417.0</v>
      </c>
      <c r="H1443" s="83">
        <v>76.0</v>
      </c>
      <c r="I1443" s="84">
        <v>0.4375</v>
      </c>
    </row>
    <row r="1444" ht="13.5" customHeight="1">
      <c r="A1444" s="80">
        <v>2243.0</v>
      </c>
      <c r="B1444" s="81">
        <v>45306.0</v>
      </c>
      <c r="D1444" s="82" t="s">
        <v>468</v>
      </c>
      <c r="E1444" s="83">
        <v>561.0</v>
      </c>
      <c r="F1444" s="82" t="s">
        <v>778</v>
      </c>
      <c r="G1444" s="83">
        <v>474.0</v>
      </c>
      <c r="H1444" s="83">
        <v>44.0</v>
      </c>
      <c r="I1444" s="84">
        <v>0.3125</v>
      </c>
    </row>
    <row r="1445" ht="13.5" customHeight="1">
      <c r="A1445" s="80">
        <v>2243.0</v>
      </c>
      <c r="B1445" s="81">
        <v>45307.0</v>
      </c>
      <c r="D1445" s="82" t="s">
        <v>458</v>
      </c>
      <c r="E1445" s="83">
        <v>398.0</v>
      </c>
      <c r="F1445" s="82" t="s">
        <v>395</v>
      </c>
      <c r="G1445" s="83">
        <v>263.0</v>
      </c>
      <c r="H1445" s="83">
        <v>29.0</v>
      </c>
      <c r="I1445" s="84">
        <v>0.2826388888888889</v>
      </c>
    </row>
    <row r="1446" ht="13.5" customHeight="1">
      <c r="A1446" s="80">
        <v>2243.0</v>
      </c>
      <c r="B1446" s="81">
        <v>45308.0</v>
      </c>
      <c r="D1446" s="82" t="s">
        <v>730</v>
      </c>
      <c r="E1446" s="83">
        <v>523.0</v>
      </c>
      <c r="F1446" s="82" t="s">
        <v>351</v>
      </c>
      <c r="G1446" s="83">
        <v>411.0</v>
      </c>
      <c r="H1446" s="83">
        <v>33.0</v>
      </c>
      <c r="I1446" s="84">
        <v>0.3194444444444444</v>
      </c>
    </row>
    <row r="1447" ht="13.5" customHeight="1">
      <c r="A1447" s="80">
        <v>2243.0</v>
      </c>
      <c r="B1447" s="81">
        <v>45309.0</v>
      </c>
      <c r="D1447" s="82" t="s">
        <v>1059</v>
      </c>
      <c r="E1447" s="83">
        <v>526.0</v>
      </c>
      <c r="F1447" s="82" t="s">
        <v>596</v>
      </c>
      <c r="G1447" s="83">
        <v>390.0</v>
      </c>
      <c r="H1447" s="83">
        <v>78.0</v>
      </c>
      <c r="I1447" s="84">
        <v>0.3125</v>
      </c>
    </row>
    <row r="1448" ht="13.5" customHeight="1">
      <c r="A1448" s="80">
        <v>2243.0</v>
      </c>
      <c r="B1448" s="81">
        <v>45310.0</v>
      </c>
      <c r="D1448" s="82" t="s">
        <v>1060</v>
      </c>
      <c r="E1448" s="83">
        <v>428.0</v>
      </c>
      <c r="F1448" s="82" t="s">
        <v>1061</v>
      </c>
      <c r="G1448" s="83">
        <v>301.0</v>
      </c>
      <c r="H1448" s="83">
        <v>59.0</v>
      </c>
      <c r="I1448" s="84">
        <v>0.4111111111111111</v>
      </c>
    </row>
    <row r="1449" ht="13.5" customHeight="1">
      <c r="A1449" s="80">
        <v>2243.0</v>
      </c>
      <c r="B1449" s="81">
        <v>45311.0</v>
      </c>
      <c r="D1449" s="82" t="s">
        <v>353</v>
      </c>
      <c r="E1449" s="83">
        <v>592.0</v>
      </c>
      <c r="F1449" s="82" t="s">
        <v>298</v>
      </c>
      <c r="G1449" s="83">
        <v>402.0</v>
      </c>
      <c r="H1449" s="83">
        <v>47.0</v>
      </c>
      <c r="I1449" s="84">
        <v>0.5090277777777777</v>
      </c>
    </row>
    <row r="1450" ht="13.5" customHeight="1">
      <c r="A1450" s="80">
        <v>2243.0</v>
      </c>
      <c r="B1450" s="81">
        <v>45312.0</v>
      </c>
      <c r="D1450" s="82" t="s">
        <v>1059</v>
      </c>
      <c r="E1450" s="83">
        <v>526.0</v>
      </c>
      <c r="F1450" s="82" t="s">
        <v>410</v>
      </c>
      <c r="G1450" s="83">
        <v>375.0</v>
      </c>
      <c r="H1450" s="83">
        <v>31.0</v>
      </c>
      <c r="I1450" s="84">
        <v>0.2625</v>
      </c>
    </row>
    <row r="1451" ht="13.5" customHeight="1">
      <c r="A1451" s="80">
        <v>2243.0</v>
      </c>
      <c r="B1451" s="81">
        <v>45313.0</v>
      </c>
      <c r="D1451" s="82" t="s">
        <v>1015</v>
      </c>
      <c r="E1451" s="83">
        <v>794.0</v>
      </c>
      <c r="F1451" s="82" t="s">
        <v>595</v>
      </c>
      <c r="G1451" s="83">
        <v>337.0</v>
      </c>
      <c r="H1451" s="83">
        <v>68.0</v>
      </c>
      <c r="I1451" s="84">
        <v>0.29305555555555557</v>
      </c>
    </row>
    <row r="1452" ht="13.5" customHeight="1">
      <c r="A1452" s="80">
        <v>2243.0</v>
      </c>
      <c r="B1452" s="81">
        <v>45314.0</v>
      </c>
      <c r="D1452" s="82" t="s">
        <v>1062</v>
      </c>
      <c r="E1452" s="83">
        <v>658.0</v>
      </c>
      <c r="F1452" s="82" t="s">
        <v>647</v>
      </c>
      <c r="G1452" s="83">
        <v>286.0</v>
      </c>
      <c r="H1452" s="83">
        <v>74.0</v>
      </c>
      <c r="I1452" s="84">
        <v>0.2902777777777778</v>
      </c>
    </row>
    <row r="1453" ht="13.5" customHeight="1">
      <c r="A1453" s="80">
        <v>2243.0</v>
      </c>
      <c r="B1453" s="81">
        <v>45315.0</v>
      </c>
      <c r="D1453" s="82" t="s">
        <v>1003</v>
      </c>
      <c r="E1453" s="83">
        <v>648.0</v>
      </c>
      <c r="F1453" s="82" t="s">
        <v>470</v>
      </c>
      <c r="G1453" s="83">
        <v>206.0</v>
      </c>
      <c r="H1453" s="83">
        <v>61.0</v>
      </c>
      <c r="I1453" s="84">
        <v>0.32916666666666666</v>
      </c>
    </row>
    <row r="1454" ht="13.5" customHeight="1">
      <c r="A1454" s="80">
        <v>2243.0</v>
      </c>
      <c r="B1454" s="81">
        <v>45316.0</v>
      </c>
      <c r="D1454" s="82" t="s">
        <v>1063</v>
      </c>
      <c r="E1454" s="83">
        <v>758.0</v>
      </c>
      <c r="F1454" s="82" t="s">
        <v>290</v>
      </c>
      <c r="G1454" s="83">
        <v>322.0</v>
      </c>
      <c r="H1454" s="83">
        <v>109.0</v>
      </c>
      <c r="I1454" s="84">
        <v>0.2826388888888889</v>
      </c>
    </row>
    <row r="1455" ht="13.5" customHeight="1">
      <c r="A1455" s="80">
        <v>2243.0</v>
      </c>
      <c r="B1455" s="81">
        <v>45317.0</v>
      </c>
      <c r="D1455" s="82" t="s">
        <v>1064</v>
      </c>
      <c r="E1455" s="83">
        <v>520.0</v>
      </c>
      <c r="F1455" s="82" t="s">
        <v>941</v>
      </c>
      <c r="G1455" s="83">
        <v>198.0</v>
      </c>
      <c r="H1455" s="83">
        <v>83.0</v>
      </c>
      <c r="I1455" s="84">
        <v>0.4722222222222222</v>
      </c>
    </row>
    <row r="1456" ht="13.5" customHeight="1">
      <c r="A1456" s="80">
        <v>2243.0</v>
      </c>
      <c r="B1456" s="81">
        <v>45318.0</v>
      </c>
      <c r="D1456" s="82" t="s">
        <v>1007</v>
      </c>
      <c r="E1456" s="83">
        <v>630.0</v>
      </c>
      <c r="F1456" s="82" t="s">
        <v>399</v>
      </c>
      <c r="G1456" s="83">
        <v>370.0</v>
      </c>
      <c r="H1456" s="83">
        <v>35.0</v>
      </c>
      <c r="I1456" s="84">
        <v>0.4652777777777778</v>
      </c>
    </row>
    <row r="1457" ht="13.5" customHeight="1">
      <c r="A1457" s="80">
        <v>2243.0</v>
      </c>
      <c r="B1457" s="81">
        <v>45319.0</v>
      </c>
      <c r="D1457" s="82" t="s">
        <v>1065</v>
      </c>
      <c r="E1457" s="83">
        <v>749.0</v>
      </c>
      <c r="F1457" s="82" t="s">
        <v>751</v>
      </c>
      <c r="G1457" s="83">
        <v>397.0</v>
      </c>
      <c r="H1457" s="83">
        <v>29.0</v>
      </c>
      <c r="I1457" s="84">
        <v>0.2722222222222222</v>
      </c>
    </row>
    <row r="1458" ht="13.5" customHeight="1">
      <c r="A1458" s="80">
        <v>2243.0</v>
      </c>
      <c r="B1458" s="81">
        <v>45320.0</v>
      </c>
      <c r="D1458" s="82" t="s">
        <v>1066</v>
      </c>
      <c r="E1458" s="83">
        <v>797.0</v>
      </c>
      <c r="F1458" s="82" t="s">
        <v>920</v>
      </c>
      <c r="G1458" s="83">
        <v>294.0</v>
      </c>
      <c r="H1458" s="83">
        <v>69.0</v>
      </c>
      <c r="I1458" s="84">
        <v>0.3125</v>
      </c>
    </row>
    <row r="1459" ht="13.5" customHeight="1">
      <c r="A1459" s="80">
        <v>2243.0</v>
      </c>
      <c r="B1459" s="81">
        <v>45321.0</v>
      </c>
      <c r="D1459" s="82" t="s">
        <v>1067</v>
      </c>
      <c r="E1459" s="83">
        <v>711.0</v>
      </c>
      <c r="F1459" s="82" t="s">
        <v>486</v>
      </c>
      <c r="G1459" s="83">
        <v>444.0</v>
      </c>
      <c r="H1459" s="83">
        <v>59.0</v>
      </c>
      <c r="I1459" s="84">
        <v>0.3125</v>
      </c>
    </row>
    <row r="1460" ht="13.5" customHeight="1">
      <c r="A1460" s="80">
        <v>2243.0</v>
      </c>
      <c r="B1460" s="81">
        <v>45322.0</v>
      </c>
      <c r="D1460" s="82" t="s">
        <v>812</v>
      </c>
      <c r="E1460" s="83">
        <v>680.0</v>
      </c>
      <c r="F1460" s="82" t="s">
        <v>1030</v>
      </c>
      <c r="G1460" s="83">
        <v>519.0</v>
      </c>
      <c r="H1460" s="83">
        <v>113.0</v>
      </c>
      <c r="I1460" s="84">
        <v>0.3229166666666667</v>
      </c>
    </row>
    <row r="1461" ht="13.5" customHeight="1">
      <c r="A1461" s="80">
        <v>2243.0</v>
      </c>
      <c r="B1461" s="81">
        <v>45323.0</v>
      </c>
      <c r="D1461" s="82" t="s">
        <v>952</v>
      </c>
      <c r="E1461" s="83">
        <v>429.0</v>
      </c>
      <c r="F1461" s="82" t="s">
        <v>931</v>
      </c>
      <c r="G1461" s="83">
        <v>272.0</v>
      </c>
      <c r="H1461" s="83">
        <v>147.0</v>
      </c>
      <c r="I1461" s="84">
        <v>0.31805555555555554</v>
      </c>
    </row>
    <row r="1462" ht="13.5" customHeight="1">
      <c r="A1462" s="80">
        <v>2243.0</v>
      </c>
      <c r="B1462" s="81">
        <v>45324.0</v>
      </c>
      <c r="D1462" s="82" t="s">
        <v>793</v>
      </c>
      <c r="E1462" s="83">
        <v>552.0</v>
      </c>
      <c r="F1462" s="82" t="s">
        <v>458</v>
      </c>
      <c r="G1462" s="83">
        <v>398.0</v>
      </c>
      <c r="H1462" s="83">
        <v>90.0</v>
      </c>
      <c r="I1462" s="84">
        <v>0.43125</v>
      </c>
    </row>
    <row r="1463" ht="13.5" customHeight="1">
      <c r="A1463" s="80">
        <v>2243.0</v>
      </c>
      <c r="B1463" s="81">
        <v>45325.0</v>
      </c>
      <c r="D1463" s="82" t="s">
        <v>469</v>
      </c>
      <c r="E1463" s="83">
        <v>340.0</v>
      </c>
      <c r="F1463" s="82" t="s">
        <v>452</v>
      </c>
      <c r="G1463" s="83">
        <v>207.0</v>
      </c>
      <c r="H1463" s="83">
        <v>164.0</v>
      </c>
      <c r="I1463" s="84">
        <v>0.3923611111111111</v>
      </c>
    </row>
    <row r="1464" ht="13.5" customHeight="1">
      <c r="A1464" s="80">
        <v>2243.0</v>
      </c>
      <c r="B1464" s="81">
        <v>45326.0</v>
      </c>
      <c r="D1464" s="82" t="s">
        <v>730</v>
      </c>
      <c r="E1464" s="83">
        <v>523.0</v>
      </c>
      <c r="F1464" s="82" t="s">
        <v>344</v>
      </c>
      <c r="G1464" s="83">
        <v>305.0</v>
      </c>
      <c r="H1464" s="83">
        <v>75.0</v>
      </c>
      <c r="I1464" s="84">
        <v>0.45</v>
      </c>
    </row>
    <row r="1465" ht="13.5" customHeight="1">
      <c r="A1465" s="80">
        <v>2243.0</v>
      </c>
      <c r="B1465" s="81">
        <v>45327.0</v>
      </c>
      <c r="D1465" s="82" t="s">
        <v>1068</v>
      </c>
      <c r="E1465" s="83">
        <v>541.0</v>
      </c>
      <c r="F1465" s="82" t="s">
        <v>487</v>
      </c>
      <c r="G1465" s="83">
        <v>338.0</v>
      </c>
      <c r="H1465" s="83">
        <v>112.0</v>
      </c>
      <c r="I1465" s="84">
        <v>0.2875</v>
      </c>
    </row>
    <row r="1466" ht="13.5" customHeight="1">
      <c r="A1466" s="80">
        <v>2243.0</v>
      </c>
      <c r="B1466" s="81">
        <v>45328.0</v>
      </c>
      <c r="D1466" s="82" t="s">
        <v>796</v>
      </c>
      <c r="E1466" s="83">
        <v>532.0</v>
      </c>
      <c r="F1466" s="82" t="s">
        <v>694</v>
      </c>
      <c r="G1466" s="83">
        <v>290.0</v>
      </c>
      <c r="H1466" s="83">
        <v>99.0</v>
      </c>
      <c r="I1466" s="84">
        <v>0.3090277777777778</v>
      </c>
    </row>
    <row r="1467" ht="13.5" customHeight="1">
      <c r="A1467" s="80">
        <v>2243.0</v>
      </c>
      <c r="B1467" s="81">
        <v>45329.0</v>
      </c>
      <c r="D1467" s="82" t="s">
        <v>1069</v>
      </c>
      <c r="E1467" s="83">
        <v>610.0</v>
      </c>
      <c r="F1467" s="82" t="s">
        <v>746</v>
      </c>
      <c r="G1467" s="83">
        <v>468.0</v>
      </c>
      <c r="H1467" s="83">
        <v>116.0</v>
      </c>
      <c r="I1467" s="84">
        <v>0.2847222222222222</v>
      </c>
    </row>
    <row r="1468" ht="13.5" customHeight="1">
      <c r="A1468" s="80">
        <v>2243.0</v>
      </c>
      <c r="B1468" s="81">
        <v>45330.0</v>
      </c>
      <c r="D1468" s="82" t="s">
        <v>345</v>
      </c>
      <c r="E1468" s="83">
        <v>382.0</v>
      </c>
      <c r="F1468" s="82" t="s">
        <v>386</v>
      </c>
      <c r="G1468" s="83">
        <v>244.0</v>
      </c>
      <c r="H1468" s="83">
        <v>125.0</v>
      </c>
      <c r="I1468" s="84">
        <v>0.25</v>
      </c>
    </row>
    <row r="1469" ht="13.5" customHeight="1">
      <c r="A1469" s="80">
        <v>2243.0</v>
      </c>
      <c r="B1469" s="81">
        <v>45331.0</v>
      </c>
      <c r="D1469" s="82" t="s">
        <v>600</v>
      </c>
      <c r="E1469" s="83">
        <v>452.0</v>
      </c>
      <c r="F1469" s="82" t="s">
        <v>762</v>
      </c>
      <c r="G1469" s="83">
        <v>378.0</v>
      </c>
      <c r="H1469" s="83">
        <v>98.0</v>
      </c>
      <c r="I1469" s="84">
        <v>0.35138888888888886</v>
      </c>
    </row>
    <row r="1470" ht="13.5" customHeight="1">
      <c r="A1470" s="80">
        <v>2243.0</v>
      </c>
      <c r="B1470" s="81">
        <v>45332.0</v>
      </c>
      <c r="D1470" s="82" t="s">
        <v>757</v>
      </c>
      <c r="E1470" s="83">
        <v>454.0</v>
      </c>
      <c r="F1470" s="82" t="s">
        <v>747</v>
      </c>
      <c r="G1470" s="83">
        <v>276.0</v>
      </c>
      <c r="H1470" s="83">
        <v>101.0</v>
      </c>
      <c r="I1470" s="84">
        <v>0.3659722222222222</v>
      </c>
    </row>
    <row r="1471" ht="13.5" customHeight="1">
      <c r="A1471" s="80">
        <v>2243.0</v>
      </c>
      <c r="B1471" s="81">
        <v>45333.0</v>
      </c>
      <c r="D1471" s="82" t="s">
        <v>544</v>
      </c>
      <c r="E1471" s="83">
        <v>476.0</v>
      </c>
      <c r="F1471" s="82" t="s">
        <v>458</v>
      </c>
      <c r="G1471" s="83">
        <v>398.0</v>
      </c>
      <c r="H1471" s="83">
        <v>71.0</v>
      </c>
      <c r="I1471" s="84">
        <v>0.4125</v>
      </c>
    </row>
    <row r="1472" ht="13.5" customHeight="1">
      <c r="A1472" s="80">
        <v>2243.0</v>
      </c>
      <c r="B1472" s="81">
        <v>45334.0</v>
      </c>
      <c r="D1472" s="82" t="s">
        <v>478</v>
      </c>
      <c r="E1472" s="83">
        <v>506.0</v>
      </c>
      <c r="F1472" s="82" t="s">
        <v>475</v>
      </c>
      <c r="G1472" s="83">
        <v>274.0</v>
      </c>
      <c r="H1472" s="83">
        <v>100.0</v>
      </c>
      <c r="I1472" s="84">
        <v>0.1875</v>
      </c>
    </row>
    <row r="1473" ht="13.5" customHeight="1">
      <c r="A1473" s="80">
        <v>2243.0</v>
      </c>
      <c r="B1473" s="81">
        <v>45335.0</v>
      </c>
      <c r="D1473" s="82" t="s">
        <v>1070</v>
      </c>
      <c r="E1473" s="83">
        <v>469.0</v>
      </c>
      <c r="F1473" s="82" t="s">
        <v>492</v>
      </c>
      <c r="G1473" s="83">
        <v>226.0</v>
      </c>
      <c r="H1473" s="83">
        <v>89.0</v>
      </c>
      <c r="I1473" s="84">
        <v>0.3125</v>
      </c>
    </row>
    <row r="1474" ht="13.5" customHeight="1">
      <c r="A1474" s="80">
        <v>2243.0</v>
      </c>
      <c r="B1474" s="81">
        <v>45336.0</v>
      </c>
      <c r="D1474" s="82" t="s">
        <v>823</v>
      </c>
      <c r="E1474" s="82">
        <v>647.0</v>
      </c>
      <c r="F1474" s="82" t="s">
        <v>1056</v>
      </c>
      <c r="G1474" s="82">
        <v>451.0</v>
      </c>
      <c r="H1474" s="82">
        <v>181.0</v>
      </c>
      <c r="I1474" s="84">
        <v>0.24722222222222223</v>
      </c>
    </row>
    <row r="1475" ht="13.5" customHeight="1">
      <c r="A1475" s="80">
        <v>2243.0</v>
      </c>
      <c r="B1475" s="81">
        <v>45337.0</v>
      </c>
      <c r="D1475" s="82" t="s">
        <v>1070</v>
      </c>
      <c r="E1475" s="82">
        <v>469.0</v>
      </c>
      <c r="F1475" s="82" t="s">
        <v>542</v>
      </c>
      <c r="G1475" s="82">
        <v>347.0</v>
      </c>
      <c r="H1475" s="82">
        <v>105.0</v>
      </c>
      <c r="I1475" s="84">
        <v>0.24861111111111112</v>
      </c>
    </row>
    <row r="1476" ht="13.5" customHeight="1">
      <c r="A1476" s="80">
        <v>2243.0</v>
      </c>
      <c r="B1476" s="81">
        <v>45338.0</v>
      </c>
      <c r="D1476" s="82" t="s">
        <v>541</v>
      </c>
      <c r="E1476" s="82">
        <v>545.0</v>
      </c>
      <c r="F1476" s="82" t="s">
        <v>360</v>
      </c>
      <c r="G1476" s="82">
        <v>364.0</v>
      </c>
      <c r="H1476" s="82">
        <v>120.0</v>
      </c>
      <c r="I1476" s="84">
        <v>0.25</v>
      </c>
    </row>
    <row r="1477" ht="13.5" customHeight="1">
      <c r="A1477" s="80">
        <v>2243.0</v>
      </c>
      <c r="B1477" s="81">
        <v>45339.0</v>
      </c>
      <c r="D1477" s="82" t="s">
        <v>520</v>
      </c>
      <c r="E1477" s="82">
        <v>566.0</v>
      </c>
      <c r="F1477" s="82" t="s">
        <v>344</v>
      </c>
      <c r="G1477" s="82">
        <v>305.0</v>
      </c>
      <c r="H1477" s="82">
        <v>111.0</v>
      </c>
      <c r="I1477" s="84">
        <v>0.20833333333333334</v>
      </c>
    </row>
    <row r="1478" ht="13.5" customHeight="1">
      <c r="A1478" s="80">
        <v>2243.0</v>
      </c>
      <c r="B1478" s="81">
        <v>45340.0</v>
      </c>
      <c r="D1478" s="82" t="s">
        <v>754</v>
      </c>
      <c r="E1478" s="82">
        <v>674.0</v>
      </c>
      <c r="F1478" s="82" t="s">
        <v>497</v>
      </c>
      <c r="G1478" s="82">
        <v>405.0</v>
      </c>
      <c r="H1478" s="82">
        <v>58.0</v>
      </c>
      <c r="I1478" s="84">
        <v>0.2</v>
      </c>
    </row>
    <row r="1479" ht="13.5" customHeight="1">
      <c r="A1479" s="80">
        <v>2243.0</v>
      </c>
      <c r="B1479" s="81">
        <v>45341.0</v>
      </c>
      <c r="D1479" s="82" t="s">
        <v>913</v>
      </c>
      <c r="E1479" s="82">
        <v>289.0</v>
      </c>
      <c r="F1479" s="82" t="s">
        <v>346</v>
      </c>
      <c r="G1479" s="82">
        <v>121.0</v>
      </c>
      <c r="H1479" s="82">
        <v>25.0</v>
      </c>
      <c r="I1479" s="84">
        <v>0.2013888888888889</v>
      </c>
    </row>
    <row r="1480" ht="13.5" customHeight="1">
      <c r="A1480" s="80">
        <v>2243.0</v>
      </c>
      <c r="B1480" s="81">
        <v>45342.0</v>
      </c>
      <c r="D1480" s="82" t="s">
        <v>1071</v>
      </c>
      <c r="E1480" s="82">
        <v>408.0</v>
      </c>
      <c r="F1480" s="82" t="s">
        <v>433</v>
      </c>
      <c r="G1480" s="82">
        <v>152.0</v>
      </c>
      <c r="H1480" s="82">
        <v>46.0</v>
      </c>
      <c r="I1480" s="84">
        <v>0.21875</v>
      </c>
    </row>
    <row r="1481" ht="13.5" customHeight="1">
      <c r="A1481" s="80">
        <v>2243.0</v>
      </c>
      <c r="B1481" s="81">
        <v>45343.0</v>
      </c>
      <c r="D1481" s="82" t="s">
        <v>1072</v>
      </c>
      <c r="E1481" s="82">
        <v>655.0</v>
      </c>
      <c r="F1481" s="82" t="s">
        <v>1073</v>
      </c>
      <c r="G1481" s="82">
        <v>488.0</v>
      </c>
      <c r="H1481" s="82">
        <v>78.0</v>
      </c>
      <c r="I1481" s="84">
        <v>0.23958333333333334</v>
      </c>
    </row>
    <row r="1482" ht="13.5" customHeight="1">
      <c r="A1482" s="80">
        <v>2243.0</v>
      </c>
      <c r="B1482" s="81">
        <v>45344.0</v>
      </c>
      <c r="D1482" s="82" t="s">
        <v>1064</v>
      </c>
      <c r="E1482" s="82">
        <v>520.0</v>
      </c>
      <c r="F1482" s="82" t="s">
        <v>453</v>
      </c>
      <c r="G1482" s="82">
        <v>270.0</v>
      </c>
      <c r="H1482" s="82">
        <v>132.0</v>
      </c>
      <c r="I1482" s="84">
        <v>0.16666666666666666</v>
      </c>
    </row>
    <row r="1483" ht="13.5" customHeight="1">
      <c r="A1483" s="80">
        <v>2243.0</v>
      </c>
      <c r="B1483" s="81">
        <v>45345.0</v>
      </c>
      <c r="D1483" s="82" t="s">
        <v>568</v>
      </c>
      <c r="E1483" s="82">
        <v>450.0</v>
      </c>
      <c r="F1483" s="82" t="s">
        <v>350</v>
      </c>
      <c r="G1483" s="82">
        <v>187.0</v>
      </c>
      <c r="H1483" s="82">
        <v>106.0</v>
      </c>
      <c r="I1483" s="84">
        <v>0.3229166666666667</v>
      </c>
    </row>
    <row r="1484" ht="13.5" customHeight="1">
      <c r="A1484" s="80">
        <v>2243.0</v>
      </c>
      <c r="B1484" s="81">
        <v>45346.0</v>
      </c>
      <c r="D1484" s="82" t="s">
        <v>1030</v>
      </c>
      <c r="E1484" s="82">
        <v>519.0</v>
      </c>
      <c r="F1484" s="82" t="s">
        <v>927</v>
      </c>
      <c r="G1484" s="82">
        <v>309.0</v>
      </c>
      <c r="H1484" s="82">
        <v>174.0</v>
      </c>
      <c r="I1484" s="84">
        <v>0.2916666666666667</v>
      </c>
    </row>
    <row r="1485" ht="13.5" customHeight="1">
      <c r="A1485" s="80">
        <v>2243.0</v>
      </c>
      <c r="B1485" s="81">
        <v>45347.0</v>
      </c>
      <c r="D1485" s="82" t="s">
        <v>951</v>
      </c>
      <c r="E1485" s="82">
        <v>406.0</v>
      </c>
      <c r="F1485" s="82" t="s">
        <v>476</v>
      </c>
      <c r="G1485" s="82">
        <v>287.0</v>
      </c>
      <c r="H1485" s="82">
        <v>82.0</v>
      </c>
      <c r="I1485" s="84">
        <v>0.3263888888888889</v>
      </c>
    </row>
    <row r="1486" ht="13.5" customHeight="1">
      <c r="A1486" s="80">
        <v>2243.0</v>
      </c>
      <c r="B1486" s="81">
        <v>45348.0</v>
      </c>
      <c r="D1486" s="82" t="s">
        <v>384</v>
      </c>
      <c r="E1486" s="82">
        <v>357.0</v>
      </c>
      <c r="F1486" s="82" t="s">
        <v>358</v>
      </c>
      <c r="G1486" s="82">
        <v>262.0</v>
      </c>
      <c r="H1486" s="82">
        <v>149.0</v>
      </c>
      <c r="I1486" s="84">
        <v>0.3125</v>
      </c>
    </row>
    <row r="1487" ht="13.5" customHeight="1">
      <c r="A1487" s="80">
        <v>2243.0</v>
      </c>
      <c r="B1487" s="81">
        <v>45349.0</v>
      </c>
      <c r="D1487" s="82" t="s">
        <v>1074</v>
      </c>
      <c r="E1487" s="82">
        <v>546.0</v>
      </c>
      <c r="F1487" s="82" t="s">
        <v>526</v>
      </c>
      <c r="G1487" s="82">
        <v>392.0</v>
      </c>
      <c r="H1487" s="82">
        <v>180.0</v>
      </c>
      <c r="I1487" s="84">
        <v>0.4486111111111111</v>
      </c>
    </row>
    <row r="1488" ht="13.5" customHeight="1">
      <c r="A1488" s="80">
        <v>2243.0</v>
      </c>
      <c r="B1488" s="81">
        <v>45350.0</v>
      </c>
      <c r="D1488" s="82" t="s">
        <v>633</v>
      </c>
      <c r="E1488" s="82">
        <v>565.0</v>
      </c>
      <c r="F1488" s="82" t="s">
        <v>296</v>
      </c>
      <c r="G1488" s="82">
        <v>265.0</v>
      </c>
      <c r="H1488" s="82">
        <v>79.0</v>
      </c>
      <c r="I1488" s="84">
        <v>0.4666666666666667</v>
      </c>
    </row>
    <row r="1489" ht="13.5" customHeight="1">
      <c r="A1489" s="80">
        <v>2243.0</v>
      </c>
      <c r="B1489" s="81">
        <v>45351.0</v>
      </c>
      <c r="D1489" s="82" t="s">
        <v>1075</v>
      </c>
      <c r="E1489" s="82">
        <v>662.0</v>
      </c>
      <c r="F1489" s="82" t="s">
        <v>636</v>
      </c>
      <c r="G1489" s="82">
        <v>237.0</v>
      </c>
      <c r="H1489" s="82">
        <v>32.0</v>
      </c>
      <c r="I1489" s="84">
        <v>0.5215277777777778</v>
      </c>
    </row>
    <row r="1490" ht="13.5" customHeight="1">
      <c r="A1490" s="80">
        <v>2243.0</v>
      </c>
      <c r="B1490" s="81">
        <v>45352.0</v>
      </c>
      <c r="D1490" s="82" t="s">
        <v>1076</v>
      </c>
      <c r="E1490" s="82">
        <v>740.0</v>
      </c>
      <c r="F1490" s="82" t="s">
        <v>451</v>
      </c>
      <c r="G1490" s="82">
        <v>445.0</v>
      </c>
      <c r="H1490" s="82">
        <v>20.0</v>
      </c>
      <c r="I1490" s="84">
        <v>0.49444444444444446</v>
      </c>
    </row>
    <row r="1491" ht="13.5" customHeight="1">
      <c r="A1491" s="80">
        <v>2243.0</v>
      </c>
      <c r="B1491" s="81">
        <v>45353.0</v>
      </c>
      <c r="D1491" s="82" t="s">
        <v>1058</v>
      </c>
      <c r="E1491" s="82">
        <v>517.0</v>
      </c>
      <c r="F1491" s="82" t="s">
        <v>440</v>
      </c>
      <c r="G1491" s="82">
        <v>316.0</v>
      </c>
      <c r="H1491" s="82">
        <v>37.0</v>
      </c>
      <c r="I1491" s="84">
        <v>0.47291666666666665</v>
      </c>
    </row>
    <row r="1492" ht="13.5" customHeight="1">
      <c r="A1492" s="80">
        <v>2243.0</v>
      </c>
      <c r="B1492" s="81">
        <v>45354.0</v>
      </c>
      <c r="D1492" s="82" t="s">
        <v>561</v>
      </c>
      <c r="E1492" s="82">
        <v>586.0</v>
      </c>
      <c r="F1492" s="82" t="s">
        <v>1077</v>
      </c>
      <c r="G1492" s="82">
        <v>235.0</v>
      </c>
      <c r="H1492" s="82">
        <v>38.0</v>
      </c>
      <c r="I1492" s="84">
        <v>0.5013888888888889</v>
      </c>
    </row>
    <row r="1493" ht="13.5" customHeight="1">
      <c r="A1493" s="80">
        <v>2243.0</v>
      </c>
      <c r="B1493" s="81">
        <v>45355.0</v>
      </c>
      <c r="D1493" s="82" t="s">
        <v>1078</v>
      </c>
      <c r="E1493" s="82">
        <v>542.0</v>
      </c>
      <c r="F1493" s="82" t="s">
        <v>515</v>
      </c>
      <c r="G1493" s="82">
        <v>427.0</v>
      </c>
      <c r="H1493" s="82">
        <v>109.0</v>
      </c>
      <c r="I1493" s="84">
        <v>0.2777777777777778</v>
      </c>
    </row>
    <row r="1494" ht="13.5" customHeight="1">
      <c r="A1494" s="80">
        <v>2243.0</v>
      </c>
      <c r="B1494" s="81">
        <v>45356.0</v>
      </c>
      <c r="D1494" s="82" t="s">
        <v>752</v>
      </c>
      <c r="E1494" s="82">
        <v>604.0</v>
      </c>
      <c r="F1494" s="82" t="s">
        <v>927</v>
      </c>
      <c r="G1494" s="82">
        <v>309.0</v>
      </c>
      <c r="H1494" s="82">
        <v>95.0</v>
      </c>
      <c r="I1494" s="84">
        <v>0.23958333333333334</v>
      </c>
    </row>
    <row r="1495" ht="13.5" customHeight="1">
      <c r="A1495" s="80">
        <v>2243.0</v>
      </c>
      <c r="B1495" s="81">
        <v>45357.0</v>
      </c>
      <c r="D1495" s="82" t="s">
        <v>1079</v>
      </c>
      <c r="E1495" s="82">
        <v>629.0</v>
      </c>
      <c r="F1495" s="82" t="s">
        <v>597</v>
      </c>
      <c r="G1495" s="82">
        <v>419.0</v>
      </c>
      <c r="H1495" s="82">
        <v>144.0</v>
      </c>
      <c r="I1495" s="84">
        <v>0.2881944444444444</v>
      </c>
    </row>
    <row r="1496" ht="13.5" customHeight="1">
      <c r="A1496" s="80">
        <v>2243.0</v>
      </c>
      <c r="B1496" s="81">
        <v>45358.0</v>
      </c>
      <c r="D1496" s="82" t="s">
        <v>1007</v>
      </c>
      <c r="E1496" s="82">
        <v>630.0</v>
      </c>
      <c r="F1496" s="82" t="s">
        <v>1080</v>
      </c>
      <c r="G1496" s="82">
        <v>416.0</v>
      </c>
      <c r="H1496" s="82">
        <v>85.0</v>
      </c>
      <c r="I1496" s="84">
        <v>0.3020833333333333</v>
      </c>
    </row>
    <row r="1497" ht="13.5" customHeight="1">
      <c r="A1497" s="80">
        <v>2243.0</v>
      </c>
      <c r="B1497" s="81">
        <v>45359.0</v>
      </c>
      <c r="D1497" s="85" t="s">
        <v>613</v>
      </c>
      <c r="E1497" s="85">
        <v>372.0</v>
      </c>
      <c r="F1497" s="85" t="s">
        <v>532</v>
      </c>
      <c r="G1497" s="85">
        <v>208.0</v>
      </c>
      <c r="H1497" s="85">
        <v>41.0</v>
      </c>
      <c r="I1497" s="84">
        <v>0.4388888888888889</v>
      </c>
    </row>
    <row r="1498" ht="13.5" customHeight="1">
      <c r="A1498" s="80">
        <v>2243.0</v>
      </c>
      <c r="B1498" s="81">
        <v>45360.0</v>
      </c>
      <c r="D1498" s="85" t="s">
        <v>1064</v>
      </c>
      <c r="E1498" s="85">
        <v>520.0</v>
      </c>
      <c r="F1498" s="85" t="s">
        <v>1081</v>
      </c>
      <c r="G1498" s="85">
        <v>306.0</v>
      </c>
      <c r="H1498" s="85">
        <v>32.0</v>
      </c>
      <c r="I1498" s="84">
        <v>0.425</v>
      </c>
    </row>
    <row r="1499" ht="13.5" customHeight="1">
      <c r="A1499" s="80">
        <v>2243.0</v>
      </c>
      <c r="B1499" s="81">
        <v>45361.0</v>
      </c>
      <c r="D1499" s="85" t="s">
        <v>516</v>
      </c>
      <c r="E1499" s="85">
        <v>659.0</v>
      </c>
      <c r="F1499" s="85" t="s">
        <v>286</v>
      </c>
      <c r="G1499" s="85">
        <v>362.0</v>
      </c>
      <c r="H1499" s="85">
        <v>83.0</v>
      </c>
      <c r="I1499" s="84">
        <v>0.33541666666666664</v>
      </c>
    </row>
    <row r="1500" ht="13.5" customHeight="1">
      <c r="A1500" s="80">
        <v>2243.0</v>
      </c>
      <c r="B1500" s="81">
        <v>45362.0</v>
      </c>
      <c r="D1500" s="85" t="s">
        <v>1082</v>
      </c>
      <c r="E1500" s="85">
        <v>567.0</v>
      </c>
      <c r="F1500" s="85" t="s">
        <v>462</v>
      </c>
      <c r="G1500" s="85">
        <v>313.0</v>
      </c>
      <c r="H1500" s="85">
        <v>72.0</v>
      </c>
      <c r="I1500" s="84">
        <v>0.2826388888888889</v>
      </c>
    </row>
    <row r="1501" ht="13.5" customHeight="1">
      <c r="A1501" s="80">
        <v>2243.0</v>
      </c>
      <c r="B1501" s="81">
        <v>45363.0</v>
      </c>
      <c r="D1501" s="85" t="s">
        <v>769</v>
      </c>
      <c r="E1501" s="85">
        <v>601.0</v>
      </c>
      <c r="F1501" s="85" t="s">
        <v>1083</v>
      </c>
      <c r="G1501" s="85">
        <v>323.0</v>
      </c>
      <c r="H1501" s="85">
        <v>139.0</v>
      </c>
      <c r="I1501" s="84">
        <v>0.29305555555555557</v>
      </c>
    </row>
    <row r="1502" ht="13.5" customHeight="1">
      <c r="A1502" s="80">
        <v>2243.0</v>
      </c>
      <c r="B1502" s="81">
        <v>45364.0</v>
      </c>
      <c r="D1502" s="85" t="s">
        <v>1084</v>
      </c>
      <c r="E1502" s="85">
        <v>571.0</v>
      </c>
      <c r="F1502" s="85" t="s">
        <v>423</v>
      </c>
      <c r="G1502" s="85">
        <v>443.0</v>
      </c>
      <c r="H1502" s="85">
        <v>121.0</v>
      </c>
      <c r="I1502" s="84">
        <v>0.2902777777777778</v>
      </c>
    </row>
    <row r="1503" ht="13.5" customHeight="1">
      <c r="A1503" s="80">
        <v>2243.0</v>
      </c>
      <c r="B1503" s="81">
        <v>45365.0</v>
      </c>
      <c r="D1503" s="85" t="s">
        <v>1007</v>
      </c>
      <c r="E1503" s="85">
        <v>630.0</v>
      </c>
      <c r="F1503" s="85" t="s">
        <v>388</v>
      </c>
      <c r="G1503" s="85">
        <v>367.0</v>
      </c>
      <c r="H1503" s="85">
        <v>96.0</v>
      </c>
      <c r="I1503" s="84">
        <v>0.2951388888888889</v>
      </c>
    </row>
    <row r="1504" ht="13.5" customHeight="1">
      <c r="A1504" s="80">
        <v>2243.0</v>
      </c>
      <c r="B1504" s="81">
        <v>45366.0</v>
      </c>
      <c r="D1504" s="85" t="s">
        <v>757</v>
      </c>
      <c r="E1504" s="85">
        <v>454.0</v>
      </c>
      <c r="F1504" s="85" t="s">
        <v>312</v>
      </c>
      <c r="G1504" s="85">
        <v>423.0</v>
      </c>
      <c r="H1504" s="85">
        <v>54.0</v>
      </c>
      <c r="I1504" s="84">
        <v>0.4388888888888889</v>
      </c>
    </row>
    <row r="1505" ht="13.5" customHeight="1">
      <c r="A1505" s="80">
        <v>2243.0</v>
      </c>
      <c r="B1505" s="81">
        <v>45367.0</v>
      </c>
      <c r="D1505" s="85" t="s">
        <v>1085</v>
      </c>
      <c r="E1505" s="85">
        <v>368.0</v>
      </c>
      <c r="F1505" s="85" t="s">
        <v>534</v>
      </c>
      <c r="G1505" s="85">
        <v>221.0</v>
      </c>
      <c r="H1505" s="85">
        <v>58.0</v>
      </c>
      <c r="I1505" s="84">
        <v>0.4125</v>
      </c>
    </row>
    <row r="1506" ht="13.5" customHeight="1">
      <c r="A1506" s="80">
        <v>2243.0</v>
      </c>
      <c r="B1506" s="81">
        <v>45368.0</v>
      </c>
      <c r="D1506" s="85" t="s">
        <v>341</v>
      </c>
      <c r="E1506" s="85">
        <v>433.0</v>
      </c>
      <c r="F1506" s="85" t="s">
        <v>461</v>
      </c>
      <c r="G1506" s="85">
        <v>305.0</v>
      </c>
      <c r="H1506" s="85">
        <v>56.0</v>
      </c>
      <c r="I1506" s="84">
        <v>0.3972222222222222</v>
      </c>
    </row>
    <row r="1507" ht="13.5" customHeight="1">
      <c r="A1507" s="80">
        <v>2243.0</v>
      </c>
      <c r="B1507" s="81">
        <v>45369.0</v>
      </c>
      <c r="D1507" s="85" t="s">
        <v>541</v>
      </c>
      <c r="E1507" s="85">
        <v>545.0</v>
      </c>
      <c r="F1507" s="85" t="s">
        <v>392</v>
      </c>
      <c r="G1507" s="85">
        <v>438.0</v>
      </c>
      <c r="H1507" s="85">
        <v>113.0</v>
      </c>
      <c r="I1507" s="84">
        <v>0.2881944444444444</v>
      </c>
    </row>
    <row r="1508" ht="13.5" customHeight="1">
      <c r="A1508" s="80">
        <v>2243.0</v>
      </c>
      <c r="B1508" s="81">
        <v>45370.0</v>
      </c>
      <c r="D1508" s="85" t="s">
        <v>764</v>
      </c>
      <c r="E1508" s="85">
        <v>623.0</v>
      </c>
      <c r="F1508" s="85" t="s">
        <v>482</v>
      </c>
      <c r="G1508" s="85">
        <v>481.0</v>
      </c>
      <c r="H1508" s="85">
        <v>108.0</v>
      </c>
      <c r="I1508" s="84">
        <v>0.3</v>
      </c>
    </row>
    <row r="1509" ht="13.5" customHeight="1">
      <c r="A1509" s="80">
        <v>2243.0</v>
      </c>
      <c r="B1509" s="81">
        <v>45371.0</v>
      </c>
      <c r="D1509" s="85" t="s">
        <v>793</v>
      </c>
      <c r="E1509" s="85">
        <v>552.0</v>
      </c>
      <c r="F1509" s="85" t="s">
        <v>547</v>
      </c>
      <c r="G1509" s="85">
        <v>303.0</v>
      </c>
      <c r="H1509" s="85">
        <v>135.0</v>
      </c>
      <c r="I1509" s="84">
        <v>0.2972222222222222</v>
      </c>
    </row>
    <row r="1510" ht="13.5" customHeight="1">
      <c r="A1510" s="80">
        <v>2243.0</v>
      </c>
      <c r="B1510" s="81">
        <v>45372.0</v>
      </c>
      <c r="D1510" s="85" t="s">
        <v>417</v>
      </c>
      <c r="E1510" s="85">
        <v>482.0</v>
      </c>
      <c r="F1510" s="85" t="s">
        <v>927</v>
      </c>
      <c r="G1510" s="85">
        <v>309.0</v>
      </c>
      <c r="H1510" s="85">
        <v>96.0</v>
      </c>
      <c r="I1510" s="84">
        <v>0.3159722222222222</v>
      </c>
    </row>
    <row r="1511" ht="13.5" customHeight="1">
      <c r="A1511" s="80">
        <v>2243.0</v>
      </c>
      <c r="B1511" s="81">
        <v>45373.0</v>
      </c>
      <c r="D1511" s="85" t="s">
        <v>377</v>
      </c>
      <c r="E1511" s="85">
        <v>539.0</v>
      </c>
      <c r="F1511" s="85" t="s">
        <v>397</v>
      </c>
      <c r="G1511" s="85">
        <v>333.0</v>
      </c>
      <c r="H1511" s="85">
        <v>71.0</v>
      </c>
      <c r="I1511" s="84">
        <v>0.4652777777777778</v>
      </c>
    </row>
    <row r="1512" ht="13.5" customHeight="1">
      <c r="A1512" s="80">
        <v>2243.0</v>
      </c>
      <c r="B1512" s="81">
        <v>45374.0</v>
      </c>
      <c r="D1512" s="85" t="s">
        <v>719</v>
      </c>
      <c r="E1512" s="85">
        <v>475.0</v>
      </c>
      <c r="F1512" s="85" t="s">
        <v>438</v>
      </c>
      <c r="G1512" s="85">
        <v>298.0</v>
      </c>
      <c r="H1512" s="85">
        <v>60.0</v>
      </c>
      <c r="I1512" s="84">
        <v>0.41875</v>
      </c>
    </row>
    <row r="1513" ht="13.5" customHeight="1">
      <c r="A1513" s="80">
        <v>2243.0</v>
      </c>
      <c r="B1513" s="81">
        <v>45375.0</v>
      </c>
      <c r="D1513" s="85" t="s">
        <v>829</v>
      </c>
      <c r="E1513" s="85">
        <v>632.0</v>
      </c>
      <c r="F1513" s="85" t="s">
        <v>374</v>
      </c>
      <c r="G1513" s="85">
        <v>321.0</v>
      </c>
      <c r="H1513" s="85">
        <v>63.0</v>
      </c>
      <c r="I1513" s="84">
        <v>0.425</v>
      </c>
    </row>
    <row r="1514" ht="13.5" customHeight="1">
      <c r="A1514" s="80">
        <v>2243.0</v>
      </c>
      <c r="B1514" s="81">
        <v>45376.0</v>
      </c>
      <c r="D1514" s="85" t="s">
        <v>550</v>
      </c>
      <c r="E1514" s="85">
        <v>611.0</v>
      </c>
      <c r="F1514" s="85" t="s">
        <v>647</v>
      </c>
      <c r="G1514" s="85">
        <v>286.0</v>
      </c>
      <c r="H1514" s="85">
        <v>71.0</v>
      </c>
      <c r="I1514" s="84">
        <v>0.2881944444444444</v>
      </c>
    </row>
    <row r="1515" ht="13.5" customHeight="1">
      <c r="A1515" s="80">
        <v>2243.0</v>
      </c>
      <c r="B1515" s="81">
        <v>45377.0</v>
      </c>
      <c r="D1515" s="85" t="s">
        <v>789</v>
      </c>
      <c r="E1515" s="85">
        <v>672.0</v>
      </c>
      <c r="F1515" s="85" t="s">
        <v>716</v>
      </c>
      <c r="G1515" s="85">
        <v>381.0</v>
      </c>
      <c r="H1515" s="85">
        <v>62.0</v>
      </c>
      <c r="I1515" s="84">
        <v>0.2902777777777778</v>
      </c>
    </row>
    <row r="1516" ht="13.5" customHeight="1">
      <c r="A1516" s="80">
        <v>2243.0</v>
      </c>
      <c r="B1516" s="81">
        <v>45378.0</v>
      </c>
      <c r="D1516" s="85" t="s">
        <v>328</v>
      </c>
      <c r="E1516" s="85">
        <v>485.0</v>
      </c>
      <c r="F1516" s="85" t="s">
        <v>313</v>
      </c>
      <c r="G1516" s="85">
        <v>252.0</v>
      </c>
      <c r="H1516" s="85">
        <v>96.0</v>
      </c>
      <c r="I1516" s="84">
        <v>0.3</v>
      </c>
    </row>
    <row r="1517" ht="13.5" customHeight="1">
      <c r="A1517" s="80">
        <v>2243.0</v>
      </c>
      <c r="B1517" s="81">
        <v>45379.0</v>
      </c>
      <c r="D1517" s="85" t="s">
        <v>425</v>
      </c>
      <c r="E1517" s="85">
        <v>407.0</v>
      </c>
      <c r="F1517" s="85" t="s">
        <v>1026</v>
      </c>
      <c r="G1517" s="85">
        <v>267.0</v>
      </c>
      <c r="H1517" s="85">
        <v>52.0</v>
      </c>
      <c r="I1517" s="84">
        <v>0.3125</v>
      </c>
    </row>
    <row r="1518" ht="13.5" customHeight="1">
      <c r="A1518" s="80">
        <v>2243.0</v>
      </c>
      <c r="B1518" s="81">
        <v>45380.0</v>
      </c>
      <c r="D1518" s="85" t="s">
        <v>1056</v>
      </c>
      <c r="E1518" s="85">
        <v>451.0</v>
      </c>
      <c r="F1518" s="85" t="s">
        <v>290</v>
      </c>
      <c r="G1518" s="85">
        <v>322.0</v>
      </c>
      <c r="H1518" s="85">
        <v>58.0</v>
      </c>
      <c r="I1518" s="84">
        <v>0.4013888888888889</v>
      </c>
    </row>
    <row r="1519" ht="13.5" customHeight="1">
      <c r="A1519" s="80">
        <v>2243.0</v>
      </c>
      <c r="B1519" s="81">
        <v>45381.0</v>
      </c>
      <c r="D1519" s="85" t="s">
        <v>1086</v>
      </c>
      <c r="E1519" s="85">
        <v>531.0</v>
      </c>
      <c r="F1519" s="85" t="s">
        <v>578</v>
      </c>
      <c r="G1519" s="85">
        <v>409.0</v>
      </c>
      <c r="H1519" s="85">
        <v>60.0</v>
      </c>
      <c r="I1519" s="84">
        <v>0.41458333333333336</v>
      </c>
    </row>
    <row r="1520" ht="13.5" customHeight="1">
      <c r="A1520" s="80">
        <v>2243.0</v>
      </c>
      <c r="B1520" s="81">
        <v>45382.0</v>
      </c>
      <c r="D1520" s="85" t="s">
        <v>1087</v>
      </c>
      <c r="E1520" s="85">
        <v>599.0</v>
      </c>
      <c r="F1520" s="85" t="s">
        <v>746</v>
      </c>
      <c r="G1520" s="85">
        <v>468.0</v>
      </c>
      <c r="H1520" s="85">
        <v>71.0</v>
      </c>
      <c r="I1520" s="84">
        <v>0.43333333333333335</v>
      </c>
    </row>
    <row r="1521" ht="13.5" customHeight="1">
      <c r="A1521" s="80">
        <v>2243.0</v>
      </c>
      <c r="B1521" s="81">
        <v>45383.0</v>
      </c>
      <c r="D1521" s="85" t="s">
        <v>374</v>
      </c>
      <c r="E1521" s="85">
        <v>321.0</v>
      </c>
      <c r="F1521" s="85" t="s">
        <v>309</v>
      </c>
      <c r="G1521" s="85">
        <v>227.0</v>
      </c>
      <c r="H1521" s="85">
        <v>42.0</v>
      </c>
      <c r="I1521" s="84">
        <v>0.3</v>
      </c>
    </row>
    <row r="1522" ht="13.5" customHeight="1">
      <c r="A1522" s="80">
        <v>2243.0</v>
      </c>
      <c r="B1522" s="81">
        <v>45384.0</v>
      </c>
      <c r="D1522" s="85" t="s">
        <v>430</v>
      </c>
      <c r="E1522" s="85">
        <v>293.0</v>
      </c>
      <c r="F1522" s="85" t="s">
        <v>329</v>
      </c>
      <c r="G1522" s="85">
        <v>182.0</v>
      </c>
      <c r="H1522" s="85">
        <v>37.0</v>
      </c>
      <c r="I1522" s="84">
        <v>0.3090277777777778</v>
      </c>
    </row>
    <row r="1523" ht="13.5" customHeight="1">
      <c r="A1523" s="80">
        <v>2243.0</v>
      </c>
      <c r="B1523" s="81">
        <v>45385.0</v>
      </c>
      <c r="D1523" s="85" t="s">
        <v>555</v>
      </c>
      <c r="E1523" s="85">
        <v>594.0</v>
      </c>
      <c r="F1523" s="85" t="s">
        <v>1088</v>
      </c>
      <c r="G1523" s="85">
        <v>371.0</v>
      </c>
      <c r="H1523" s="85">
        <v>82.0</v>
      </c>
      <c r="I1523" s="84">
        <v>0.2986111111111111</v>
      </c>
    </row>
    <row r="1524" ht="13.5" customHeight="1">
      <c r="A1524" s="80">
        <v>2243.0</v>
      </c>
      <c r="B1524" s="81">
        <v>45386.0</v>
      </c>
      <c r="D1524" s="85" t="s">
        <v>1030</v>
      </c>
      <c r="E1524" s="85">
        <v>519.0</v>
      </c>
      <c r="F1524" s="85" t="s">
        <v>583</v>
      </c>
      <c r="G1524" s="85">
        <v>279.0</v>
      </c>
      <c r="H1524" s="85">
        <v>91.0</v>
      </c>
      <c r="I1524" s="84">
        <v>0.3125</v>
      </c>
    </row>
    <row r="1525" ht="13.5" customHeight="1">
      <c r="A1525" s="86">
        <v>2243.0</v>
      </c>
      <c r="B1525" s="81">
        <v>45378.0</v>
      </c>
      <c r="H1525" s="83">
        <v>96.0</v>
      </c>
      <c r="L1525" s="85">
        <v>0.0</v>
      </c>
    </row>
    <row r="1526" ht="13.5" customHeight="1">
      <c r="A1526" s="86">
        <v>2243.0</v>
      </c>
      <c r="B1526" s="81">
        <v>45379.0</v>
      </c>
      <c r="H1526" s="83">
        <v>52.0</v>
      </c>
      <c r="L1526" s="85">
        <v>0.0</v>
      </c>
    </row>
    <row r="1527" ht="13.5" customHeight="1">
      <c r="A1527" s="86">
        <v>2243.0</v>
      </c>
      <c r="B1527" s="81">
        <v>45380.0</v>
      </c>
      <c r="H1527" s="83">
        <v>58.0</v>
      </c>
      <c r="L1527" s="85">
        <v>0.0</v>
      </c>
    </row>
    <row r="1528" ht="13.5" customHeight="1">
      <c r="A1528" s="86">
        <v>2243.0</v>
      </c>
      <c r="B1528" s="81">
        <v>45381.0</v>
      </c>
      <c r="H1528" s="83">
        <v>60.0</v>
      </c>
      <c r="L1528" s="85">
        <v>0.0</v>
      </c>
    </row>
    <row r="1529" ht="13.5" customHeight="1">
      <c r="A1529" s="86">
        <v>2243.0</v>
      </c>
      <c r="B1529" s="81">
        <v>45382.0</v>
      </c>
      <c r="H1529" s="83">
        <v>71.0</v>
      </c>
      <c r="L1529" s="85">
        <v>0.0</v>
      </c>
    </row>
    <row r="1530" ht="13.5" customHeight="1">
      <c r="A1530" s="86">
        <v>2243.0</v>
      </c>
      <c r="B1530" s="81">
        <v>45383.0</v>
      </c>
      <c r="H1530" s="83">
        <v>42.0</v>
      </c>
      <c r="L1530" s="85">
        <v>1.0</v>
      </c>
    </row>
    <row r="1531" ht="13.5" customHeight="1">
      <c r="A1531" s="86">
        <v>2243.0</v>
      </c>
      <c r="B1531" s="81">
        <v>45384.0</v>
      </c>
      <c r="H1531" s="83">
        <v>37.0</v>
      </c>
      <c r="L1531" s="85">
        <v>1.0</v>
      </c>
    </row>
    <row r="1532" ht="13.5" customHeight="1">
      <c r="A1532" s="29">
        <v>5427.0</v>
      </c>
      <c r="B1532" s="2">
        <v>45307.0</v>
      </c>
      <c r="D1532" s="18" t="s">
        <v>347</v>
      </c>
      <c r="E1532" s="3">
        <v>351.0</v>
      </c>
      <c r="F1532" s="3" t="s">
        <v>279</v>
      </c>
      <c r="G1532" s="3">
        <v>94.0</v>
      </c>
      <c r="H1532" s="18">
        <v>86.0</v>
      </c>
      <c r="I1532" s="19">
        <v>0.302083333333333</v>
      </c>
    </row>
    <row r="1533" ht="13.5" customHeight="1">
      <c r="A1533" s="29">
        <v>5427.0</v>
      </c>
      <c r="B1533" s="2">
        <v>45308.0</v>
      </c>
      <c r="D1533" s="18" t="s">
        <v>1030</v>
      </c>
      <c r="E1533" s="3">
        <v>508.0</v>
      </c>
      <c r="F1533" s="3" t="s">
        <v>450</v>
      </c>
      <c r="G1533" s="3">
        <v>173.0</v>
      </c>
      <c r="H1533" s="18">
        <v>81.0</v>
      </c>
      <c r="I1533" s="19">
        <v>0.305555555555556</v>
      </c>
    </row>
    <row r="1534" ht="13.5" customHeight="1">
      <c r="A1534" s="29">
        <v>5427.0</v>
      </c>
      <c r="B1534" s="2">
        <v>45309.0</v>
      </c>
      <c r="D1534" s="18" t="s">
        <v>523</v>
      </c>
      <c r="E1534" s="3">
        <v>445.0</v>
      </c>
      <c r="F1534" s="3" t="s">
        <v>452</v>
      </c>
      <c r="G1534" s="3">
        <v>205.0</v>
      </c>
      <c r="H1534" s="18">
        <v>117.0</v>
      </c>
      <c r="I1534" s="19">
        <v>0.302083333333333</v>
      </c>
    </row>
    <row r="1535" ht="13.5" customHeight="1">
      <c r="A1535" s="29">
        <v>5427.0</v>
      </c>
      <c r="B1535" s="2">
        <v>45310.0</v>
      </c>
      <c r="D1535" s="18" t="s">
        <v>1089</v>
      </c>
      <c r="E1535" s="3">
        <v>270.0</v>
      </c>
      <c r="F1535" s="3" t="s">
        <v>389</v>
      </c>
      <c r="G1535" s="3">
        <v>130.0</v>
      </c>
      <c r="H1535" s="18">
        <v>28.0</v>
      </c>
      <c r="I1535" s="19">
        <v>0.329861111111111</v>
      </c>
    </row>
    <row r="1536" ht="13.5" customHeight="1">
      <c r="A1536" s="29">
        <v>5427.0</v>
      </c>
      <c r="B1536" s="2">
        <v>45311.0</v>
      </c>
      <c r="D1536" s="18" t="s">
        <v>630</v>
      </c>
      <c r="E1536" s="3">
        <v>296.0</v>
      </c>
      <c r="F1536" s="3" t="s">
        <v>406</v>
      </c>
      <c r="G1536" s="3">
        <v>145.0</v>
      </c>
      <c r="H1536" s="18">
        <v>78.0</v>
      </c>
      <c r="I1536" s="19">
        <v>0.326388888888889</v>
      </c>
    </row>
    <row r="1537" ht="13.5" customHeight="1">
      <c r="A1537" s="29">
        <v>5427.0</v>
      </c>
      <c r="B1537" s="2">
        <v>45312.0</v>
      </c>
      <c r="D1537" s="18" t="s">
        <v>917</v>
      </c>
      <c r="E1537" s="3">
        <v>504.0</v>
      </c>
      <c r="F1537" s="3" t="s">
        <v>456</v>
      </c>
      <c r="G1537" s="3">
        <v>281.0</v>
      </c>
      <c r="H1537" s="18">
        <v>25.0</v>
      </c>
      <c r="I1537" s="19">
        <v>0.329861111111111</v>
      </c>
    </row>
    <row r="1538" ht="13.5" customHeight="1">
      <c r="A1538" s="29">
        <v>5427.0</v>
      </c>
      <c r="B1538" s="2">
        <v>45313.0</v>
      </c>
      <c r="D1538" s="18" t="s">
        <v>917</v>
      </c>
      <c r="E1538" s="3">
        <v>651.0</v>
      </c>
      <c r="F1538" s="3" t="s">
        <v>458</v>
      </c>
      <c r="G1538" s="3">
        <v>398.0</v>
      </c>
      <c r="H1538" s="18">
        <v>101.0</v>
      </c>
      <c r="I1538" s="19">
        <v>0.305555555555556</v>
      </c>
    </row>
    <row r="1539" ht="13.5" customHeight="1">
      <c r="A1539" s="29">
        <v>5427.0</v>
      </c>
      <c r="B1539" s="2">
        <v>45314.0</v>
      </c>
      <c r="D1539" s="18" t="s">
        <v>759</v>
      </c>
      <c r="E1539" s="3">
        <v>783.0</v>
      </c>
      <c r="F1539" s="3" t="s">
        <v>370</v>
      </c>
      <c r="G1539" s="3">
        <v>318.0</v>
      </c>
      <c r="H1539" s="18">
        <v>84.0</v>
      </c>
      <c r="I1539" s="19">
        <v>0.305555555555556</v>
      </c>
    </row>
    <row r="1540" ht="13.5" customHeight="1">
      <c r="A1540" s="29">
        <v>5427.0</v>
      </c>
      <c r="B1540" s="2">
        <v>45315.0</v>
      </c>
      <c r="D1540" s="18" t="s">
        <v>730</v>
      </c>
      <c r="E1540" s="3">
        <v>696.0</v>
      </c>
      <c r="F1540" s="3" t="s">
        <v>461</v>
      </c>
      <c r="G1540" s="3">
        <v>365.0</v>
      </c>
      <c r="H1540" s="18">
        <v>65.0</v>
      </c>
      <c r="I1540" s="19">
        <v>0.305555555555556</v>
      </c>
    </row>
    <row r="1541" ht="13.5" customHeight="1">
      <c r="A1541" s="29">
        <v>5427.0</v>
      </c>
      <c r="B1541" s="2">
        <v>45316.0</v>
      </c>
      <c r="D1541" s="18" t="s">
        <v>461</v>
      </c>
      <c r="E1541" s="3">
        <v>313.0</v>
      </c>
      <c r="F1541" s="3" t="s">
        <v>463</v>
      </c>
      <c r="G1541" s="3">
        <v>126.0</v>
      </c>
      <c r="H1541" s="18">
        <v>160.0</v>
      </c>
      <c r="I1541" s="19">
        <v>0.305555555555556</v>
      </c>
    </row>
    <row r="1542" ht="13.5" customHeight="1">
      <c r="A1542" s="29">
        <v>5427.0</v>
      </c>
      <c r="B1542" s="2">
        <v>45317.0</v>
      </c>
      <c r="D1542" s="18" t="s">
        <v>1090</v>
      </c>
      <c r="E1542" s="3">
        <v>236.0</v>
      </c>
      <c r="F1542" s="3" t="s">
        <v>259</v>
      </c>
      <c r="G1542" s="3">
        <v>133.0</v>
      </c>
      <c r="H1542" s="18">
        <v>106.0</v>
      </c>
      <c r="I1542" s="19">
        <v>0.368055555555556</v>
      </c>
    </row>
    <row r="1543" ht="13.5" customHeight="1">
      <c r="A1543" s="29">
        <v>5427.0</v>
      </c>
      <c r="B1543" s="2">
        <v>45318.0</v>
      </c>
      <c r="D1543" s="18" t="s">
        <v>827</v>
      </c>
      <c r="E1543" s="3">
        <v>490.0</v>
      </c>
      <c r="F1543" s="3" t="s">
        <v>465</v>
      </c>
      <c r="G1543" s="3">
        <v>230.0</v>
      </c>
      <c r="H1543" s="18">
        <v>42.0</v>
      </c>
      <c r="I1543" s="19">
        <v>0.33125</v>
      </c>
    </row>
    <row r="1544" ht="13.5" customHeight="1">
      <c r="A1544" s="29">
        <v>5427.0</v>
      </c>
      <c r="B1544" s="2">
        <v>45319.0</v>
      </c>
      <c r="D1544" s="18" t="s">
        <v>579</v>
      </c>
      <c r="E1544" s="3">
        <v>464.0</v>
      </c>
      <c r="F1544" s="3" t="s">
        <v>466</v>
      </c>
      <c r="G1544" s="3">
        <v>197.0</v>
      </c>
      <c r="H1544" s="18">
        <v>64.0</v>
      </c>
      <c r="I1544" s="19">
        <v>0.236111111111111</v>
      </c>
    </row>
    <row r="1545" ht="13.5" customHeight="1">
      <c r="A1545" s="29">
        <v>5427.0</v>
      </c>
      <c r="B1545" s="2">
        <v>45320.0</v>
      </c>
      <c r="D1545" s="18" t="s">
        <v>1091</v>
      </c>
      <c r="E1545" s="3">
        <v>945.0</v>
      </c>
      <c r="F1545" s="3" t="s">
        <v>468</v>
      </c>
      <c r="G1545" s="3">
        <v>561.0</v>
      </c>
      <c r="H1545" s="18">
        <v>84.0</v>
      </c>
      <c r="I1545" s="19">
        <v>0.30625</v>
      </c>
    </row>
    <row r="1546" ht="13.5" customHeight="1">
      <c r="A1546" s="29">
        <v>5427.0</v>
      </c>
      <c r="B1546" s="2">
        <v>45321.0</v>
      </c>
      <c r="D1546" s="18" t="s">
        <v>832</v>
      </c>
      <c r="E1546" s="3">
        <v>340.0</v>
      </c>
      <c r="F1546" s="3" t="s">
        <v>470</v>
      </c>
      <c r="G1546" s="3">
        <v>206.0</v>
      </c>
      <c r="H1546" s="18">
        <v>124.0</v>
      </c>
      <c r="I1546" s="19">
        <v>0.305555555555556</v>
      </c>
    </row>
    <row r="1547" ht="13.5" customHeight="1">
      <c r="A1547" s="29">
        <v>5427.0</v>
      </c>
      <c r="B1547" s="2">
        <v>45322.0</v>
      </c>
      <c r="D1547" s="18" t="s">
        <v>1053</v>
      </c>
      <c r="E1547" s="3">
        <v>505.0</v>
      </c>
      <c r="F1547" s="3" t="s">
        <v>438</v>
      </c>
      <c r="G1547" s="3">
        <v>298.0</v>
      </c>
      <c r="H1547" s="18">
        <v>112.0</v>
      </c>
      <c r="I1547" s="19">
        <v>0.302777777777778</v>
      </c>
    </row>
    <row r="1548" ht="13.5" customHeight="1">
      <c r="A1548" s="29">
        <v>5427.0</v>
      </c>
      <c r="B1548" s="2">
        <v>45323.0</v>
      </c>
      <c r="D1548" s="18" t="s">
        <v>1084</v>
      </c>
      <c r="E1548" s="3">
        <v>216.0</v>
      </c>
      <c r="F1548" s="3" t="s">
        <v>472</v>
      </c>
      <c r="G1548" s="3">
        <v>260.0</v>
      </c>
      <c r="H1548" s="18">
        <v>94.0</v>
      </c>
      <c r="I1548" s="19">
        <v>0.302083333333333</v>
      </c>
    </row>
    <row r="1549" ht="13.5" customHeight="1">
      <c r="A1549" s="29">
        <v>5427.0</v>
      </c>
      <c r="B1549" s="2">
        <v>45324.0</v>
      </c>
      <c r="D1549" s="18" t="s">
        <v>525</v>
      </c>
      <c r="E1549" s="3">
        <v>524.0</v>
      </c>
      <c r="F1549" s="3" t="s">
        <v>468</v>
      </c>
      <c r="G1549" s="3">
        <v>561.0</v>
      </c>
      <c r="H1549" s="18">
        <v>103.0</v>
      </c>
      <c r="I1549" s="19">
        <v>0.34375</v>
      </c>
    </row>
    <row r="1550" ht="13.5" customHeight="1">
      <c r="A1550" s="29">
        <v>5427.0</v>
      </c>
      <c r="B1550" s="2">
        <v>45325.0</v>
      </c>
      <c r="D1550" s="18" t="s">
        <v>569</v>
      </c>
      <c r="E1550" s="3">
        <v>274.0</v>
      </c>
      <c r="F1550" s="3" t="s">
        <v>476</v>
      </c>
      <c r="G1550" s="3">
        <v>287.0</v>
      </c>
      <c r="H1550" s="18">
        <v>119.0</v>
      </c>
      <c r="I1550" s="19">
        <v>0.326388888888889</v>
      </c>
    </row>
    <row r="1551" ht="13.5" customHeight="1">
      <c r="A1551" s="29">
        <v>5427.0</v>
      </c>
      <c r="B1551" s="2">
        <v>45326.0</v>
      </c>
      <c r="D1551" s="18" t="s">
        <v>770</v>
      </c>
      <c r="E1551" s="3">
        <v>713.0</v>
      </c>
      <c r="F1551" s="3" t="s">
        <v>438</v>
      </c>
      <c r="G1551" s="3">
        <v>298.0</v>
      </c>
      <c r="H1551" s="18">
        <v>64.0</v>
      </c>
      <c r="I1551" s="19">
        <v>0.246527777777778</v>
      </c>
    </row>
    <row r="1552" ht="13.5" customHeight="1">
      <c r="A1552" s="29">
        <v>5427.0</v>
      </c>
      <c r="B1552" s="2">
        <v>45327.0</v>
      </c>
      <c r="D1552" s="18" t="s">
        <v>493</v>
      </c>
      <c r="E1552" s="3">
        <v>506.0</v>
      </c>
      <c r="F1552" s="3" t="s">
        <v>479</v>
      </c>
      <c r="G1552" s="3">
        <v>300.0</v>
      </c>
      <c r="H1552" s="18">
        <v>115.0</v>
      </c>
      <c r="I1552" s="19">
        <v>0.303472222222222</v>
      </c>
    </row>
    <row r="1553" ht="13.5" customHeight="1">
      <c r="A1553" s="29">
        <v>5427.0</v>
      </c>
      <c r="B1553" s="2">
        <v>45328.0</v>
      </c>
      <c r="D1553" s="18" t="s">
        <v>1080</v>
      </c>
      <c r="E1553" s="3">
        <v>529.0</v>
      </c>
      <c r="F1553" s="3" t="s">
        <v>481</v>
      </c>
      <c r="G1553" s="3">
        <v>256.0</v>
      </c>
      <c r="H1553" s="18">
        <v>151.0</v>
      </c>
      <c r="I1553" s="19">
        <v>0.305555555555556</v>
      </c>
    </row>
    <row r="1554" ht="13.5" customHeight="1">
      <c r="A1554" s="29">
        <v>5427.0</v>
      </c>
      <c r="B1554" s="2">
        <v>45329.0</v>
      </c>
      <c r="D1554" s="18" t="s">
        <v>716</v>
      </c>
      <c r="E1554" s="3">
        <v>481.0</v>
      </c>
      <c r="F1554" s="3" t="s">
        <v>483</v>
      </c>
      <c r="G1554" s="3">
        <v>288.0</v>
      </c>
      <c r="H1554" s="18">
        <v>99.0</v>
      </c>
      <c r="I1554" s="19">
        <v>0.201388888888889</v>
      </c>
    </row>
    <row r="1555" ht="13.5" customHeight="1">
      <c r="A1555" s="29">
        <v>5427.0</v>
      </c>
      <c r="B1555" s="2">
        <v>45330.0</v>
      </c>
      <c r="D1555" s="18" t="s">
        <v>372</v>
      </c>
      <c r="E1555" s="3">
        <v>432.0</v>
      </c>
      <c r="F1555" s="3" t="s">
        <v>485</v>
      </c>
      <c r="G1555" s="3">
        <v>234.0</v>
      </c>
      <c r="H1555" s="18">
        <v>140.0</v>
      </c>
      <c r="I1555" s="19">
        <v>0.28125</v>
      </c>
    </row>
    <row r="1556" ht="13.5" customHeight="1">
      <c r="A1556" s="29">
        <v>5427.0</v>
      </c>
      <c r="B1556" s="2">
        <v>45331.0</v>
      </c>
      <c r="D1556" s="18" t="s">
        <v>395</v>
      </c>
      <c r="E1556" s="3">
        <v>444.0</v>
      </c>
      <c r="F1556" s="3" t="s">
        <v>487</v>
      </c>
      <c r="G1556" s="3">
        <v>338.0</v>
      </c>
      <c r="H1556" s="18">
        <v>120.0</v>
      </c>
      <c r="I1556" s="19">
        <v>0.243055555555556</v>
      </c>
    </row>
    <row r="1557" ht="13.5" customHeight="1">
      <c r="A1557" s="29">
        <v>5427.0</v>
      </c>
      <c r="B1557" s="2">
        <v>45332.0</v>
      </c>
      <c r="D1557" s="18" t="s">
        <v>464</v>
      </c>
      <c r="E1557" s="3">
        <v>206.0</v>
      </c>
      <c r="F1557" s="3" t="s">
        <v>488</v>
      </c>
      <c r="G1557" s="3">
        <v>124.0</v>
      </c>
      <c r="H1557" s="18">
        <v>83.0</v>
      </c>
      <c r="I1557" s="19">
        <v>0.340972222222222</v>
      </c>
    </row>
    <row r="1558" ht="13.5" customHeight="1">
      <c r="A1558" s="29">
        <v>5427.0</v>
      </c>
      <c r="B1558" s="2">
        <v>45333.0</v>
      </c>
      <c r="D1558" s="18" t="s">
        <v>341</v>
      </c>
      <c r="E1558" s="3">
        <v>351.0</v>
      </c>
      <c r="F1558" s="3" t="s">
        <v>292</v>
      </c>
      <c r="G1558" s="3">
        <v>192.0</v>
      </c>
      <c r="H1558" s="18">
        <v>70.0</v>
      </c>
      <c r="I1558" s="19">
        <v>0.305555555555556</v>
      </c>
    </row>
    <row r="1559" ht="13.5" customHeight="1">
      <c r="A1559" s="29">
        <v>5427.0</v>
      </c>
      <c r="B1559" s="2">
        <v>45334.0</v>
      </c>
      <c r="D1559" s="18" t="s">
        <v>731</v>
      </c>
      <c r="E1559" s="3">
        <v>654.0</v>
      </c>
      <c r="F1559" s="3" t="s">
        <v>490</v>
      </c>
      <c r="G1559" s="3">
        <v>297.0</v>
      </c>
      <c r="H1559" s="18">
        <v>111.0</v>
      </c>
      <c r="I1559" s="19">
        <v>0.0909722222222222</v>
      </c>
    </row>
    <row r="1560" ht="13.5" customHeight="1">
      <c r="A1560" s="29">
        <v>5427.0</v>
      </c>
      <c r="B1560" s="2">
        <v>45335.0</v>
      </c>
      <c r="D1560" s="18" t="s">
        <v>445</v>
      </c>
      <c r="E1560" s="3">
        <v>533.0</v>
      </c>
      <c r="F1560" s="3" t="s">
        <v>492</v>
      </c>
      <c r="G1560" s="3">
        <v>226.0</v>
      </c>
      <c r="H1560" s="18">
        <v>120.0</v>
      </c>
      <c r="I1560" s="19">
        <v>0.153472222222222</v>
      </c>
    </row>
    <row r="1561" ht="13.5" customHeight="1">
      <c r="A1561" s="29">
        <v>5427.0</v>
      </c>
      <c r="B1561" s="2">
        <v>45336.0</v>
      </c>
      <c r="D1561" s="18" t="s">
        <v>563</v>
      </c>
      <c r="E1561" s="3">
        <v>424.0</v>
      </c>
      <c r="F1561" s="18" t="s">
        <v>610</v>
      </c>
      <c r="G1561" s="3">
        <v>187.0</v>
      </c>
      <c r="H1561" s="18">
        <v>57.0</v>
      </c>
      <c r="I1561" s="19">
        <v>0.302083333333333</v>
      </c>
    </row>
    <row r="1562" ht="13.5" customHeight="1">
      <c r="A1562" s="29">
        <v>5427.0</v>
      </c>
      <c r="B1562" s="2">
        <v>45337.0</v>
      </c>
      <c r="D1562" s="18" t="s">
        <v>341</v>
      </c>
      <c r="E1562" s="3">
        <v>434.0</v>
      </c>
      <c r="F1562" s="18" t="s">
        <v>663</v>
      </c>
      <c r="G1562" s="3">
        <v>262.0</v>
      </c>
      <c r="H1562" s="18">
        <v>103.0</v>
      </c>
      <c r="I1562" s="19">
        <v>0.305555555555556</v>
      </c>
    </row>
    <row r="1563" ht="13.5" customHeight="1">
      <c r="A1563" s="29">
        <v>5427.0</v>
      </c>
      <c r="B1563" s="2">
        <v>45338.0</v>
      </c>
      <c r="D1563" s="18" t="s">
        <v>730</v>
      </c>
      <c r="E1563" s="3">
        <v>596.0</v>
      </c>
      <c r="F1563" s="18" t="s">
        <v>590</v>
      </c>
      <c r="G1563" s="3">
        <v>326.0</v>
      </c>
      <c r="H1563" s="18">
        <v>89.0</v>
      </c>
      <c r="I1563" s="19">
        <v>0.302083333333333</v>
      </c>
    </row>
    <row r="1564" ht="13.5" customHeight="1">
      <c r="A1564" s="29">
        <v>5427.0</v>
      </c>
      <c r="B1564" s="2">
        <v>45339.0</v>
      </c>
      <c r="D1564" s="18" t="s">
        <v>555</v>
      </c>
      <c r="E1564" s="3">
        <v>609.0</v>
      </c>
      <c r="F1564" s="18" t="s">
        <v>274</v>
      </c>
      <c r="G1564" s="3">
        <v>443.0</v>
      </c>
      <c r="H1564" s="18">
        <v>77.0</v>
      </c>
      <c r="I1564" s="19">
        <v>0.329861111111111</v>
      </c>
    </row>
    <row r="1565" ht="13.5" customHeight="1">
      <c r="A1565" s="29">
        <v>5427.0</v>
      </c>
      <c r="B1565" s="2">
        <v>45340.0</v>
      </c>
      <c r="D1565" s="18" t="s">
        <v>416</v>
      </c>
      <c r="E1565" s="3">
        <v>405.0</v>
      </c>
      <c r="F1565" s="18" t="s">
        <v>424</v>
      </c>
      <c r="G1565" s="3">
        <v>202.0</v>
      </c>
      <c r="H1565" s="18">
        <v>67.0</v>
      </c>
      <c r="I1565" s="19">
        <v>0.326388888888889</v>
      </c>
    </row>
    <row r="1566" ht="13.5" customHeight="1">
      <c r="A1566" s="29">
        <v>5427.0</v>
      </c>
      <c r="B1566" s="2">
        <v>45341.0</v>
      </c>
      <c r="D1566" s="18" t="s">
        <v>1092</v>
      </c>
      <c r="E1566" s="3">
        <v>489.0</v>
      </c>
      <c r="F1566" s="18" t="s">
        <v>365</v>
      </c>
      <c r="G1566" s="3">
        <v>301.0</v>
      </c>
      <c r="H1566" s="18">
        <v>80.0</v>
      </c>
      <c r="I1566" s="19">
        <v>0.329861111111111</v>
      </c>
    </row>
    <row r="1567" ht="13.5" customHeight="1">
      <c r="A1567" s="29">
        <v>5427.0</v>
      </c>
      <c r="B1567" s="2">
        <v>45342.0</v>
      </c>
      <c r="D1567" s="18" t="s">
        <v>605</v>
      </c>
      <c r="E1567" s="3">
        <v>561.0</v>
      </c>
      <c r="F1567" s="18" t="s">
        <v>590</v>
      </c>
      <c r="G1567" s="3">
        <v>322.0</v>
      </c>
      <c r="H1567" s="18">
        <v>56.0</v>
      </c>
      <c r="I1567" s="19">
        <v>0.305555555555556</v>
      </c>
    </row>
    <row r="1568" ht="13.5" customHeight="1">
      <c r="A1568" s="29">
        <v>5427.0</v>
      </c>
      <c r="B1568" s="2">
        <v>45343.0</v>
      </c>
      <c r="D1568" s="18" t="s">
        <v>770</v>
      </c>
      <c r="E1568" s="3">
        <v>423.0</v>
      </c>
      <c r="F1568" s="18" t="s">
        <v>452</v>
      </c>
      <c r="G1568" s="3">
        <v>270.0</v>
      </c>
      <c r="H1568" s="18">
        <v>76.0</v>
      </c>
      <c r="I1568" s="19">
        <v>0.305555555555556</v>
      </c>
    </row>
    <row r="1569" ht="13.5" customHeight="1">
      <c r="A1569" s="29">
        <v>5427.0</v>
      </c>
      <c r="B1569" s="2">
        <v>45344.0</v>
      </c>
      <c r="D1569" s="18" t="s">
        <v>1021</v>
      </c>
      <c r="E1569" s="3">
        <v>516.0</v>
      </c>
      <c r="F1569" s="18" t="s">
        <v>1022</v>
      </c>
      <c r="G1569" s="3">
        <v>223.0</v>
      </c>
      <c r="H1569" s="18">
        <v>119.0</v>
      </c>
      <c r="I1569" s="19">
        <v>0.305555555555556</v>
      </c>
    </row>
    <row r="1570" ht="13.5" customHeight="1">
      <c r="A1570" s="29">
        <v>5427.0</v>
      </c>
      <c r="B1570" s="2">
        <v>45345.0</v>
      </c>
      <c r="D1570" s="18" t="s">
        <v>757</v>
      </c>
      <c r="E1570" s="3">
        <v>412.0</v>
      </c>
      <c r="F1570" s="18" t="s">
        <v>642</v>
      </c>
      <c r="G1570" s="3">
        <v>209.0</v>
      </c>
      <c r="H1570" s="18">
        <v>64.0</v>
      </c>
      <c r="I1570" s="19">
        <v>0.305555555555556</v>
      </c>
    </row>
    <row r="1571" ht="13.5" customHeight="1">
      <c r="A1571" s="29">
        <v>5427.0</v>
      </c>
      <c r="B1571" s="2">
        <v>45346.0</v>
      </c>
      <c r="D1571" s="18" t="s">
        <v>609</v>
      </c>
      <c r="E1571" s="3">
        <v>379.0</v>
      </c>
      <c r="F1571" s="18" t="s">
        <v>426</v>
      </c>
      <c r="G1571" s="3">
        <v>192.0</v>
      </c>
      <c r="H1571" s="18">
        <v>115.0</v>
      </c>
      <c r="I1571" s="19">
        <v>0.368055555555556</v>
      </c>
    </row>
    <row r="1572" ht="13.5" customHeight="1">
      <c r="A1572" s="29">
        <v>5427.0</v>
      </c>
      <c r="B1572" s="2">
        <v>45347.0</v>
      </c>
      <c r="D1572" s="18" t="s">
        <v>757</v>
      </c>
      <c r="E1572" s="3">
        <v>391.0</v>
      </c>
      <c r="F1572" s="18" t="s">
        <v>684</v>
      </c>
      <c r="G1572" s="3">
        <v>185.0</v>
      </c>
      <c r="H1572" s="18">
        <v>151.0</v>
      </c>
      <c r="I1572" s="19">
        <v>0.33125</v>
      </c>
    </row>
    <row r="1573" ht="13.5" customHeight="1">
      <c r="A1573" s="29">
        <v>5427.0</v>
      </c>
      <c r="B1573" s="2">
        <v>45348.0</v>
      </c>
      <c r="D1573" s="18" t="s">
        <v>609</v>
      </c>
      <c r="E1573" s="3">
        <v>307.0</v>
      </c>
      <c r="F1573" s="18" t="s">
        <v>590</v>
      </c>
      <c r="G1573" s="3">
        <v>148.0</v>
      </c>
      <c r="H1573" s="18">
        <v>99.0</v>
      </c>
      <c r="I1573" s="19">
        <v>0.236111111111111</v>
      </c>
    </row>
    <row r="1574" ht="13.5" customHeight="1">
      <c r="A1574" s="29">
        <v>5427.0</v>
      </c>
      <c r="B1574" s="2">
        <v>45349.0</v>
      </c>
      <c r="D1574" s="18" t="s">
        <v>563</v>
      </c>
      <c r="E1574" s="3">
        <v>147.0</v>
      </c>
      <c r="F1574" s="18" t="s">
        <v>267</v>
      </c>
      <c r="G1574" s="3">
        <v>74.0</v>
      </c>
      <c r="H1574" s="18">
        <v>140.0</v>
      </c>
      <c r="I1574" s="19">
        <v>0.30625</v>
      </c>
    </row>
    <row r="1575" ht="13.5" customHeight="1">
      <c r="A1575" s="29">
        <v>5427.0</v>
      </c>
      <c r="B1575" s="2">
        <v>45350.0</v>
      </c>
      <c r="D1575" s="18" t="s">
        <v>1093</v>
      </c>
      <c r="E1575" s="3">
        <v>143.0</v>
      </c>
      <c r="F1575" s="18" t="s">
        <v>274</v>
      </c>
      <c r="G1575" s="3">
        <v>79.0</v>
      </c>
      <c r="H1575" s="18">
        <v>120.0</v>
      </c>
      <c r="I1575" s="19">
        <v>0.305555555555556</v>
      </c>
    </row>
    <row r="1576" ht="13.5" customHeight="1">
      <c r="A1576" s="29">
        <v>5427.0</v>
      </c>
      <c r="B1576" s="2">
        <v>45351.0</v>
      </c>
      <c r="D1576" s="18" t="s">
        <v>800</v>
      </c>
      <c r="E1576" s="3">
        <v>70.0</v>
      </c>
      <c r="F1576" s="18" t="s">
        <v>450</v>
      </c>
      <c r="G1576" s="3">
        <v>45.0</v>
      </c>
      <c r="H1576" s="18">
        <v>83.0</v>
      </c>
      <c r="I1576" s="19">
        <v>0.302777777777778</v>
      </c>
    </row>
    <row r="1577" ht="13.5" customHeight="1">
      <c r="A1577" s="29">
        <v>5427.0</v>
      </c>
      <c r="B1577" s="2">
        <v>45352.0</v>
      </c>
      <c r="D1577" s="18" t="s">
        <v>525</v>
      </c>
      <c r="E1577" s="3">
        <v>389.0</v>
      </c>
      <c r="F1577" s="18" t="s">
        <v>274</v>
      </c>
      <c r="G1577" s="3">
        <v>132.0</v>
      </c>
      <c r="H1577" s="18">
        <v>70.0</v>
      </c>
      <c r="I1577" s="19">
        <v>0.302083333333333</v>
      </c>
    </row>
    <row r="1578" ht="13.5" customHeight="1">
      <c r="A1578" s="29">
        <v>5427.0</v>
      </c>
      <c r="B1578" s="2">
        <v>45353.0</v>
      </c>
      <c r="D1578" s="18" t="s">
        <v>416</v>
      </c>
      <c r="E1578" s="3">
        <v>211.0</v>
      </c>
      <c r="F1578" s="18" t="s">
        <v>960</v>
      </c>
      <c r="G1578" s="3">
        <v>100.0</v>
      </c>
      <c r="H1578" s="18">
        <v>111.0</v>
      </c>
      <c r="I1578" s="19">
        <v>0.34375</v>
      </c>
    </row>
    <row r="1579" ht="13.5" customHeight="1">
      <c r="A1579" s="29">
        <v>5427.0</v>
      </c>
      <c r="B1579" s="2">
        <v>45354.0</v>
      </c>
      <c r="D1579" s="18" t="s">
        <v>448</v>
      </c>
      <c r="E1579" s="3">
        <v>213.0</v>
      </c>
      <c r="F1579" s="18" t="s">
        <v>1094</v>
      </c>
      <c r="G1579" s="3">
        <v>64.0</v>
      </c>
      <c r="H1579" s="18">
        <v>120.0</v>
      </c>
      <c r="I1579" s="19">
        <v>0.326388888888889</v>
      </c>
    </row>
    <row r="1580" ht="13.5" customHeight="1">
      <c r="A1580" s="29">
        <v>5427.0</v>
      </c>
      <c r="B1580" s="2">
        <v>45355.0</v>
      </c>
      <c r="D1580" s="18" t="s">
        <v>1092</v>
      </c>
      <c r="E1580" s="3">
        <v>322.0</v>
      </c>
      <c r="F1580" s="18" t="s">
        <v>424</v>
      </c>
      <c r="G1580" s="3">
        <v>144.0</v>
      </c>
      <c r="H1580" s="18">
        <v>57.0</v>
      </c>
      <c r="I1580" s="19">
        <v>0.246527777777778</v>
      </c>
    </row>
    <row r="1581" ht="13.5" customHeight="1">
      <c r="A1581" s="29">
        <v>5427.0</v>
      </c>
      <c r="B1581" s="2">
        <v>45356.0</v>
      </c>
      <c r="D1581" s="18" t="s">
        <v>491</v>
      </c>
      <c r="E1581" s="3">
        <v>427.0</v>
      </c>
      <c r="F1581" s="18" t="s">
        <v>359</v>
      </c>
      <c r="G1581" s="3">
        <v>181.0</v>
      </c>
      <c r="H1581" s="18">
        <v>103.0</v>
      </c>
      <c r="I1581" s="19">
        <v>0.303472222222222</v>
      </c>
    </row>
    <row r="1582" ht="13.5" customHeight="1">
      <c r="A1582" s="29">
        <v>5427.0</v>
      </c>
      <c r="B1582" s="2">
        <v>45357.0</v>
      </c>
      <c r="D1582" s="18" t="s">
        <v>351</v>
      </c>
      <c r="E1582" s="3">
        <v>659.0</v>
      </c>
      <c r="F1582" s="18" t="s">
        <v>594</v>
      </c>
      <c r="G1582" s="3">
        <v>223.0</v>
      </c>
      <c r="H1582" s="18">
        <v>84.0</v>
      </c>
      <c r="I1582" s="19">
        <v>0.305555555555556</v>
      </c>
    </row>
    <row r="1583" ht="13.5" customHeight="1">
      <c r="A1583" s="29">
        <v>5427.0</v>
      </c>
      <c r="B1583" s="2">
        <v>45358.0</v>
      </c>
      <c r="D1583" s="18" t="s">
        <v>589</v>
      </c>
      <c r="E1583" s="3">
        <v>388.0</v>
      </c>
      <c r="F1583" s="18" t="s">
        <v>923</v>
      </c>
      <c r="G1583" s="3">
        <v>234.0</v>
      </c>
      <c r="H1583" s="18">
        <v>124.0</v>
      </c>
      <c r="I1583" s="19">
        <v>0.201388888888889</v>
      </c>
    </row>
    <row r="1584" ht="13.5" customHeight="1">
      <c r="A1584" s="29">
        <v>5427.0</v>
      </c>
      <c r="B1584" s="2">
        <v>45359.0</v>
      </c>
      <c r="D1584" s="18" t="s">
        <v>1092</v>
      </c>
      <c r="E1584" s="3">
        <v>467.0</v>
      </c>
      <c r="F1584" s="18" t="s">
        <v>270</v>
      </c>
      <c r="G1584" s="3">
        <v>238.0</v>
      </c>
      <c r="H1584" s="18">
        <v>112.0</v>
      </c>
      <c r="I1584" s="19">
        <v>0.28125</v>
      </c>
    </row>
    <row r="1585" ht="13.5" customHeight="1">
      <c r="A1585" s="29">
        <v>5427.0</v>
      </c>
      <c r="B1585" s="2">
        <v>45360.0</v>
      </c>
      <c r="D1585" s="18" t="s">
        <v>943</v>
      </c>
      <c r="E1585" s="3">
        <v>313.0</v>
      </c>
      <c r="F1585" s="3" t="s">
        <v>485</v>
      </c>
      <c r="G1585" s="3">
        <v>172.0</v>
      </c>
      <c r="H1585" s="18">
        <v>94.0</v>
      </c>
      <c r="I1585" s="19">
        <v>0.243055555555556</v>
      </c>
    </row>
    <row r="1586" ht="13.5" customHeight="1">
      <c r="A1586" s="29">
        <v>5427.0</v>
      </c>
      <c r="B1586" s="2">
        <v>45361.0</v>
      </c>
      <c r="D1586" s="18" t="s">
        <v>423</v>
      </c>
      <c r="E1586" s="3">
        <v>173.0</v>
      </c>
      <c r="F1586" s="3" t="s">
        <v>487</v>
      </c>
      <c r="G1586" s="3">
        <v>84.0</v>
      </c>
      <c r="H1586" s="18">
        <v>103.0</v>
      </c>
      <c r="I1586" s="19">
        <v>0.368055555555556</v>
      </c>
    </row>
    <row r="1587" ht="13.5" customHeight="1">
      <c r="A1587" s="29">
        <v>5427.0</v>
      </c>
      <c r="B1587" s="2">
        <v>45362.0</v>
      </c>
      <c r="D1587" s="18" t="s">
        <v>1092</v>
      </c>
      <c r="E1587" s="3">
        <v>566.0</v>
      </c>
      <c r="F1587" s="3" t="s">
        <v>488</v>
      </c>
      <c r="G1587" s="3">
        <v>243.0</v>
      </c>
      <c r="H1587" s="18">
        <v>119.0</v>
      </c>
      <c r="I1587" s="19">
        <v>0.33125</v>
      </c>
    </row>
    <row r="1588" ht="13.5" customHeight="1">
      <c r="A1588" s="29">
        <v>5427.0</v>
      </c>
      <c r="B1588" s="2">
        <v>45363.0</v>
      </c>
      <c r="D1588" s="18" t="s">
        <v>772</v>
      </c>
      <c r="E1588" s="3">
        <v>691.0</v>
      </c>
      <c r="F1588" s="3" t="s">
        <v>292</v>
      </c>
      <c r="G1588" s="3">
        <v>335.0</v>
      </c>
      <c r="H1588" s="18">
        <v>64.0</v>
      </c>
      <c r="I1588" s="19">
        <v>0.236111111111111</v>
      </c>
    </row>
    <row r="1589" ht="13.5" customHeight="1">
      <c r="A1589" s="29">
        <v>5427.0</v>
      </c>
      <c r="B1589" s="2">
        <v>45364.0</v>
      </c>
      <c r="D1589" s="18" t="s">
        <v>326</v>
      </c>
      <c r="E1589" s="3">
        <v>499.0</v>
      </c>
      <c r="F1589" s="3" t="s">
        <v>490</v>
      </c>
      <c r="G1589" s="3">
        <v>253.0</v>
      </c>
      <c r="H1589" s="18">
        <v>115.0</v>
      </c>
      <c r="I1589" s="19">
        <v>0.30625</v>
      </c>
    </row>
    <row r="1590" ht="13.5" customHeight="1">
      <c r="A1590" s="29">
        <v>5427.0</v>
      </c>
      <c r="B1590" s="2">
        <v>45365.0</v>
      </c>
      <c r="D1590" s="18" t="s">
        <v>341</v>
      </c>
      <c r="E1590" s="3">
        <v>441.0</v>
      </c>
      <c r="F1590" s="3" t="s">
        <v>492</v>
      </c>
      <c r="G1590" s="3">
        <v>288.0</v>
      </c>
      <c r="H1590" s="18">
        <v>151.0</v>
      </c>
      <c r="I1590" s="19">
        <v>0.305555555555556</v>
      </c>
    </row>
    <row r="1591" ht="13.5" customHeight="1">
      <c r="A1591" s="29">
        <v>5427.0</v>
      </c>
      <c r="B1591" s="2">
        <v>45366.0</v>
      </c>
      <c r="D1591" s="18" t="s">
        <v>1086</v>
      </c>
      <c r="E1591" s="3">
        <v>392.0</v>
      </c>
      <c r="F1591" s="18" t="s">
        <v>610</v>
      </c>
      <c r="G1591" s="3">
        <v>277.0</v>
      </c>
      <c r="H1591" s="18">
        <v>99.0</v>
      </c>
      <c r="I1591" s="19">
        <v>0.302777777777778</v>
      </c>
    </row>
    <row r="1592" ht="13.5" customHeight="1">
      <c r="A1592" s="29">
        <v>5427.0</v>
      </c>
      <c r="B1592" s="2">
        <v>45367.0</v>
      </c>
      <c r="D1592" s="18" t="s">
        <v>351</v>
      </c>
      <c r="E1592" s="3">
        <v>271.0</v>
      </c>
      <c r="F1592" s="18" t="s">
        <v>663</v>
      </c>
      <c r="G1592" s="3">
        <v>122.0</v>
      </c>
      <c r="H1592" s="18">
        <v>140.0</v>
      </c>
      <c r="I1592" s="19">
        <v>0.302083333333333</v>
      </c>
    </row>
    <row r="1593" ht="13.5" customHeight="1">
      <c r="A1593" s="29">
        <v>5427.0</v>
      </c>
      <c r="B1593" s="2">
        <v>45368.0</v>
      </c>
      <c r="D1593" s="18" t="s">
        <v>484</v>
      </c>
      <c r="E1593" s="3">
        <v>433.0</v>
      </c>
      <c r="F1593" s="18" t="s">
        <v>590</v>
      </c>
      <c r="G1593" s="3">
        <v>278.0</v>
      </c>
      <c r="H1593" s="18">
        <v>120.0</v>
      </c>
      <c r="I1593" s="19">
        <v>0.34375</v>
      </c>
    </row>
    <row r="1594" ht="13.5" customHeight="1">
      <c r="A1594" s="29">
        <v>5427.0</v>
      </c>
      <c r="B1594" s="2">
        <v>45369.0</v>
      </c>
      <c r="D1594" s="18" t="s">
        <v>943</v>
      </c>
      <c r="E1594" s="3">
        <v>653.0</v>
      </c>
      <c r="F1594" s="18" t="s">
        <v>274</v>
      </c>
      <c r="G1594" s="3">
        <v>353.0</v>
      </c>
      <c r="H1594" s="18">
        <v>83.0</v>
      </c>
      <c r="I1594" s="19">
        <v>0.326388888888889</v>
      </c>
    </row>
    <row r="1595" ht="13.5" customHeight="1">
      <c r="A1595" s="29">
        <v>5427.0</v>
      </c>
      <c r="B1595" s="2">
        <v>45370.0</v>
      </c>
      <c r="D1595" s="18" t="s">
        <v>1092</v>
      </c>
      <c r="E1595" s="3">
        <v>459.0</v>
      </c>
      <c r="F1595" s="18" t="s">
        <v>424</v>
      </c>
      <c r="G1595" s="3">
        <v>208.0</v>
      </c>
      <c r="H1595" s="18">
        <v>45.0</v>
      </c>
      <c r="I1595" s="19">
        <v>0.246527777777778</v>
      </c>
    </row>
    <row r="1596" ht="13.5" customHeight="1">
      <c r="A1596" s="29">
        <v>5427.0</v>
      </c>
      <c r="B1596" s="2">
        <v>45371.0</v>
      </c>
      <c r="D1596" s="18" t="s">
        <v>605</v>
      </c>
      <c r="E1596" s="3">
        <v>548.0</v>
      </c>
      <c r="F1596" s="18" t="s">
        <v>365</v>
      </c>
      <c r="G1596" s="3">
        <v>192.0</v>
      </c>
      <c r="H1596" s="18">
        <v>56.0</v>
      </c>
      <c r="I1596" s="19">
        <v>0.303472222222222</v>
      </c>
    </row>
    <row r="1597" ht="13.5" customHeight="1">
      <c r="A1597" s="29">
        <v>5427.0</v>
      </c>
      <c r="B1597" s="2">
        <v>45372.0</v>
      </c>
      <c r="D1597" s="18" t="s">
        <v>589</v>
      </c>
      <c r="E1597" s="3">
        <v>382.0</v>
      </c>
      <c r="F1597" s="18" t="s">
        <v>590</v>
      </c>
      <c r="G1597" s="3">
        <v>221.0</v>
      </c>
      <c r="H1597" s="18">
        <v>78.0</v>
      </c>
      <c r="I1597" s="19">
        <v>0.305555555555556</v>
      </c>
    </row>
    <row r="1598" ht="13.5" customHeight="1">
      <c r="A1598" s="29">
        <v>5427.0</v>
      </c>
      <c r="B1598" s="2">
        <v>45373.0</v>
      </c>
      <c r="D1598" s="18" t="s">
        <v>788</v>
      </c>
      <c r="E1598" s="3">
        <v>359.0</v>
      </c>
      <c r="F1598" s="18" t="s">
        <v>452</v>
      </c>
      <c r="G1598" s="3">
        <v>242.0</v>
      </c>
      <c r="H1598" s="18">
        <v>109.0</v>
      </c>
      <c r="I1598" s="19">
        <v>0.201388888888889</v>
      </c>
    </row>
    <row r="1599" ht="13.5" customHeight="1">
      <c r="A1599" s="29">
        <v>5427.0</v>
      </c>
      <c r="B1599" s="2">
        <v>45374.0</v>
      </c>
      <c r="D1599" s="18" t="s">
        <v>351</v>
      </c>
      <c r="E1599" s="3">
        <v>352.0</v>
      </c>
      <c r="F1599" s="18" t="s">
        <v>590</v>
      </c>
      <c r="G1599" s="3">
        <v>122.0</v>
      </c>
      <c r="H1599" s="18">
        <v>76.0</v>
      </c>
      <c r="I1599" s="19">
        <v>0.28125</v>
      </c>
    </row>
    <row r="1600" ht="13.5" customHeight="1">
      <c r="A1600" s="29">
        <v>5427.0</v>
      </c>
      <c r="B1600" s="2">
        <v>45375.0</v>
      </c>
      <c r="D1600" s="18" t="s">
        <v>917</v>
      </c>
      <c r="E1600" s="3">
        <v>257.0</v>
      </c>
      <c r="F1600" s="18" t="s">
        <v>274</v>
      </c>
      <c r="G1600" s="3">
        <v>191.0</v>
      </c>
      <c r="H1600" s="18">
        <v>53.0</v>
      </c>
      <c r="I1600" s="19">
        <v>0.243055555555556</v>
      </c>
    </row>
    <row r="1601" ht="13.5" customHeight="1">
      <c r="A1601" s="29">
        <v>5427.0</v>
      </c>
      <c r="B1601" s="2">
        <v>45376.0</v>
      </c>
      <c r="D1601" s="18" t="s">
        <v>368</v>
      </c>
      <c r="E1601" s="3">
        <v>500.0</v>
      </c>
      <c r="F1601" s="18" t="s">
        <v>424</v>
      </c>
      <c r="G1601" s="3">
        <v>257.0</v>
      </c>
      <c r="H1601" s="18">
        <v>78.0</v>
      </c>
      <c r="I1601" s="19">
        <v>0.246527777777778</v>
      </c>
    </row>
    <row r="1602" ht="13.5" customHeight="1">
      <c r="A1602" s="29">
        <v>5427.0</v>
      </c>
      <c r="B1602" s="2">
        <v>45377.0</v>
      </c>
      <c r="D1602" s="18" t="s">
        <v>351</v>
      </c>
      <c r="E1602" s="3">
        <v>544.0</v>
      </c>
      <c r="F1602" s="18" t="s">
        <v>365</v>
      </c>
      <c r="G1602" s="3">
        <v>376.0</v>
      </c>
      <c r="H1602" s="18">
        <v>98.0</v>
      </c>
      <c r="I1602" s="19">
        <v>0.303472222222222</v>
      </c>
    </row>
    <row r="1603" ht="13.5" customHeight="1">
      <c r="A1603" s="29">
        <v>5427.0</v>
      </c>
      <c r="B1603" s="2">
        <v>45378.0</v>
      </c>
      <c r="D1603" s="18" t="s">
        <v>544</v>
      </c>
      <c r="E1603" s="3">
        <v>545.0</v>
      </c>
      <c r="F1603" s="18" t="s">
        <v>590</v>
      </c>
      <c r="G1603" s="3">
        <v>347.0</v>
      </c>
      <c r="H1603" s="18">
        <v>56.0</v>
      </c>
      <c r="I1603" s="19">
        <v>0.305555555555556</v>
      </c>
      <c r="L1603" s="3">
        <v>0.0</v>
      </c>
    </row>
    <row r="1604" ht="13.5" customHeight="1">
      <c r="A1604" s="29">
        <v>5427.0</v>
      </c>
      <c r="B1604" s="2">
        <v>45379.0</v>
      </c>
      <c r="D1604" s="18" t="s">
        <v>1092</v>
      </c>
      <c r="E1604" s="3">
        <v>600.0</v>
      </c>
      <c r="F1604" s="18" t="s">
        <v>452</v>
      </c>
      <c r="G1604" s="3">
        <v>365.0</v>
      </c>
      <c r="H1604" s="18">
        <v>63.0</v>
      </c>
      <c r="I1604" s="19">
        <v>0.201388888888889</v>
      </c>
      <c r="L1604" s="3">
        <v>0.0</v>
      </c>
    </row>
    <row r="1605" ht="13.5" customHeight="1">
      <c r="A1605" s="29">
        <v>5427.0</v>
      </c>
      <c r="B1605" s="2">
        <v>45380.0</v>
      </c>
      <c r="D1605" s="18" t="s">
        <v>779</v>
      </c>
      <c r="E1605" s="3">
        <v>476.0</v>
      </c>
      <c r="F1605" s="18" t="s">
        <v>1022</v>
      </c>
      <c r="G1605" s="3">
        <v>247.0</v>
      </c>
      <c r="H1605" s="18">
        <v>45.0</v>
      </c>
      <c r="I1605" s="19">
        <v>0.28125</v>
      </c>
      <c r="L1605" s="3">
        <v>1.0</v>
      </c>
    </row>
    <row r="1606" ht="13.5" customHeight="1">
      <c r="A1606" s="29">
        <v>5427.0</v>
      </c>
      <c r="B1606" s="2">
        <v>45381.0</v>
      </c>
      <c r="D1606" s="18" t="s">
        <v>1095</v>
      </c>
      <c r="E1606" s="3">
        <v>513.0</v>
      </c>
      <c r="F1606" s="18" t="s">
        <v>642</v>
      </c>
      <c r="G1606" s="3">
        <v>353.0</v>
      </c>
      <c r="H1606" s="18">
        <v>67.0</v>
      </c>
      <c r="I1606" s="19">
        <v>0.243055555555556</v>
      </c>
      <c r="L1606" s="3">
        <v>0.0</v>
      </c>
    </row>
    <row r="1607" ht="13.5" customHeight="1">
      <c r="A1607" s="29">
        <v>5427.0</v>
      </c>
      <c r="B1607" s="2">
        <v>45382.0</v>
      </c>
      <c r="D1607" s="18" t="s">
        <v>405</v>
      </c>
      <c r="E1607" s="3">
        <v>507.0</v>
      </c>
      <c r="F1607" s="18" t="s">
        <v>426</v>
      </c>
      <c r="G1607" s="3">
        <v>303.0</v>
      </c>
      <c r="H1607" s="18">
        <v>56.0</v>
      </c>
      <c r="I1607" s="19">
        <v>0.368055555555556</v>
      </c>
      <c r="L1607" s="3">
        <v>0.0</v>
      </c>
    </row>
    <row r="1608" ht="13.5" customHeight="1">
      <c r="A1608" s="29">
        <v>5427.0</v>
      </c>
      <c r="B1608" s="2">
        <v>45383.0</v>
      </c>
      <c r="D1608" s="18" t="s">
        <v>369</v>
      </c>
      <c r="E1608" s="3">
        <v>641.0</v>
      </c>
      <c r="F1608" s="18" t="s">
        <v>269</v>
      </c>
      <c r="G1608" s="3">
        <v>284.0</v>
      </c>
      <c r="H1608" s="18">
        <v>67.0</v>
      </c>
      <c r="I1608" s="19">
        <v>0.33125</v>
      </c>
      <c r="L1608" s="3">
        <v>0.0</v>
      </c>
    </row>
    <row r="1609" ht="13.5" customHeight="1">
      <c r="A1609" s="29">
        <v>5427.0</v>
      </c>
      <c r="B1609" s="2">
        <v>45384.0</v>
      </c>
      <c r="D1609" s="18" t="s">
        <v>484</v>
      </c>
      <c r="E1609" s="3">
        <v>611.0</v>
      </c>
      <c r="F1609" s="18" t="s">
        <v>558</v>
      </c>
      <c r="G1609" s="3">
        <v>223.0</v>
      </c>
      <c r="H1609" s="18">
        <v>67.0</v>
      </c>
      <c r="I1609" s="19">
        <v>0.236111111111111</v>
      </c>
      <c r="L1609" s="3">
        <v>0.0</v>
      </c>
    </row>
    <row r="1610" ht="13.5" customHeight="1">
      <c r="A1610" s="87">
        <v>5785.0</v>
      </c>
      <c r="B1610" s="2">
        <v>45292.0</v>
      </c>
      <c r="D1610" s="88" t="s">
        <v>1096</v>
      </c>
      <c r="E1610" s="88">
        <v>392.0</v>
      </c>
      <c r="F1610" s="88" t="s">
        <v>1097</v>
      </c>
      <c r="G1610" s="3">
        <v>153.0</v>
      </c>
      <c r="H1610" s="3">
        <v>84.0</v>
      </c>
      <c r="I1610" s="89">
        <v>0.40208333333333335</v>
      </c>
      <c r="J1610" s="3">
        <v>0.3903061224489796</v>
      </c>
      <c r="K1610" s="3">
        <v>4.666666666666667</v>
      </c>
    </row>
    <row r="1611" ht="13.5" customHeight="1">
      <c r="A1611" s="87">
        <v>5785.0</v>
      </c>
      <c r="B1611" s="2">
        <v>45293.0</v>
      </c>
      <c r="D1611" s="88" t="s">
        <v>1098</v>
      </c>
      <c r="E1611" s="88">
        <v>307.0</v>
      </c>
      <c r="F1611" s="88" t="s">
        <v>1099</v>
      </c>
      <c r="G1611" s="3">
        <v>90.0</v>
      </c>
      <c r="H1611" s="3">
        <v>71.0</v>
      </c>
      <c r="I1611" s="89">
        <v>0.31666666666666665</v>
      </c>
      <c r="J1611" s="3">
        <v>0.2931596091205212</v>
      </c>
      <c r="K1611" s="3">
        <v>4.323943661971831</v>
      </c>
    </row>
    <row r="1612" ht="13.5" customHeight="1">
      <c r="A1612" s="87">
        <v>5785.0</v>
      </c>
      <c r="B1612" s="2">
        <v>45294.0</v>
      </c>
      <c r="D1612" s="90" t="s">
        <v>1100</v>
      </c>
      <c r="E1612" s="88">
        <v>428.0</v>
      </c>
      <c r="F1612" s="88" t="s">
        <v>1101</v>
      </c>
      <c r="G1612" s="3">
        <v>180.0</v>
      </c>
      <c r="H1612" s="3">
        <v>75.0</v>
      </c>
      <c r="I1612" s="89">
        <v>0.31527777777777777</v>
      </c>
      <c r="J1612" s="3">
        <v>0.4205607476635514</v>
      </c>
      <c r="K1612" s="3">
        <v>5.706666666666667</v>
      </c>
    </row>
    <row r="1613" ht="13.5" customHeight="1">
      <c r="A1613" s="87">
        <v>5785.0</v>
      </c>
      <c r="B1613" s="2">
        <v>45295.0</v>
      </c>
      <c r="D1613" s="88" t="s">
        <v>1102</v>
      </c>
      <c r="E1613" s="88">
        <v>403.0</v>
      </c>
      <c r="F1613" s="88" t="s">
        <v>1103</v>
      </c>
      <c r="G1613" s="3">
        <v>256.0</v>
      </c>
      <c r="H1613" s="3">
        <v>129.0</v>
      </c>
      <c r="I1613" s="89">
        <v>0.32708333333333334</v>
      </c>
      <c r="J1613" s="3">
        <v>0.6352357320099256</v>
      </c>
      <c r="K1613" s="3">
        <v>3.124031007751938</v>
      </c>
    </row>
    <row r="1614" ht="13.5" customHeight="1">
      <c r="A1614" s="87">
        <v>5785.0</v>
      </c>
      <c r="B1614" s="2">
        <v>45296.0</v>
      </c>
      <c r="D1614" s="88" t="s">
        <v>180</v>
      </c>
      <c r="E1614" s="88">
        <v>398.0</v>
      </c>
      <c r="F1614" s="88" t="s">
        <v>1104</v>
      </c>
      <c r="G1614" s="3">
        <v>207.0</v>
      </c>
      <c r="H1614" s="3">
        <v>106.0</v>
      </c>
      <c r="I1614" s="89">
        <v>0.35555555555555557</v>
      </c>
      <c r="J1614" s="3">
        <v>0.5201005025125628</v>
      </c>
      <c r="K1614" s="3">
        <v>3.7547169811320753</v>
      </c>
    </row>
    <row r="1615" ht="13.5" customHeight="1">
      <c r="A1615" s="87">
        <v>5785.0</v>
      </c>
      <c r="B1615" s="2">
        <v>45297.0</v>
      </c>
      <c r="D1615" s="88" t="s">
        <v>1105</v>
      </c>
      <c r="E1615" s="88">
        <v>420.0</v>
      </c>
      <c r="F1615" s="88" t="s">
        <v>1106</v>
      </c>
      <c r="G1615" s="3">
        <v>288.0</v>
      </c>
      <c r="H1615" s="3">
        <v>58.0</v>
      </c>
      <c r="I1615" s="89">
        <v>0.33819444444444446</v>
      </c>
      <c r="J1615" s="3">
        <v>0.6857142857142857</v>
      </c>
      <c r="K1615" s="3">
        <v>7.241379310344827</v>
      </c>
    </row>
    <row r="1616" ht="13.5" customHeight="1">
      <c r="A1616" s="87">
        <v>5785.0</v>
      </c>
      <c r="B1616" s="2">
        <v>45298.0</v>
      </c>
      <c r="D1616" s="88" t="s">
        <v>198</v>
      </c>
      <c r="E1616" s="88">
        <v>461.0</v>
      </c>
      <c r="F1616" s="88" t="s">
        <v>199</v>
      </c>
      <c r="G1616" s="3">
        <v>171.0</v>
      </c>
      <c r="H1616" s="3">
        <v>53.0</v>
      </c>
      <c r="I1616" s="89">
        <v>0.3354166666666667</v>
      </c>
      <c r="J1616" s="3">
        <v>0.37093275488069416</v>
      </c>
      <c r="K1616" s="3">
        <v>8.69811320754717</v>
      </c>
    </row>
    <row r="1617" ht="13.5" customHeight="1">
      <c r="A1617" s="87">
        <v>5785.0</v>
      </c>
      <c r="B1617" s="2">
        <v>45299.0</v>
      </c>
      <c r="D1617" s="88" t="s">
        <v>166</v>
      </c>
      <c r="E1617" s="88">
        <v>381.0</v>
      </c>
      <c r="F1617" s="88" t="s">
        <v>200</v>
      </c>
      <c r="G1617" s="3">
        <v>137.0</v>
      </c>
      <c r="H1617" s="3">
        <v>81.0</v>
      </c>
      <c r="I1617" s="89">
        <v>0.40277777777777773</v>
      </c>
      <c r="J1617" s="3">
        <v>0.35958005249343833</v>
      </c>
      <c r="K1617" s="3">
        <v>4.703703703703703</v>
      </c>
    </row>
    <row r="1618" ht="13.5" customHeight="1">
      <c r="A1618" s="87">
        <v>5785.0</v>
      </c>
      <c r="B1618" s="2">
        <v>45300.0</v>
      </c>
      <c r="D1618" s="88" t="s">
        <v>201</v>
      </c>
      <c r="E1618" s="88">
        <v>302.0</v>
      </c>
      <c r="F1618" s="88" t="s">
        <v>202</v>
      </c>
      <c r="G1618" s="3">
        <v>96.0</v>
      </c>
      <c r="H1618" s="3">
        <v>75.0</v>
      </c>
      <c r="I1618" s="89">
        <v>0.3201388888888889</v>
      </c>
      <c r="J1618" s="3">
        <v>0.31788079470198677</v>
      </c>
      <c r="K1618" s="3">
        <v>4.026666666666666</v>
      </c>
    </row>
    <row r="1619" ht="13.5" customHeight="1">
      <c r="A1619" s="87">
        <v>5785.0</v>
      </c>
      <c r="B1619" s="2">
        <v>45301.0</v>
      </c>
      <c r="D1619" s="90" t="s">
        <v>188</v>
      </c>
      <c r="E1619" s="88">
        <v>438.0</v>
      </c>
      <c r="F1619" s="88" t="s">
        <v>203</v>
      </c>
      <c r="G1619" s="3">
        <v>198.0</v>
      </c>
      <c r="H1619" s="3">
        <v>83.0</v>
      </c>
      <c r="I1619" s="89">
        <v>0.32430555555555557</v>
      </c>
      <c r="J1619" s="3">
        <v>0.4520547945205479</v>
      </c>
      <c r="K1619" s="3">
        <v>5.27710843373494</v>
      </c>
    </row>
    <row r="1620" ht="13.5" customHeight="1">
      <c r="A1620" s="87">
        <v>5785.0</v>
      </c>
      <c r="B1620" s="2">
        <v>45302.0</v>
      </c>
      <c r="D1620" s="88" t="s">
        <v>185</v>
      </c>
      <c r="E1620" s="88">
        <v>371.0</v>
      </c>
      <c r="F1620" s="88" t="s">
        <v>116</v>
      </c>
      <c r="G1620" s="3">
        <v>254.0</v>
      </c>
      <c r="H1620" s="3">
        <v>116.0</v>
      </c>
      <c r="I1620" s="89">
        <v>0.33194444444444443</v>
      </c>
      <c r="J1620" s="3">
        <v>0.6846361185983828</v>
      </c>
      <c r="K1620" s="3">
        <v>3.1982758620689653</v>
      </c>
    </row>
    <row r="1621" ht="13.5" customHeight="1">
      <c r="A1621" s="87">
        <v>5785.0</v>
      </c>
      <c r="B1621" s="2">
        <v>45303.0</v>
      </c>
      <c r="D1621" s="88" t="s">
        <v>204</v>
      </c>
      <c r="E1621" s="88">
        <v>380.0</v>
      </c>
      <c r="F1621" s="88" t="s">
        <v>205</v>
      </c>
      <c r="G1621" s="3">
        <v>187.0</v>
      </c>
      <c r="H1621" s="3">
        <v>114.0</v>
      </c>
      <c r="I1621" s="89">
        <v>0.34097222222222223</v>
      </c>
      <c r="J1621" s="3">
        <v>0.4921052631578947</v>
      </c>
      <c r="K1621" s="3">
        <v>3.3333333333333335</v>
      </c>
    </row>
    <row r="1622" ht="13.5" customHeight="1">
      <c r="A1622" s="87">
        <v>5785.0</v>
      </c>
      <c r="B1622" s="2">
        <v>45304.0</v>
      </c>
      <c r="D1622" s="88" t="s">
        <v>186</v>
      </c>
      <c r="E1622" s="88">
        <v>470.0</v>
      </c>
      <c r="F1622" s="88" t="s">
        <v>1107</v>
      </c>
      <c r="G1622" s="3">
        <v>199.0</v>
      </c>
      <c r="H1622" s="3">
        <v>70.0</v>
      </c>
      <c r="I1622" s="89">
        <v>0.40902777777777777</v>
      </c>
      <c r="J1622" s="3">
        <v>0.42340425531914894</v>
      </c>
      <c r="K1622" s="3">
        <v>6.714285714285714</v>
      </c>
    </row>
    <row r="1623" ht="13.5" customHeight="1">
      <c r="A1623" s="87">
        <v>5785.0</v>
      </c>
      <c r="B1623" s="2">
        <v>45305.0</v>
      </c>
      <c r="D1623" s="88" t="s">
        <v>223</v>
      </c>
      <c r="E1623" s="88">
        <v>308.0</v>
      </c>
      <c r="F1623" s="88" t="s">
        <v>157</v>
      </c>
      <c r="G1623" s="3">
        <v>230.0</v>
      </c>
      <c r="H1623" s="3">
        <v>65.0</v>
      </c>
      <c r="I1623" s="89">
        <v>0.4076388888888889</v>
      </c>
      <c r="J1623" s="3">
        <v>0.7467532467532467</v>
      </c>
      <c r="K1623" s="3">
        <v>4.7384615384615385</v>
      </c>
    </row>
    <row r="1624" ht="13.5" customHeight="1">
      <c r="A1624" s="87">
        <v>5785.0</v>
      </c>
      <c r="B1624" s="2">
        <v>45306.0</v>
      </c>
      <c r="D1624" s="88" t="s">
        <v>179</v>
      </c>
      <c r="E1624" s="88">
        <v>332.0</v>
      </c>
      <c r="F1624" s="88" t="s">
        <v>1108</v>
      </c>
      <c r="G1624" s="3">
        <v>188.0</v>
      </c>
      <c r="H1624" s="3">
        <v>80.0</v>
      </c>
      <c r="I1624" s="89">
        <v>0.3444444444444445</v>
      </c>
      <c r="J1624" s="3">
        <v>0.5662650602409639</v>
      </c>
      <c r="K1624" s="3">
        <v>4.15</v>
      </c>
    </row>
    <row r="1625" ht="13.5" customHeight="1">
      <c r="A1625" s="87">
        <v>5785.0</v>
      </c>
      <c r="B1625" s="2">
        <v>45307.0</v>
      </c>
      <c r="D1625" s="88" t="s">
        <v>1109</v>
      </c>
      <c r="E1625" s="88">
        <v>351.0</v>
      </c>
      <c r="F1625" s="88" t="s">
        <v>1110</v>
      </c>
      <c r="G1625" s="3">
        <v>120.0</v>
      </c>
      <c r="H1625" s="3">
        <v>76.0</v>
      </c>
      <c r="I1625" s="89">
        <v>0.32430555555555557</v>
      </c>
      <c r="J1625" s="3">
        <v>0.3418803418803419</v>
      </c>
      <c r="K1625" s="3">
        <v>4.618421052631579</v>
      </c>
    </row>
    <row r="1626" ht="13.5" customHeight="1">
      <c r="A1626" s="87">
        <v>5785.0</v>
      </c>
      <c r="B1626" s="2">
        <v>45308.0</v>
      </c>
      <c r="D1626" s="88" t="s">
        <v>1111</v>
      </c>
      <c r="E1626" s="88">
        <v>319.0</v>
      </c>
      <c r="F1626" s="88" t="s">
        <v>1112</v>
      </c>
      <c r="G1626" s="3">
        <v>122.0</v>
      </c>
      <c r="H1626" s="3">
        <v>76.0</v>
      </c>
      <c r="I1626" s="89">
        <v>0.3326388888888889</v>
      </c>
      <c r="J1626" s="3">
        <v>0.3824451410658307</v>
      </c>
      <c r="K1626" s="3">
        <v>4.197368421052632</v>
      </c>
    </row>
    <row r="1627" ht="13.5" customHeight="1">
      <c r="A1627" s="87">
        <v>5785.0</v>
      </c>
      <c r="B1627" s="2">
        <v>45309.0</v>
      </c>
      <c r="D1627" s="88" t="s">
        <v>1113</v>
      </c>
      <c r="E1627" s="88">
        <v>395.0</v>
      </c>
      <c r="F1627" s="88" t="s">
        <v>224</v>
      </c>
      <c r="G1627" s="3">
        <v>189.0</v>
      </c>
      <c r="H1627" s="3">
        <v>101.0</v>
      </c>
      <c r="I1627" s="89">
        <v>0.31805555555555554</v>
      </c>
      <c r="J1627" s="3">
        <v>0.47848101265822784</v>
      </c>
      <c r="K1627" s="3">
        <v>3.910891089108911</v>
      </c>
    </row>
    <row r="1628" ht="13.5" customHeight="1">
      <c r="A1628" s="87">
        <v>5785.0</v>
      </c>
      <c r="B1628" s="2">
        <v>45310.0</v>
      </c>
      <c r="D1628" s="88" t="s">
        <v>1114</v>
      </c>
      <c r="E1628" s="88">
        <v>309.0</v>
      </c>
      <c r="F1628" s="88" t="s">
        <v>199</v>
      </c>
      <c r="G1628" s="3">
        <v>171.0</v>
      </c>
      <c r="H1628" s="3">
        <v>46.0</v>
      </c>
      <c r="I1628" s="89">
        <v>0.43333333333333335</v>
      </c>
      <c r="J1628" s="3">
        <v>0.5533980582524272</v>
      </c>
      <c r="K1628" s="3">
        <v>6.717391304347826</v>
      </c>
    </row>
    <row r="1629" ht="13.5" customHeight="1">
      <c r="A1629" s="87">
        <v>5785.0</v>
      </c>
      <c r="B1629" s="2">
        <v>45311.0</v>
      </c>
      <c r="D1629" s="88" t="s">
        <v>1115</v>
      </c>
      <c r="E1629" s="88">
        <v>534.0</v>
      </c>
      <c r="F1629" s="88" t="s">
        <v>1113</v>
      </c>
      <c r="G1629" s="3">
        <v>395.0</v>
      </c>
      <c r="H1629" s="3">
        <v>54.0</v>
      </c>
      <c r="I1629" s="89">
        <v>0.3951388888888889</v>
      </c>
      <c r="J1629" s="3">
        <v>0.7397003745318352</v>
      </c>
      <c r="K1629" s="3">
        <v>9.88888888888889</v>
      </c>
    </row>
    <row r="1630" ht="13.5" customHeight="1">
      <c r="A1630" s="87">
        <v>5785.0</v>
      </c>
      <c r="B1630" s="2">
        <v>45312.0</v>
      </c>
      <c r="D1630" s="88" t="s">
        <v>1116</v>
      </c>
      <c r="E1630" s="88">
        <v>362.0</v>
      </c>
      <c r="F1630" s="88" t="s">
        <v>1117</v>
      </c>
      <c r="G1630" s="3">
        <v>235.0</v>
      </c>
      <c r="H1630" s="3">
        <v>61.0</v>
      </c>
      <c r="I1630" s="89">
        <v>0.3340277777777778</v>
      </c>
      <c r="J1630" s="3">
        <v>0.649171270718232</v>
      </c>
      <c r="K1630" s="3">
        <v>5.934426229508197</v>
      </c>
    </row>
    <row r="1631" ht="13.5" customHeight="1">
      <c r="A1631" s="87">
        <v>5785.0</v>
      </c>
      <c r="B1631" s="2">
        <v>45313.0</v>
      </c>
      <c r="D1631" s="88" t="s">
        <v>1118</v>
      </c>
      <c r="E1631" s="88">
        <v>315.0</v>
      </c>
      <c r="F1631" s="88" t="s">
        <v>1119</v>
      </c>
      <c r="G1631" s="3">
        <v>202.0</v>
      </c>
      <c r="H1631" s="3">
        <v>102.0</v>
      </c>
      <c r="I1631" s="89">
        <v>0.33055555555555555</v>
      </c>
      <c r="J1631" s="3">
        <v>0.6412698412698413</v>
      </c>
      <c r="K1631" s="3">
        <v>3.088235294117647</v>
      </c>
    </row>
    <row r="1632" ht="13.5" customHeight="1">
      <c r="A1632" s="87">
        <v>5785.0</v>
      </c>
      <c r="B1632" s="2">
        <v>45314.0</v>
      </c>
      <c r="D1632" s="88" t="s">
        <v>1120</v>
      </c>
      <c r="E1632" s="88">
        <v>437.0</v>
      </c>
      <c r="F1632" s="88" t="s">
        <v>123</v>
      </c>
      <c r="G1632" s="3">
        <v>273.0</v>
      </c>
      <c r="H1632" s="3">
        <v>112.0</v>
      </c>
      <c r="I1632" s="89">
        <v>0.3277777777777778</v>
      </c>
      <c r="J1632" s="3">
        <v>0.6247139588100686</v>
      </c>
      <c r="K1632" s="3">
        <v>3.9017857142857144</v>
      </c>
    </row>
    <row r="1633" ht="13.5" customHeight="1">
      <c r="A1633" s="87">
        <v>5785.0</v>
      </c>
      <c r="B1633" s="2">
        <v>45315.0</v>
      </c>
      <c r="D1633" s="88" t="s">
        <v>1121</v>
      </c>
      <c r="E1633" s="88">
        <v>363.0</v>
      </c>
      <c r="F1633" s="88" t="s">
        <v>1122</v>
      </c>
      <c r="G1633" s="3">
        <v>110.0</v>
      </c>
      <c r="H1633" s="3">
        <v>100.0</v>
      </c>
      <c r="I1633" s="89">
        <v>0.31875000000000003</v>
      </c>
      <c r="J1633" s="3">
        <v>0.30303030303030304</v>
      </c>
      <c r="K1633" s="3">
        <v>3.63</v>
      </c>
    </row>
    <row r="1634" ht="13.5" customHeight="1">
      <c r="A1634" s="87">
        <v>5785.0</v>
      </c>
      <c r="B1634" s="2">
        <v>45316.0</v>
      </c>
      <c r="D1634" s="88" t="s">
        <v>106</v>
      </c>
      <c r="E1634" s="88">
        <v>250.0</v>
      </c>
      <c r="F1634" s="88" t="s">
        <v>873</v>
      </c>
      <c r="G1634" s="3">
        <v>139.0</v>
      </c>
      <c r="H1634" s="3">
        <v>132.0</v>
      </c>
      <c r="I1634" s="89">
        <v>0.32708333333333334</v>
      </c>
      <c r="J1634" s="3">
        <v>0.556</v>
      </c>
      <c r="K1634" s="3">
        <v>1.893939393939394</v>
      </c>
    </row>
    <row r="1635" ht="13.5" customHeight="1">
      <c r="A1635" s="87">
        <v>5785.0</v>
      </c>
      <c r="B1635" s="2">
        <v>45317.0</v>
      </c>
      <c r="D1635" s="88" t="s">
        <v>197</v>
      </c>
      <c r="E1635" s="88">
        <v>444.0</v>
      </c>
      <c r="F1635" s="88" t="s">
        <v>1123</v>
      </c>
      <c r="G1635" s="3">
        <v>170.0</v>
      </c>
      <c r="H1635" s="3">
        <v>114.0</v>
      </c>
      <c r="I1635" s="89">
        <v>0.3354166666666667</v>
      </c>
      <c r="J1635" s="3">
        <v>0.38288288288288286</v>
      </c>
      <c r="K1635" s="3">
        <v>3.8947368421052633</v>
      </c>
    </row>
    <row r="1636" ht="13.5" customHeight="1">
      <c r="A1636" s="87">
        <v>5785.0</v>
      </c>
      <c r="B1636" s="2">
        <v>45318.0</v>
      </c>
      <c r="D1636" s="88" t="s">
        <v>1124</v>
      </c>
      <c r="E1636" s="88">
        <v>465.0</v>
      </c>
      <c r="F1636" s="88" t="s">
        <v>94</v>
      </c>
      <c r="G1636" s="3">
        <v>190.0</v>
      </c>
      <c r="H1636" s="3">
        <v>73.0</v>
      </c>
      <c r="I1636" s="7">
        <v>0.40277777777777773</v>
      </c>
      <c r="J1636" s="3">
        <v>0.40860215053763443</v>
      </c>
      <c r="K1636" s="3">
        <v>6.36986301369863</v>
      </c>
    </row>
    <row r="1637" ht="13.5" customHeight="1">
      <c r="A1637" s="87">
        <v>5785.0</v>
      </c>
      <c r="B1637" s="2">
        <v>45319.0</v>
      </c>
      <c r="D1637" s="88" t="s">
        <v>1125</v>
      </c>
      <c r="E1637" s="88">
        <v>425.0</v>
      </c>
      <c r="F1637" s="88" t="s">
        <v>1126</v>
      </c>
      <c r="G1637" s="3">
        <v>201.0</v>
      </c>
      <c r="H1637" s="3">
        <v>74.0</v>
      </c>
      <c r="I1637" s="7">
        <v>0.4236111111111111</v>
      </c>
      <c r="J1637" s="3">
        <v>0.47294117647058825</v>
      </c>
      <c r="K1637" s="3">
        <v>5.743243243243243</v>
      </c>
    </row>
    <row r="1638" ht="13.5" customHeight="1">
      <c r="A1638" s="87">
        <v>5785.0</v>
      </c>
      <c r="B1638" s="2">
        <v>45320.0</v>
      </c>
      <c r="D1638" s="88" t="s">
        <v>1127</v>
      </c>
      <c r="E1638" s="88">
        <v>450.0</v>
      </c>
      <c r="F1638" s="88" t="s">
        <v>1104</v>
      </c>
      <c r="G1638" s="3">
        <v>207.0</v>
      </c>
      <c r="H1638" s="3">
        <v>55.0</v>
      </c>
      <c r="I1638" s="7">
        <v>0.41041666666666665</v>
      </c>
      <c r="J1638" s="3">
        <v>0.46</v>
      </c>
      <c r="K1638" s="3">
        <v>8.181818181818182</v>
      </c>
    </row>
    <row r="1639" ht="13.5" customHeight="1">
      <c r="A1639" s="87">
        <v>5785.0</v>
      </c>
      <c r="B1639" s="2">
        <v>45321.0</v>
      </c>
      <c r="D1639" s="88" t="s">
        <v>113</v>
      </c>
      <c r="E1639" s="88">
        <v>439.0</v>
      </c>
      <c r="F1639" s="88" t="s">
        <v>172</v>
      </c>
      <c r="G1639" s="3">
        <v>255.0</v>
      </c>
      <c r="H1639" s="3">
        <v>84.0</v>
      </c>
      <c r="I1639" s="7">
        <v>0.3055555555555555</v>
      </c>
      <c r="J1639" s="3">
        <v>0.5808656036446469</v>
      </c>
      <c r="K1639" s="3">
        <v>5.226190476190476</v>
      </c>
    </row>
    <row r="1640" ht="13.5" customHeight="1">
      <c r="A1640" s="87">
        <v>5785.0</v>
      </c>
      <c r="B1640" s="2">
        <v>45322.0</v>
      </c>
      <c r="D1640" s="90" t="s">
        <v>173</v>
      </c>
      <c r="E1640" s="88">
        <v>290.0</v>
      </c>
      <c r="F1640" s="88" t="s">
        <v>102</v>
      </c>
      <c r="G1640" s="3">
        <v>138.0</v>
      </c>
      <c r="H1640" s="3">
        <v>119.0</v>
      </c>
      <c r="I1640" s="91">
        <v>0.3979166666666667</v>
      </c>
      <c r="J1640" s="3">
        <v>0.47586206896551725</v>
      </c>
      <c r="K1640" s="3">
        <v>2.436974789915966</v>
      </c>
    </row>
    <row r="1641" ht="13.5" customHeight="1">
      <c r="A1641" s="87">
        <v>5785.0</v>
      </c>
      <c r="B1641" s="2">
        <v>45323.0</v>
      </c>
      <c r="D1641" s="88" t="s">
        <v>174</v>
      </c>
      <c r="E1641" s="88">
        <v>410.0</v>
      </c>
      <c r="F1641" s="88" t="s">
        <v>175</v>
      </c>
      <c r="G1641" s="3">
        <v>303.0</v>
      </c>
      <c r="H1641" s="3">
        <v>142.0</v>
      </c>
      <c r="I1641" s="7">
        <v>0.325</v>
      </c>
      <c r="J1641" s="3">
        <v>0.7390243902439024</v>
      </c>
      <c r="K1641" s="3">
        <v>2.887323943661972</v>
      </c>
    </row>
    <row r="1642" ht="13.5" customHeight="1">
      <c r="A1642" s="87">
        <v>5785.0</v>
      </c>
      <c r="B1642" s="2">
        <v>45324.0</v>
      </c>
      <c r="D1642" s="88" t="s">
        <v>176</v>
      </c>
      <c r="E1642" s="88">
        <v>519.0</v>
      </c>
      <c r="F1642" s="88" t="s">
        <v>177</v>
      </c>
      <c r="G1642" s="3">
        <v>259.0</v>
      </c>
      <c r="H1642" s="3">
        <v>127.0</v>
      </c>
      <c r="I1642" s="7">
        <v>0.33958333333333335</v>
      </c>
      <c r="J1642" s="3">
        <v>0.49903660886319845</v>
      </c>
      <c r="K1642" s="3">
        <v>4.086614173228346</v>
      </c>
    </row>
    <row r="1643" ht="13.5" customHeight="1">
      <c r="A1643" s="87">
        <v>5785.0</v>
      </c>
      <c r="B1643" s="2">
        <v>45325.0</v>
      </c>
      <c r="D1643" s="88" t="s">
        <v>178</v>
      </c>
      <c r="E1643" s="88">
        <v>502.0</v>
      </c>
      <c r="F1643" s="88" t="s">
        <v>179</v>
      </c>
      <c r="G1643" s="3">
        <v>332.0</v>
      </c>
      <c r="H1643" s="3">
        <v>49.0</v>
      </c>
      <c r="I1643" s="7">
        <v>0.3756944444444445</v>
      </c>
      <c r="J1643" s="3">
        <v>0.6613545816733067</v>
      </c>
      <c r="K1643" s="3">
        <v>10.244897959183673</v>
      </c>
    </row>
    <row r="1644" ht="13.5" customHeight="1">
      <c r="A1644" s="87">
        <v>5785.0</v>
      </c>
      <c r="B1644" s="2">
        <v>45326.0</v>
      </c>
      <c r="D1644" s="88" t="s">
        <v>180</v>
      </c>
      <c r="E1644" s="88">
        <v>398.0</v>
      </c>
      <c r="F1644" s="88" t="s">
        <v>181</v>
      </c>
      <c r="G1644" s="3">
        <v>318.0</v>
      </c>
      <c r="H1644" s="3">
        <v>64.0</v>
      </c>
      <c r="I1644" s="7">
        <v>0.3979166666666667</v>
      </c>
      <c r="J1644" s="3">
        <v>0.7989949748743719</v>
      </c>
      <c r="K1644" s="3">
        <v>6.21875</v>
      </c>
    </row>
    <row r="1645" ht="13.5" customHeight="1">
      <c r="A1645" s="87">
        <v>5785.0</v>
      </c>
      <c r="B1645" s="2">
        <v>45327.0</v>
      </c>
      <c r="D1645" s="88" t="s">
        <v>182</v>
      </c>
      <c r="E1645" s="88">
        <v>576.0</v>
      </c>
      <c r="F1645" s="88" t="s">
        <v>183</v>
      </c>
      <c r="G1645" s="3">
        <v>223.0</v>
      </c>
      <c r="H1645" s="3">
        <v>66.0</v>
      </c>
      <c r="I1645" s="7">
        <v>0.4270833333333333</v>
      </c>
      <c r="J1645" s="3">
        <v>0.3871527777777778</v>
      </c>
      <c r="K1645" s="3">
        <v>8.727272727272727</v>
      </c>
    </row>
    <row r="1646" ht="13.5" customHeight="1">
      <c r="A1646" s="87">
        <v>5785.0</v>
      </c>
      <c r="B1646" s="2">
        <v>45328.0</v>
      </c>
      <c r="D1646" s="88" t="s">
        <v>184</v>
      </c>
      <c r="E1646" s="88">
        <v>457.0</v>
      </c>
      <c r="F1646" s="88" t="s">
        <v>185</v>
      </c>
      <c r="G1646" s="3">
        <v>367.0</v>
      </c>
      <c r="H1646" s="3">
        <v>81.0</v>
      </c>
      <c r="I1646" s="7">
        <v>0.3763888888888889</v>
      </c>
      <c r="J1646" s="3">
        <v>0.8030634573304157</v>
      </c>
      <c r="K1646" s="3">
        <v>5.6419753086419755</v>
      </c>
    </row>
    <row r="1647" ht="13.5" customHeight="1">
      <c r="A1647" s="87">
        <v>5785.0</v>
      </c>
      <c r="B1647" s="2">
        <v>45329.0</v>
      </c>
      <c r="D1647" s="88" t="s">
        <v>186</v>
      </c>
      <c r="E1647" s="88">
        <v>470.0</v>
      </c>
      <c r="F1647" s="88" t="s">
        <v>187</v>
      </c>
      <c r="G1647" s="3">
        <v>280.0</v>
      </c>
      <c r="H1647" s="3">
        <v>97.0</v>
      </c>
      <c r="I1647" s="7">
        <v>0.38055555555555554</v>
      </c>
      <c r="J1647" s="3">
        <v>0.5957446808510638</v>
      </c>
      <c r="K1647" s="3">
        <v>4.845360824742268</v>
      </c>
    </row>
    <row r="1648" ht="13.5" customHeight="1">
      <c r="A1648" s="87">
        <v>5785.0</v>
      </c>
      <c r="B1648" s="2">
        <v>45330.0</v>
      </c>
      <c r="D1648" s="88" t="s">
        <v>188</v>
      </c>
      <c r="E1648" s="88">
        <v>438.0</v>
      </c>
      <c r="F1648" s="88" t="s">
        <v>133</v>
      </c>
      <c r="G1648" s="3">
        <v>296.0</v>
      </c>
      <c r="H1648" s="3">
        <v>119.0</v>
      </c>
      <c r="I1648" s="7">
        <v>0.32430555555555557</v>
      </c>
      <c r="J1648" s="3">
        <v>0.6757990867579908</v>
      </c>
      <c r="K1648" s="3">
        <v>3.680672268907563</v>
      </c>
    </row>
    <row r="1649" ht="13.5" customHeight="1">
      <c r="A1649" s="87">
        <v>5785.0</v>
      </c>
      <c r="B1649" s="2">
        <v>45331.0</v>
      </c>
      <c r="D1649" s="88" t="s">
        <v>189</v>
      </c>
      <c r="E1649" s="88">
        <v>640.0</v>
      </c>
      <c r="F1649" s="88" t="s">
        <v>190</v>
      </c>
      <c r="G1649" s="3">
        <v>532.0</v>
      </c>
      <c r="H1649" s="3">
        <v>88.0</v>
      </c>
      <c r="I1649" s="7">
        <v>0.3541666666666667</v>
      </c>
      <c r="J1649" s="3">
        <v>0.83125</v>
      </c>
      <c r="K1649" s="3">
        <v>7.2727272727272725</v>
      </c>
    </row>
    <row r="1650" ht="13.5" customHeight="1">
      <c r="A1650" s="87">
        <v>5785.0</v>
      </c>
      <c r="B1650" s="2">
        <v>45332.0</v>
      </c>
      <c r="D1650" s="88" t="s">
        <v>191</v>
      </c>
      <c r="E1650" s="88">
        <v>653.0</v>
      </c>
      <c r="F1650" s="88" t="s">
        <v>192</v>
      </c>
      <c r="G1650" s="3">
        <v>565.0</v>
      </c>
      <c r="H1650" s="3">
        <v>92.0</v>
      </c>
      <c r="I1650" s="7">
        <v>0.3423611111111111</v>
      </c>
      <c r="J1650" s="3">
        <v>0.8652373660030628</v>
      </c>
      <c r="K1650" s="3">
        <v>7.0978260869565215</v>
      </c>
    </row>
    <row r="1651" ht="13.5" customHeight="1">
      <c r="A1651" s="87">
        <v>5785.0</v>
      </c>
      <c r="B1651" s="2">
        <v>45333.0</v>
      </c>
      <c r="D1651" s="88" t="s">
        <v>193</v>
      </c>
      <c r="E1651" s="88">
        <v>860.0</v>
      </c>
      <c r="F1651" s="88" t="s">
        <v>194</v>
      </c>
      <c r="G1651" s="3">
        <v>590.0</v>
      </c>
      <c r="H1651" s="3">
        <v>91.0</v>
      </c>
      <c r="I1651" s="7">
        <v>0.3680555555555556</v>
      </c>
      <c r="J1651" s="3">
        <v>0.686046511627907</v>
      </c>
      <c r="K1651" s="3">
        <v>9.45054945054945</v>
      </c>
    </row>
    <row r="1652" ht="13.5" customHeight="1">
      <c r="A1652" s="87">
        <v>5785.0</v>
      </c>
      <c r="B1652" s="2">
        <v>45334.0</v>
      </c>
      <c r="D1652" s="88" t="s">
        <v>195</v>
      </c>
      <c r="E1652" s="88">
        <v>551.0</v>
      </c>
      <c r="F1652" s="88" t="s">
        <v>196</v>
      </c>
      <c r="G1652" s="3">
        <v>203.0</v>
      </c>
      <c r="H1652" s="3">
        <v>64.0</v>
      </c>
      <c r="I1652" s="7">
        <v>0.41180555555555554</v>
      </c>
      <c r="J1652" s="3">
        <v>0.3684210526315789</v>
      </c>
      <c r="K1652" s="3">
        <v>8.609375</v>
      </c>
    </row>
    <row r="1653" ht="13.5" customHeight="1">
      <c r="A1653" s="87">
        <v>5785.0</v>
      </c>
      <c r="B1653" s="2">
        <v>45335.0</v>
      </c>
      <c r="D1653" s="88" t="s">
        <v>197</v>
      </c>
      <c r="E1653" s="88">
        <v>444.0</v>
      </c>
      <c r="F1653" s="88" t="s">
        <v>168</v>
      </c>
      <c r="G1653" s="3">
        <v>336.0</v>
      </c>
      <c r="H1653" s="3">
        <v>78.0</v>
      </c>
      <c r="I1653" s="7">
        <v>0.38680555555555557</v>
      </c>
      <c r="J1653" s="3">
        <v>0.7567567567567568</v>
      </c>
      <c r="K1653" s="3">
        <v>5.6923076923076925</v>
      </c>
    </row>
    <row r="1654" ht="13.5" customHeight="1">
      <c r="A1654" s="87">
        <v>5785.0</v>
      </c>
      <c r="B1654" s="2">
        <v>45336.0</v>
      </c>
      <c r="D1654" s="92" t="s">
        <v>1128</v>
      </c>
      <c r="E1654" s="92">
        <v>442.0</v>
      </c>
      <c r="F1654" s="92" t="s">
        <v>1129</v>
      </c>
      <c r="G1654" s="92">
        <v>376.0</v>
      </c>
      <c r="H1654" s="92">
        <v>63.0</v>
      </c>
      <c r="I1654" s="93">
        <v>0.39444444444444443</v>
      </c>
      <c r="J1654" s="3">
        <v>0.8506787330316742</v>
      </c>
      <c r="K1654" s="3">
        <v>7.015873015873016</v>
      </c>
    </row>
    <row r="1655" ht="13.5" customHeight="1">
      <c r="A1655" s="87">
        <v>5785.0</v>
      </c>
      <c r="B1655" s="2">
        <v>45337.0</v>
      </c>
      <c r="D1655" s="92" t="s">
        <v>1130</v>
      </c>
      <c r="E1655" s="92">
        <v>385.0</v>
      </c>
      <c r="F1655" s="92" t="s">
        <v>1117</v>
      </c>
      <c r="G1655" s="92">
        <v>235.0</v>
      </c>
      <c r="H1655" s="92">
        <v>89.0</v>
      </c>
      <c r="I1655" s="93">
        <v>0.3333333333333333</v>
      </c>
      <c r="J1655" s="3">
        <v>0.6103896103896104</v>
      </c>
      <c r="K1655" s="3">
        <v>4.325842696629214</v>
      </c>
    </row>
    <row r="1656" ht="13.5" customHeight="1">
      <c r="A1656" s="87">
        <v>5785.0</v>
      </c>
      <c r="B1656" s="2">
        <v>45338.0</v>
      </c>
      <c r="D1656" s="92" t="s">
        <v>1131</v>
      </c>
      <c r="E1656" s="92">
        <v>568.0</v>
      </c>
      <c r="F1656" s="92" t="s">
        <v>166</v>
      </c>
      <c r="G1656" s="92">
        <v>381.0</v>
      </c>
      <c r="H1656" s="92">
        <v>81.0</v>
      </c>
      <c r="I1656" s="93">
        <v>0.3611111111111111</v>
      </c>
      <c r="J1656" s="3">
        <v>0.670774647887324</v>
      </c>
      <c r="K1656" s="3">
        <v>7.012345679012346</v>
      </c>
    </row>
    <row r="1657" ht="13.5" customHeight="1">
      <c r="A1657" s="87">
        <v>5785.0</v>
      </c>
      <c r="B1657" s="2">
        <v>45339.0</v>
      </c>
      <c r="D1657" s="92" t="s">
        <v>1132</v>
      </c>
      <c r="E1657" s="92">
        <v>513.0</v>
      </c>
      <c r="F1657" s="92" t="s">
        <v>135</v>
      </c>
      <c r="G1657" s="92">
        <v>516.0</v>
      </c>
      <c r="H1657" s="92">
        <v>46.0</v>
      </c>
      <c r="I1657" s="93">
        <v>0.41041666666666665</v>
      </c>
      <c r="J1657" s="3">
        <v>1.0058479532163742</v>
      </c>
      <c r="K1657" s="3">
        <v>11.152173913043478</v>
      </c>
    </row>
    <row r="1658" ht="13.5" customHeight="1">
      <c r="A1658" s="87">
        <v>5785.0</v>
      </c>
      <c r="B1658" s="2">
        <v>45340.0</v>
      </c>
      <c r="D1658" s="94" t="s">
        <v>1133</v>
      </c>
      <c r="E1658" s="92">
        <v>739.0</v>
      </c>
      <c r="F1658" s="94" t="s">
        <v>1134</v>
      </c>
      <c r="G1658" s="92">
        <v>685.0</v>
      </c>
      <c r="H1658" s="92">
        <v>25.0</v>
      </c>
      <c r="I1658" s="93">
        <v>0.5083333333333333</v>
      </c>
      <c r="J1658" s="3">
        <v>0.9269282814614344</v>
      </c>
      <c r="K1658" s="3">
        <v>29.56</v>
      </c>
    </row>
    <row r="1659" ht="13.5" customHeight="1">
      <c r="A1659" s="87">
        <v>5785.0</v>
      </c>
      <c r="B1659" s="2">
        <v>45341.0</v>
      </c>
      <c r="D1659" s="94" t="s">
        <v>1130</v>
      </c>
      <c r="E1659" s="92">
        <v>385.0</v>
      </c>
      <c r="F1659" s="94" t="s">
        <v>1135</v>
      </c>
      <c r="G1659" s="92">
        <v>249.0</v>
      </c>
      <c r="H1659" s="92">
        <v>76.0</v>
      </c>
      <c r="I1659" s="93">
        <v>0.4423611111111111</v>
      </c>
      <c r="J1659" s="3">
        <v>0.6467532467532467</v>
      </c>
      <c r="K1659" s="3">
        <v>5.065789473684211</v>
      </c>
    </row>
    <row r="1660" ht="13.5" customHeight="1">
      <c r="A1660" s="87">
        <v>5785.0</v>
      </c>
      <c r="B1660" s="2">
        <v>45342.0</v>
      </c>
      <c r="D1660" s="94" t="s">
        <v>1136</v>
      </c>
      <c r="E1660" s="92">
        <v>300.0</v>
      </c>
      <c r="F1660" s="94" t="s">
        <v>92</v>
      </c>
      <c r="G1660" s="92">
        <v>196.0</v>
      </c>
      <c r="H1660" s="92">
        <v>141.0</v>
      </c>
      <c r="I1660" s="93">
        <v>0.30972222222222223</v>
      </c>
      <c r="J1660" s="3">
        <v>0.6533333333333333</v>
      </c>
      <c r="K1660" s="3">
        <v>2.127659574468085</v>
      </c>
    </row>
    <row r="1661" ht="13.5" customHeight="1">
      <c r="A1661" s="87">
        <v>5785.0</v>
      </c>
      <c r="B1661" s="2">
        <v>45343.0</v>
      </c>
      <c r="D1661" s="94" t="s">
        <v>1137</v>
      </c>
      <c r="E1661" s="92">
        <v>423.0</v>
      </c>
      <c r="F1661" s="94" t="s">
        <v>1138</v>
      </c>
      <c r="G1661" s="92">
        <v>366.0</v>
      </c>
      <c r="H1661" s="92">
        <v>68.0</v>
      </c>
      <c r="I1661" s="95">
        <v>0.4736111111111111</v>
      </c>
      <c r="J1661" s="3">
        <v>0.8652482269503546</v>
      </c>
      <c r="K1661" s="3">
        <v>6.220588235294118</v>
      </c>
    </row>
    <row r="1662" ht="13.5" customHeight="1">
      <c r="A1662" s="87">
        <v>5785.0</v>
      </c>
      <c r="B1662" s="2">
        <v>45344.0</v>
      </c>
      <c r="D1662" s="94" t="s">
        <v>1139</v>
      </c>
      <c r="E1662" s="92">
        <v>286.0</v>
      </c>
      <c r="F1662" s="94" t="s">
        <v>1140</v>
      </c>
      <c r="G1662" s="92">
        <v>231.0</v>
      </c>
      <c r="H1662" s="92">
        <v>78.0</v>
      </c>
      <c r="I1662" s="93">
        <v>0.41805555555555557</v>
      </c>
      <c r="J1662" s="3">
        <v>0.8076923076923077</v>
      </c>
      <c r="K1662" s="3">
        <v>3.6666666666666665</v>
      </c>
    </row>
    <row r="1663" ht="13.5" customHeight="1">
      <c r="A1663" s="87">
        <v>5785.0</v>
      </c>
      <c r="B1663" s="2">
        <v>45345.0</v>
      </c>
      <c r="D1663" s="94" t="s">
        <v>1141</v>
      </c>
      <c r="E1663" s="92">
        <v>489.0</v>
      </c>
      <c r="F1663" s="94" t="s">
        <v>1142</v>
      </c>
      <c r="G1663" s="92">
        <v>373.0</v>
      </c>
      <c r="H1663" s="92">
        <v>40.0</v>
      </c>
      <c r="I1663" s="93">
        <v>0.5027777777777778</v>
      </c>
      <c r="J1663" s="3">
        <v>0.7627811860940695</v>
      </c>
      <c r="K1663" s="3">
        <v>12.225</v>
      </c>
    </row>
    <row r="1664" ht="13.5" customHeight="1">
      <c r="A1664" s="87">
        <v>5785.0</v>
      </c>
      <c r="B1664" s="2">
        <v>45346.0</v>
      </c>
      <c r="D1664" s="94" t="s">
        <v>1143</v>
      </c>
      <c r="E1664" s="92">
        <v>755.0</v>
      </c>
      <c r="F1664" s="94" t="s">
        <v>1115</v>
      </c>
      <c r="G1664" s="92">
        <v>534.0</v>
      </c>
      <c r="H1664" s="92">
        <v>81.0</v>
      </c>
      <c r="I1664" s="93">
        <v>0.42569444444444443</v>
      </c>
      <c r="J1664" s="3">
        <v>0.7072847682119205</v>
      </c>
      <c r="K1664" s="3">
        <v>9.320987654320987</v>
      </c>
    </row>
    <row r="1665" ht="13.5" customHeight="1">
      <c r="A1665" s="87">
        <v>5785.0</v>
      </c>
      <c r="B1665" s="2">
        <v>45347.0</v>
      </c>
      <c r="D1665" s="94" t="s">
        <v>1144</v>
      </c>
      <c r="E1665" s="92">
        <v>570.0</v>
      </c>
      <c r="F1665" s="94" t="s">
        <v>118</v>
      </c>
      <c r="G1665" s="92">
        <v>292.0</v>
      </c>
      <c r="H1665" s="92">
        <v>78.0</v>
      </c>
      <c r="I1665" s="93">
        <v>0.5</v>
      </c>
      <c r="J1665" s="3">
        <v>0.512280701754386</v>
      </c>
      <c r="K1665" s="3">
        <v>7.3076923076923075</v>
      </c>
    </row>
    <row r="1666" ht="13.5" customHeight="1">
      <c r="A1666" s="87">
        <v>5785.0</v>
      </c>
      <c r="B1666" s="2">
        <v>45348.0</v>
      </c>
      <c r="D1666" s="94" t="s">
        <v>1145</v>
      </c>
      <c r="E1666" s="92">
        <v>546.0</v>
      </c>
      <c r="F1666" s="94" t="s">
        <v>1146</v>
      </c>
      <c r="G1666" s="92">
        <v>527.0</v>
      </c>
      <c r="H1666" s="92">
        <v>62.0</v>
      </c>
      <c r="I1666" s="93">
        <v>0.4638888888888889</v>
      </c>
      <c r="J1666" s="3">
        <v>0.9652014652014652</v>
      </c>
      <c r="K1666" s="3">
        <v>8.806451612903226</v>
      </c>
    </row>
    <row r="1667" ht="13.5" customHeight="1">
      <c r="A1667" s="87">
        <v>5785.0</v>
      </c>
      <c r="B1667" s="2">
        <v>45349.0</v>
      </c>
      <c r="D1667" s="92" t="s">
        <v>1134</v>
      </c>
      <c r="E1667" s="92">
        <v>685.0</v>
      </c>
      <c r="F1667" s="94" t="s">
        <v>1147</v>
      </c>
      <c r="G1667" s="92">
        <v>585.0</v>
      </c>
      <c r="H1667" s="92">
        <v>135.0</v>
      </c>
      <c r="I1667" s="93">
        <v>0.3125</v>
      </c>
      <c r="J1667" s="3">
        <v>0.8540145985401459</v>
      </c>
      <c r="K1667" s="3">
        <v>5.074074074074074</v>
      </c>
    </row>
    <row r="1668" ht="13.5" customHeight="1">
      <c r="A1668" s="87">
        <v>5785.0</v>
      </c>
      <c r="B1668" s="2">
        <v>45350.0</v>
      </c>
      <c r="D1668" s="94" t="s">
        <v>1148</v>
      </c>
      <c r="E1668" s="92">
        <v>468.0</v>
      </c>
      <c r="F1668" s="94" t="s">
        <v>1149</v>
      </c>
      <c r="G1668" s="92">
        <v>324.0</v>
      </c>
      <c r="H1668" s="92">
        <v>62.0</v>
      </c>
      <c r="I1668" s="93">
        <v>0.3951388888888889</v>
      </c>
      <c r="J1668" s="3">
        <v>0.6923076923076923</v>
      </c>
      <c r="K1668" s="3">
        <v>7.548387096774194</v>
      </c>
    </row>
    <row r="1669" ht="13.5" customHeight="1">
      <c r="A1669" s="87">
        <v>5785.0</v>
      </c>
      <c r="B1669" s="2">
        <v>45351.0</v>
      </c>
      <c r="D1669" s="94" t="s">
        <v>1129</v>
      </c>
      <c r="E1669" s="92">
        <v>376.0</v>
      </c>
      <c r="F1669" s="94" t="s">
        <v>1150</v>
      </c>
      <c r="G1669" s="92">
        <v>213.0</v>
      </c>
      <c r="H1669" s="92">
        <v>112.0</v>
      </c>
      <c r="I1669" s="93">
        <v>0.3194444444444444</v>
      </c>
      <c r="J1669" s="3">
        <v>0.5664893617021277</v>
      </c>
      <c r="K1669" s="3">
        <v>3.357142857142857</v>
      </c>
    </row>
    <row r="1670" ht="13.5" customHeight="1">
      <c r="A1670" s="87">
        <v>5785.0</v>
      </c>
      <c r="B1670" s="2">
        <v>45352.0</v>
      </c>
      <c r="D1670" s="94" t="s">
        <v>1151</v>
      </c>
      <c r="E1670" s="92">
        <v>601.0</v>
      </c>
      <c r="F1670" s="94" t="s">
        <v>1152</v>
      </c>
      <c r="G1670" s="92">
        <v>498.0</v>
      </c>
      <c r="H1670" s="92">
        <v>86.0</v>
      </c>
      <c r="I1670" s="93">
        <v>0.36736111111111114</v>
      </c>
      <c r="J1670" s="3">
        <v>0.8286189683860233</v>
      </c>
      <c r="K1670" s="3">
        <v>6.988372093023256</v>
      </c>
    </row>
    <row r="1671" ht="13.5" customHeight="1">
      <c r="A1671" s="87">
        <v>5785.0</v>
      </c>
      <c r="B1671" s="2">
        <v>45353.0</v>
      </c>
      <c r="D1671" s="94" t="s">
        <v>1153</v>
      </c>
      <c r="E1671" s="92">
        <v>511.0</v>
      </c>
      <c r="F1671" s="94" t="s">
        <v>120</v>
      </c>
      <c r="G1671" s="92">
        <v>330.0</v>
      </c>
      <c r="H1671" s="92">
        <v>45.0</v>
      </c>
      <c r="I1671" s="93">
        <v>0.4083333333333333</v>
      </c>
      <c r="J1671" s="3">
        <v>0.6457925636007827</v>
      </c>
      <c r="K1671" s="3">
        <v>11.355555555555556</v>
      </c>
    </row>
    <row r="1672" ht="13.5" customHeight="1">
      <c r="A1672" s="87">
        <v>5785.0</v>
      </c>
      <c r="B1672" s="2">
        <v>45354.0</v>
      </c>
      <c r="D1672" s="92" t="s">
        <v>1154</v>
      </c>
      <c r="E1672" s="92">
        <v>545.0</v>
      </c>
      <c r="F1672" s="94" t="s">
        <v>1155</v>
      </c>
      <c r="G1672" s="92">
        <v>414.0</v>
      </c>
      <c r="H1672" s="92">
        <v>84.0</v>
      </c>
      <c r="I1672" s="93">
        <v>0.3861111111111111</v>
      </c>
      <c r="J1672" s="3">
        <v>0.7596330275229358</v>
      </c>
      <c r="K1672" s="3">
        <v>6.488095238095238</v>
      </c>
    </row>
    <row r="1673" ht="13.5" customHeight="1">
      <c r="A1673" s="87">
        <v>5785.0</v>
      </c>
      <c r="B1673" s="2">
        <v>45355.0</v>
      </c>
      <c r="D1673" s="94" t="s">
        <v>1156</v>
      </c>
      <c r="E1673" s="92">
        <v>390.0</v>
      </c>
      <c r="F1673" s="94" t="s">
        <v>1157</v>
      </c>
      <c r="G1673" s="92">
        <v>260.0</v>
      </c>
      <c r="H1673" s="92">
        <v>85.0</v>
      </c>
      <c r="I1673" s="93">
        <v>0.4</v>
      </c>
      <c r="J1673" s="3">
        <v>0.6666666666666666</v>
      </c>
      <c r="K1673" s="3">
        <v>4.588235294117647</v>
      </c>
    </row>
    <row r="1674" ht="13.5" customHeight="1">
      <c r="A1674" s="87">
        <v>5785.0</v>
      </c>
      <c r="B1674" s="2">
        <v>45356.0</v>
      </c>
      <c r="D1674" s="94" t="s">
        <v>140</v>
      </c>
      <c r="E1674" s="92">
        <v>507.0</v>
      </c>
      <c r="F1674" s="94" t="s">
        <v>1158</v>
      </c>
      <c r="G1674" s="92">
        <v>263.0</v>
      </c>
      <c r="H1674" s="92">
        <v>97.0</v>
      </c>
      <c r="I1674" s="93">
        <v>0.3236111111111111</v>
      </c>
      <c r="J1674" s="3">
        <v>0.5187376725838264</v>
      </c>
      <c r="K1674" s="3">
        <v>5.22680412371134</v>
      </c>
    </row>
    <row r="1675" ht="13.5" customHeight="1">
      <c r="A1675" s="87">
        <v>5785.0</v>
      </c>
      <c r="B1675" s="2">
        <v>45357.0</v>
      </c>
      <c r="D1675" s="94" t="s">
        <v>1159</v>
      </c>
      <c r="E1675" s="92">
        <v>396.0</v>
      </c>
      <c r="F1675" s="94" t="s">
        <v>1160</v>
      </c>
      <c r="G1675" s="92">
        <v>297.0</v>
      </c>
      <c r="H1675" s="92">
        <v>61.0</v>
      </c>
      <c r="I1675" s="93">
        <v>0.4166666666666667</v>
      </c>
      <c r="J1675" s="3">
        <v>0.75</v>
      </c>
      <c r="K1675" s="3">
        <v>6.491803278688525</v>
      </c>
    </row>
    <row r="1676" ht="13.5" customHeight="1">
      <c r="A1676" s="87">
        <v>5785.0</v>
      </c>
      <c r="B1676" s="2">
        <v>45358.0</v>
      </c>
      <c r="D1676" s="94" t="s">
        <v>1161</v>
      </c>
      <c r="E1676" s="92">
        <v>490.0</v>
      </c>
      <c r="F1676" s="94" t="s">
        <v>1118</v>
      </c>
      <c r="G1676" s="92">
        <v>315.0</v>
      </c>
      <c r="H1676" s="92">
        <v>96.0</v>
      </c>
      <c r="I1676" s="95">
        <v>0.3888888888888889</v>
      </c>
      <c r="J1676" s="3">
        <v>0.6428571428571429</v>
      </c>
      <c r="K1676" s="3">
        <v>5.104166666666667</v>
      </c>
    </row>
    <row r="1677" ht="13.5" customHeight="1">
      <c r="A1677" s="87">
        <v>5785.0</v>
      </c>
      <c r="B1677" s="2">
        <v>45359.0</v>
      </c>
      <c r="D1677" s="94" t="s">
        <v>1142</v>
      </c>
      <c r="E1677" s="92">
        <v>373.0</v>
      </c>
      <c r="F1677" s="94" t="s">
        <v>1162</v>
      </c>
      <c r="G1677" s="92">
        <v>335.0</v>
      </c>
      <c r="H1677" s="92">
        <v>79.0</v>
      </c>
      <c r="I1677" s="95">
        <v>0.3972222222222222</v>
      </c>
      <c r="J1677" s="3">
        <v>0.8981233243967829</v>
      </c>
      <c r="K1677" s="3">
        <v>4.7215189873417724</v>
      </c>
    </row>
    <row r="1678" ht="13.5" customHeight="1">
      <c r="A1678" s="87">
        <v>5785.0</v>
      </c>
      <c r="B1678" s="2">
        <v>45360.0</v>
      </c>
      <c r="D1678" s="92" t="s">
        <v>1163</v>
      </c>
      <c r="E1678" s="92">
        <v>644.0</v>
      </c>
      <c r="F1678" s="94" t="s">
        <v>116</v>
      </c>
      <c r="G1678" s="92">
        <v>254.0</v>
      </c>
      <c r="H1678" s="94">
        <v>48.0</v>
      </c>
      <c r="I1678" s="93">
        <v>0.48194444444444445</v>
      </c>
      <c r="J1678" s="3">
        <v>0.3944099378881988</v>
      </c>
      <c r="K1678" s="3">
        <v>13.416666666666666</v>
      </c>
    </row>
    <row r="1679" ht="13.5" customHeight="1">
      <c r="A1679" s="87">
        <v>5785.0</v>
      </c>
      <c r="B1679" s="2">
        <v>45361.0</v>
      </c>
      <c r="D1679" s="92" t="s">
        <v>1164</v>
      </c>
      <c r="E1679" s="92">
        <v>729.0</v>
      </c>
      <c r="F1679" s="92" t="s">
        <v>1165</v>
      </c>
      <c r="G1679" s="92">
        <v>691.0</v>
      </c>
      <c r="H1679" s="92">
        <v>33.0</v>
      </c>
      <c r="I1679" s="95">
        <v>0.49722222222222223</v>
      </c>
      <c r="J1679" s="3">
        <v>0.9478737997256516</v>
      </c>
      <c r="K1679" s="3">
        <v>22.09090909090909</v>
      </c>
    </row>
    <row r="1680" ht="13.5" customHeight="1">
      <c r="A1680" s="87">
        <v>5785.0</v>
      </c>
      <c r="B1680" s="2">
        <v>45362.0</v>
      </c>
      <c r="D1680" s="92" t="s">
        <v>1166</v>
      </c>
      <c r="E1680" s="92">
        <v>399.0</v>
      </c>
      <c r="F1680" s="92" t="s">
        <v>243</v>
      </c>
      <c r="G1680" s="92">
        <v>247.0</v>
      </c>
      <c r="H1680" s="92">
        <v>82.0</v>
      </c>
      <c r="I1680" s="95">
        <v>0.43680555555555556</v>
      </c>
      <c r="J1680" s="3">
        <v>0.6190476190476191</v>
      </c>
      <c r="K1680" s="3">
        <v>4.865853658536586</v>
      </c>
    </row>
    <row r="1681" ht="13.5" customHeight="1">
      <c r="A1681" s="87">
        <v>5785.0</v>
      </c>
      <c r="B1681" s="2">
        <v>45363.0</v>
      </c>
      <c r="D1681" s="92" t="s">
        <v>1167</v>
      </c>
      <c r="E1681" s="92">
        <v>304.0</v>
      </c>
      <c r="F1681" s="92" t="s">
        <v>196</v>
      </c>
      <c r="G1681" s="92">
        <v>203.0</v>
      </c>
      <c r="H1681" s="92">
        <v>136.0</v>
      </c>
      <c r="I1681" s="95">
        <v>0.3020833333333333</v>
      </c>
      <c r="J1681" s="3">
        <v>0.6677631578947368</v>
      </c>
      <c r="K1681" s="3">
        <v>2.235294117647059</v>
      </c>
    </row>
    <row r="1682" ht="13.5" customHeight="1">
      <c r="A1682" s="87">
        <v>5785.0</v>
      </c>
      <c r="B1682" s="2">
        <v>45364.0</v>
      </c>
      <c r="D1682" s="92" t="s">
        <v>1168</v>
      </c>
      <c r="E1682" s="92">
        <v>406.0</v>
      </c>
      <c r="F1682" s="92" t="s">
        <v>1169</v>
      </c>
      <c r="G1682" s="92">
        <v>366.0</v>
      </c>
      <c r="H1682" s="92">
        <v>74.0</v>
      </c>
      <c r="I1682" s="95">
        <v>0.4736111111111111</v>
      </c>
      <c r="J1682" s="3">
        <v>0.9014778325123153</v>
      </c>
      <c r="K1682" s="3">
        <v>5.486486486486487</v>
      </c>
    </row>
    <row r="1683" ht="13.5" customHeight="1">
      <c r="A1683" s="87">
        <v>5785.0</v>
      </c>
      <c r="B1683" s="2">
        <v>45365.0</v>
      </c>
      <c r="D1683" s="92" t="s">
        <v>122</v>
      </c>
      <c r="E1683" s="92">
        <v>293.0</v>
      </c>
      <c r="F1683" s="92" t="s">
        <v>1170</v>
      </c>
      <c r="G1683" s="92">
        <v>241.0</v>
      </c>
      <c r="H1683" s="92">
        <v>78.0</v>
      </c>
      <c r="I1683" s="95">
        <v>0.4131944444444444</v>
      </c>
      <c r="J1683" s="3">
        <v>0.8225255972696246</v>
      </c>
      <c r="K1683" s="3">
        <v>3.7564102564102564</v>
      </c>
    </row>
    <row r="1684" ht="13.5" customHeight="1">
      <c r="A1684" s="87">
        <v>5785.0</v>
      </c>
      <c r="B1684" s="2">
        <v>45366.0</v>
      </c>
      <c r="D1684" s="92" t="s">
        <v>1171</v>
      </c>
      <c r="E1684" s="92">
        <v>481.0</v>
      </c>
      <c r="F1684" s="92" t="s">
        <v>1142</v>
      </c>
      <c r="G1684" s="92">
        <v>373.0</v>
      </c>
      <c r="H1684" s="92">
        <v>41.0</v>
      </c>
      <c r="I1684" s="95">
        <v>0.4909722222222222</v>
      </c>
      <c r="J1684" s="3">
        <v>0.7754677754677755</v>
      </c>
      <c r="K1684" s="3">
        <v>11.731707317073171</v>
      </c>
    </row>
    <row r="1685" ht="13.5" customHeight="1">
      <c r="A1685" s="87">
        <v>5785.0</v>
      </c>
      <c r="B1685" s="2">
        <v>45367.0</v>
      </c>
      <c r="D1685" s="92" t="s">
        <v>1172</v>
      </c>
      <c r="E1685" s="92">
        <v>746.0</v>
      </c>
      <c r="F1685" s="92" t="s">
        <v>1173</v>
      </c>
      <c r="G1685" s="92">
        <v>529.0</v>
      </c>
      <c r="H1685" s="92">
        <v>73.0</v>
      </c>
      <c r="I1685" s="95">
        <v>0.43194444444444446</v>
      </c>
      <c r="J1685" s="3">
        <v>0.7091152815013405</v>
      </c>
      <c r="K1685" s="3">
        <v>10.219178082191782</v>
      </c>
    </row>
    <row r="1686" ht="13.5" customHeight="1">
      <c r="A1686" s="87">
        <v>5785.0</v>
      </c>
      <c r="B1686" s="2">
        <v>45368.0</v>
      </c>
      <c r="D1686" s="92" t="s">
        <v>1174</v>
      </c>
      <c r="E1686" s="92">
        <v>573.0</v>
      </c>
      <c r="F1686" s="92" t="s">
        <v>1175</v>
      </c>
      <c r="G1686" s="92">
        <v>310.0</v>
      </c>
      <c r="H1686" s="92">
        <v>71.0</v>
      </c>
      <c r="I1686" s="95">
        <v>0.50625</v>
      </c>
      <c r="J1686" s="3">
        <v>0.5410122164048866</v>
      </c>
      <c r="K1686" s="3">
        <v>8.070422535211268</v>
      </c>
    </row>
    <row r="1687" ht="13.5" customHeight="1">
      <c r="A1687" s="87">
        <v>5785.0</v>
      </c>
      <c r="B1687" s="2">
        <v>45369.0</v>
      </c>
      <c r="D1687" s="92" t="s">
        <v>192</v>
      </c>
      <c r="E1687" s="92">
        <v>565.0</v>
      </c>
      <c r="F1687" s="92" t="s">
        <v>1176</v>
      </c>
      <c r="G1687" s="92">
        <v>508.0</v>
      </c>
      <c r="H1687" s="92">
        <v>69.0</v>
      </c>
      <c r="I1687" s="95">
        <v>0.4638888888888889</v>
      </c>
      <c r="J1687" s="3">
        <v>0.8991150442477877</v>
      </c>
      <c r="K1687" s="3">
        <v>8.18840579710145</v>
      </c>
    </row>
    <row r="1688" ht="13.5" customHeight="1">
      <c r="A1688" s="87">
        <v>5785.0</v>
      </c>
      <c r="B1688" s="2">
        <v>45370.0</v>
      </c>
      <c r="D1688" s="92" t="s">
        <v>1177</v>
      </c>
      <c r="E1688" s="92">
        <v>670.0</v>
      </c>
      <c r="F1688" s="92" t="s">
        <v>1178</v>
      </c>
      <c r="G1688" s="92">
        <v>583.0</v>
      </c>
      <c r="H1688" s="92">
        <v>130.0</v>
      </c>
      <c r="I1688" s="95">
        <v>0.3194444444444444</v>
      </c>
      <c r="J1688" s="3">
        <v>0.8701492537313433</v>
      </c>
      <c r="K1688" s="3">
        <v>5.153846153846154</v>
      </c>
    </row>
    <row r="1689" ht="13.5" customHeight="1">
      <c r="A1689" s="87">
        <v>5785.0</v>
      </c>
      <c r="B1689" s="2">
        <v>45371.0</v>
      </c>
      <c r="D1689" s="92" t="s">
        <v>1179</v>
      </c>
      <c r="E1689" s="92">
        <v>455.0</v>
      </c>
      <c r="F1689" s="92" t="s">
        <v>1180</v>
      </c>
      <c r="G1689" s="92">
        <v>311.0</v>
      </c>
      <c r="H1689" s="92">
        <v>70.0</v>
      </c>
      <c r="I1689" s="95">
        <v>0.4027777777777778</v>
      </c>
      <c r="J1689" s="3">
        <v>0.6835164835164835</v>
      </c>
      <c r="K1689" s="3">
        <v>6.5</v>
      </c>
    </row>
    <row r="1690" ht="13.5" customHeight="1">
      <c r="A1690" s="87">
        <v>5785.0</v>
      </c>
      <c r="B1690" s="2">
        <v>45372.0</v>
      </c>
      <c r="D1690" s="92" t="s">
        <v>206</v>
      </c>
      <c r="E1690" s="92">
        <v>383.0</v>
      </c>
      <c r="F1690" s="92" t="s">
        <v>92</v>
      </c>
      <c r="G1690" s="92">
        <v>196.0</v>
      </c>
      <c r="H1690" s="92">
        <v>120.0</v>
      </c>
      <c r="I1690" s="95">
        <v>0.3194444444444444</v>
      </c>
      <c r="J1690" s="3">
        <v>0.5117493472584856</v>
      </c>
      <c r="K1690" s="3">
        <v>3.191666666666667</v>
      </c>
    </row>
    <row r="1691" ht="13.5" customHeight="1">
      <c r="A1691" s="87">
        <v>5785.0</v>
      </c>
      <c r="B1691" s="2">
        <v>45373.0</v>
      </c>
      <c r="D1691" s="92" t="s">
        <v>1181</v>
      </c>
      <c r="E1691" s="92">
        <v>589.0</v>
      </c>
      <c r="F1691" s="92" t="s">
        <v>1182</v>
      </c>
      <c r="G1691" s="92">
        <v>493.0</v>
      </c>
      <c r="H1691" s="92">
        <v>93.0</v>
      </c>
      <c r="I1691" s="95">
        <v>0.3590277777777778</v>
      </c>
      <c r="J1691" s="3">
        <v>0.8370118845500849</v>
      </c>
      <c r="K1691" s="3">
        <v>6.333333333333333</v>
      </c>
    </row>
    <row r="1692" ht="13.5" customHeight="1">
      <c r="A1692" s="87">
        <v>5785.0</v>
      </c>
      <c r="B1692" s="2">
        <v>45374.0</v>
      </c>
      <c r="D1692" s="92" t="s">
        <v>1182</v>
      </c>
      <c r="E1692" s="92">
        <v>493.0</v>
      </c>
      <c r="F1692" s="92" t="s">
        <v>1183</v>
      </c>
      <c r="G1692" s="92">
        <v>317.0</v>
      </c>
      <c r="H1692" s="92">
        <v>53.0</v>
      </c>
      <c r="I1692" s="95">
        <v>0.4166666666666667</v>
      </c>
      <c r="J1692" s="3">
        <v>0.6430020283975659</v>
      </c>
      <c r="K1692" s="3">
        <v>9.30188679245283</v>
      </c>
    </row>
    <row r="1693" ht="13.5" customHeight="1">
      <c r="A1693" s="87">
        <v>5785.0</v>
      </c>
      <c r="B1693" s="2">
        <v>45375.0</v>
      </c>
      <c r="D1693" s="92" t="s">
        <v>1184</v>
      </c>
      <c r="E1693" s="92">
        <v>555.0</v>
      </c>
      <c r="F1693" s="92" t="s">
        <v>1185</v>
      </c>
      <c r="G1693" s="92">
        <v>426.0</v>
      </c>
      <c r="H1693" s="92">
        <v>91.0</v>
      </c>
      <c r="I1693" s="95">
        <v>0.38819444444444445</v>
      </c>
      <c r="J1693" s="3">
        <v>0.7675675675675676</v>
      </c>
      <c r="K1693" s="3">
        <v>6.0989010989010985</v>
      </c>
    </row>
    <row r="1694" ht="13.5" customHeight="1">
      <c r="A1694" s="87">
        <v>5785.0</v>
      </c>
      <c r="B1694" s="2">
        <v>45376.0</v>
      </c>
      <c r="D1694" s="92" t="s">
        <v>130</v>
      </c>
      <c r="E1694" s="92">
        <v>407.0</v>
      </c>
      <c r="F1694" s="92" t="s">
        <v>1186</v>
      </c>
      <c r="G1694" s="92">
        <v>258.0</v>
      </c>
      <c r="H1694" s="92">
        <v>80.0</v>
      </c>
      <c r="I1694" s="95">
        <v>0.3958333333333333</v>
      </c>
      <c r="J1694" s="3">
        <v>0.6339066339066339</v>
      </c>
      <c r="K1694" s="3">
        <v>5.0875</v>
      </c>
    </row>
    <row r="1695" ht="13.5" customHeight="1">
      <c r="A1695" s="87">
        <v>5785.0</v>
      </c>
      <c r="B1695" s="2">
        <v>45377.0</v>
      </c>
      <c r="D1695" s="92" t="s">
        <v>1187</v>
      </c>
      <c r="E1695" s="92">
        <v>497.0</v>
      </c>
      <c r="F1695" s="92" t="s">
        <v>1188</v>
      </c>
      <c r="G1695" s="92">
        <v>274.0</v>
      </c>
      <c r="H1695" s="92">
        <v>97.0</v>
      </c>
      <c r="I1695" s="95">
        <v>0.3138888888888889</v>
      </c>
      <c r="J1695" s="3">
        <v>0.5513078470824949</v>
      </c>
      <c r="K1695" s="3">
        <v>5.123711340206185</v>
      </c>
    </row>
    <row r="1696" ht="13.5" customHeight="1">
      <c r="A1696" s="87">
        <v>5785.0</v>
      </c>
      <c r="B1696" s="2">
        <v>45378.0</v>
      </c>
      <c r="D1696" s="92" t="s">
        <v>1189</v>
      </c>
      <c r="E1696" s="92">
        <v>183.0</v>
      </c>
      <c r="F1696" s="92" t="s">
        <v>1190</v>
      </c>
      <c r="G1696" s="92">
        <v>112.0</v>
      </c>
      <c r="H1696" s="92">
        <v>38.0</v>
      </c>
      <c r="I1696" s="95">
        <v>0.41805555555555557</v>
      </c>
      <c r="J1696" s="3">
        <v>0.6120218579234973</v>
      </c>
      <c r="K1696" s="3">
        <v>4.815789473684211</v>
      </c>
      <c r="L1696" s="3">
        <v>1.0</v>
      </c>
    </row>
    <row r="1697" ht="13.5" customHeight="1">
      <c r="A1697" s="87">
        <v>5785.0</v>
      </c>
      <c r="B1697" s="2">
        <v>45379.0</v>
      </c>
      <c r="D1697" s="92" t="s">
        <v>178</v>
      </c>
      <c r="E1697" s="92">
        <v>502.0</v>
      </c>
      <c r="F1697" s="92" t="s">
        <v>120</v>
      </c>
      <c r="G1697" s="92">
        <v>330.0</v>
      </c>
      <c r="H1697" s="92">
        <v>97.0</v>
      </c>
      <c r="I1697" s="95">
        <v>0.3819444444444444</v>
      </c>
      <c r="J1697" s="3">
        <v>0.6573705179282868</v>
      </c>
      <c r="K1697" s="3">
        <v>5.175257731958763</v>
      </c>
      <c r="L1697" s="3">
        <v>0.0</v>
      </c>
    </row>
    <row r="1698" ht="13.5" customHeight="1">
      <c r="A1698" s="87">
        <v>5785.0</v>
      </c>
      <c r="B1698" s="2">
        <v>45380.0</v>
      </c>
      <c r="D1698" s="92" t="s">
        <v>1191</v>
      </c>
      <c r="E1698" s="92">
        <v>208.0</v>
      </c>
      <c r="F1698" s="92" t="s">
        <v>1192</v>
      </c>
      <c r="G1698" s="92">
        <v>136.0</v>
      </c>
      <c r="H1698" s="92">
        <v>42.0</v>
      </c>
      <c r="I1698" s="95">
        <v>0.40555555555555556</v>
      </c>
      <c r="J1698" s="3">
        <v>0.6538461538461539</v>
      </c>
      <c r="K1698" s="3">
        <v>4.9523809523809526</v>
      </c>
      <c r="L1698" s="3">
        <v>0.0</v>
      </c>
    </row>
    <row r="1699" ht="13.5" customHeight="1">
      <c r="A1699" s="87">
        <v>5785.0</v>
      </c>
      <c r="B1699" s="2">
        <v>45381.0</v>
      </c>
      <c r="D1699" s="92" t="s">
        <v>1193</v>
      </c>
      <c r="E1699" s="92">
        <v>649.0</v>
      </c>
      <c r="F1699" s="92" t="s">
        <v>1194</v>
      </c>
      <c r="G1699" s="92">
        <v>251.0</v>
      </c>
      <c r="H1699" s="92">
        <v>46.0</v>
      </c>
      <c r="I1699" s="95">
        <v>0.48055555555555557</v>
      </c>
      <c r="J1699" s="3">
        <v>0.386748844375963</v>
      </c>
      <c r="K1699" s="3">
        <v>14.108695652173912</v>
      </c>
      <c r="L1699" s="3">
        <v>0.0</v>
      </c>
    </row>
    <row r="1700" ht="13.5" customHeight="1">
      <c r="A1700" s="87">
        <v>5785.0</v>
      </c>
      <c r="B1700" s="2">
        <v>45382.0</v>
      </c>
      <c r="D1700" s="92" t="s">
        <v>124</v>
      </c>
      <c r="E1700" s="92">
        <v>535.0</v>
      </c>
      <c r="F1700" s="92" t="s">
        <v>169</v>
      </c>
      <c r="G1700" s="92">
        <v>261.0</v>
      </c>
      <c r="H1700" s="92">
        <v>51.0</v>
      </c>
      <c r="I1700" s="95">
        <v>0.4625</v>
      </c>
      <c r="J1700" s="3">
        <v>0.48785046728971965</v>
      </c>
      <c r="K1700" s="3">
        <v>10.490196078431373</v>
      </c>
      <c r="L1700" s="3">
        <v>0.0</v>
      </c>
    </row>
    <row r="1701" ht="13.5" customHeight="1">
      <c r="A1701" s="87">
        <v>5785.0</v>
      </c>
      <c r="B1701" s="2">
        <v>45383.0</v>
      </c>
      <c r="D1701" s="92" t="s">
        <v>1183</v>
      </c>
      <c r="E1701" s="92">
        <v>317.0</v>
      </c>
      <c r="F1701" s="92" t="s">
        <v>1195</v>
      </c>
      <c r="G1701" s="92">
        <v>154.0</v>
      </c>
      <c r="H1701" s="92">
        <v>53.0</v>
      </c>
      <c r="I1701" s="95">
        <v>0.41458333333333336</v>
      </c>
      <c r="J1701" s="3">
        <v>0.48580441640378547</v>
      </c>
      <c r="K1701" s="3">
        <v>5.981132075471698</v>
      </c>
      <c r="L1701" s="3">
        <v>0.0</v>
      </c>
    </row>
    <row r="1702" ht="13.5" customHeight="1">
      <c r="A1702" s="87">
        <v>5785.0</v>
      </c>
      <c r="B1702" s="2">
        <v>45384.0</v>
      </c>
      <c r="D1702" s="92" t="s">
        <v>1196</v>
      </c>
      <c r="E1702" s="92">
        <v>128.0</v>
      </c>
      <c r="F1702" s="92" t="s">
        <v>870</v>
      </c>
      <c r="G1702" s="92">
        <v>86.0</v>
      </c>
      <c r="H1702" s="92">
        <v>43.0</v>
      </c>
      <c r="I1702" s="95">
        <v>0.31527777777777777</v>
      </c>
      <c r="J1702" s="3">
        <v>0.671875</v>
      </c>
      <c r="K1702" s="3">
        <v>2.9767441860465116</v>
      </c>
      <c r="L1702" s="3">
        <v>1.0</v>
      </c>
    </row>
    <row r="1703" ht="13.5" customHeight="1">
      <c r="A1703" s="5">
        <v>587.0</v>
      </c>
      <c r="B1703" s="17">
        <v>45301.0</v>
      </c>
      <c r="E1703" s="18">
        <v>323.0</v>
      </c>
      <c r="G1703" s="18">
        <v>298.0</v>
      </c>
      <c r="H1703" s="18">
        <v>140.0</v>
      </c>
      <c r="I1703" s="19">
        <v>0.41944444444444445</v>
      </c>
    </row>
    <row r="1704" ht="13.5" customHeight="1">
      <c r="A1704" s="5">
        <v>587.0</v>
      </c>
      <c r="B1704" s="17">
        <v>45302.0</v>
      </c>
      <c r="E1704" s="18">
        <v>334.0</v>
      </c>
      <c r="G1704" s="18">
        <v>301.0</v>
      </c>
      <c r="H1704" s="18">
        <v>152.0</v>
      </c>
      <c r="I1704" s="19">
        <v>0.43263888888888885</v>
      </c>
    </row>
    <row r="1705" ht="13.5" customHeight="1">
      <c r="A1705" s="5">
        <v>587.0</v>
      </c>
      <c r="B1705" s="17">
        <v>45303.0</v>
      </c>
      <c r="E1705" s="18">
        <v>362.0</v>
      </c>
      <c r="G1705" s="18">
        <v>294.0</v>
      </c>
      <c r="H1705" s="18">
        <v>128.0</v>
      </c>
      <c r="I1705" s="19">
        <v>0.44027777777777777</v>
      </c>
    </row>
    <row r="1706" ht="13.5" customHeight="1">
      <c r="A1706" s="5">
        <v>587.0</v>
      </c>
      <c r="B1706" s="17">
        <v>45304.0</v>
      </c>
      <c r="E1706" s="18">
        <v>289.0</v>
      </c>
      <c r="G1706" s="18">
        <v>247.0</v>
      </c>
      <c r="H1706" s="18">
        <v>109.0</v>
      </c>
      <c r="I1706" s="19">
        <v>0.3972222222222222</v>
      </c>
    </row>
    <row r="1707" ht="13.5" customHeight="1">
      <c r="A1707" s="5">
        <v>587.0</v>
      </c>
      <c r="B1707" s="17">
        <v>45305.0</v>
      </c>
      <c r="E1707" s="18">
        <v>267.0</v>
      </c>
      <c r="G1707" s="18">
        <v>218.0</v>
      </c>
      <c r="H1707" s="18">
        <v>95.0</v>
      </c>
      <c r="I1707" s="19">
        <v>0.31180555555555556</v>
      </c>
    </row>
    <row r="1708" ht="13.5" customHeight="1">
      <c r="A1708" s="5">
        <v>587.0</v>
      </c>
      <c r="B1708" s="17">
        <v>45306.0</v>
      </c>
      <c r="E1708" s="18">
        <v>277.0</v>
      </c>
      <c r="G1708" s="18">
        <v>220.0</v>
      </c>
      <c r="H1708" s="18">
        <v>120.0</v>
      </c>
      <c r="I1708" s="19">
        <v>0.3125</v>
      </c>
    </row>
    <row r="1709" ht="13.5" customHeight="1">
      <c r="A1709" s="5">
        <v>587.0</v>
      </c>
      <c r="B1709" s="17">
        <v>45307.0</v>
      </c>
      <c r="E1709" s="18">
        <v>306.0</v>
      </c>
      <c r="G1709" s="18">
        <v>269.0</v>
      </c>
      <c r="H1709" s="18">
        <v>79.0</v>
      </c>
      <c r="I1709" s="19">
        <v>0.31319444444444444</v>
      </c>
    </row>
    <row r="1710" ht="13.5" customHeight="1">
      <c r="A1710" s="5">
        <v>587.0</v>
      </c>
      <c r="B1710" s="17">
        <v>45308.0</v>
      </c>
      <c r="E1710" s="18">
        <v>239.0</v>
      </c>
      <c r="G1710" s="18">
        <v>195.0</v>
      </c>
      <c r="H1710" s="18">
        <v>112.0</v>
      </c>
      <c r="I1710" s="19">
        <v>0.30416666666666664</v>
      </c>
    </row>
    <row r="1711" ht="13.5" customHeight="1">
      <c r="A1711" s="5">
        <v>587.0</v>
      </c>
      <c r="B1711" s="17">
        <v>45309.0</v>
      </c>
      <c r="E1711" s="18">
        <v>318.0</v>
      </c>
      <c r="G1711" s="18">
        <v>265.0</v>
      </c>
      <c r="H1711" s="18">
        <v>128.0</v>
      </c>
      <c r="I1711" s="19">
        <v>0.3020833333333333</v>
      </c>
    </row>
    <row r="1712" ht="13.5" customHeight="1">
      <c r="A1712" s="5">
        <v>587.0</v>
      </c>
      <c r="B1712" s="17">
        <v>45310.0</v>
      </c>
      <c r="E1712" s="18">
        <v>348.0</v>
      </c>
      <c r="G1712" s="18">
        <v>297.0</v>
      </c>
      <c r="H1712" s="18">
        <v>162.0</v>
      </c>
      <c r="I1712" s="19">
        <v>0.3</v>
      </c>
    </row>
    <row r="1713" ht="13.5" customHeight="1">
      <c r="A1713" s="5">
        <v>587.0</v>
      </c>
      <c r="B1713" s="17">
        <v>45311.0</v>
      </c>
      <c r="E1713" s="18">
        <v>346.0</v>
      </c>
      <c r="G1713" s="18">
        <v>266.0</v>
      </c>
      <c r="H1713" s="18">
        <v>143.0</v>
      </c>
      <c r="I1713" s="19">
        <v>0.2798611111111111</v>
      </c>
    </row>
    <row r="1714" ht="13.5" customHeight="1">
      <c r="A1714" s="5">
        <v>587.0</v>
      </c>
      <c r="B1714" s="17">
        <v>45312.0</v>
      </c>
      <c r="E1714" s="18">
        <v>297.0</v>
      </c>
      <c r="G1714" s="18">
        <v>238.0</v>
      </c>
      <c r="H1714" s="18">
        <v>98.0</v>
      </c>
      <c r="I1714" s="19">
        <v>0.29791666666666666</v>
      </c>
    </row>
    <row r="1715" ht="13.5" customHeight="1">
      <c r="A1715" s="5">
        <v>587.0</v>
      </c>
      <c r="B1715" s="17">
        <v>45313.0</v>
      </c>
      <c r="E1715" s="18">
        <v>280.0</v>
      </c>
      <c r="G1715" s="18">
        <v>222.0</v>
      </c>
      <c r="H1715" s="18">
        <v>107.0</v>
      </c>
      <c r="I1715" s="19">
        <v>0.31666666666666665</v>
      </c>
    </row>
    <row r="1716" ht="13.5" customHeight="1">
      <c r="A1716" s="5">
        <v>587.0</v>
      </c>
      <c r="B1716" s="17">
        <v>45314.0</v>
      </c>
      <c r="E1716" s="18">
        <v>305.0</v>
      </c>
      <c r="G1716" s="18">
        <v>254.0</v>
      </c>
      <c r="H1716" s="18">
        <v>132.0</v>
      </c>
      <c r="I1716" s="19">
        <v>0.31805555555555554</v>
      </c>
    </row>
    <row r="1717" ht="13.5" customHeight="1">
      <c r="A1717" s="5">
        <v>587.0</v>
      </c>
      <c r="B1717" s="17">
        <v>45315.0</v>
      </c>
      <c r="E1717" s="18">
        <v>328.0</v>
      </c>
      <c r="G1717" s="18">
        <v>268.0</v>
      </c>
      <c r="H1717" s="18">
        <v>102.0</v>
      </c>
      <c r="I1717" s="19">
        <v>0.28194444444444444</v>
      </c>
    </row>
    <row r="1718" ht="13.5" customHeight="1">
      <c r="A1718" s="5">
        <v>587.0</v>
      </c>
      <c r="B1718" s="17">
        <v>45316.0</v>
      </c>
      <c r="E1718" s="18">
        <v>336.0</v>
      </c>
      <c r="G1718" s="18">
        <v>291.0</v>
      </c>
      <c r="H1718" s="18">
        <v>88.0</v>
      </c>
      <c r="I1718" s="19">
        <v>0.2965277777777778</v>
      </c>
    </row>
    <row r="1719" ht="13.5" customHeight="1">
      <c r="A1719" s="5">
        <v>587.0</v>
      </c>
      <c r="B1719" s="17">
        <v>45317.0</v>
      </c>
      <c r="E1719" s="18">
        <v>315.0</v>
      </c>
      <c r="G1719" s="18">
        <v>234.0</v>
      </c>
      <c r="H1719" s="18">
        <v>105.0</v>
      </c>
      <c r="I1719" s="19">
        <v>0.30277777777777776</v>
      </c>
    </row>
    <row r="1720" ht="13.5" customHeight="1">
      <c r="A1720" s="5">
        <v>587.0</v>
      </c>
      <c r="B1720" s="17">
        <v>45318.0</v>
      </c>
      <c r="E1720" s="18">
        <v>438.0</v>
      </c>
      <c r="G1720" s="18">
        <v>316.0</v>
      </c>
      <c r="H1720" s="18">
        <v>96.0</v>
      </c>
      <c r="I1720" s="19">
        <v>0.33888888888888885</v>
      </c>
    </row>
    <row r="1721" ht="13.5" customHeight="1">
      <c r="A1721" s="5">
        <v>587.0</v>
      </c>
      <c r="B1721" s="17">
        <v>45319.0</v>
      </c>
      <c r="E1721" s="18">
        <v>465.0</v>
      </c>
      <c r="G1721" s="18">
        <v>368.0</v>
      </c>
      <c r="H1721" s="18">
        <v>104.0</v>
      </c>
      <c r="I1721" s="19">
        <v>0.3520833333333333</v>
      </c>
    </row>
    <row r="1722" ht="13.5" customHeight="1">
      <c r="A1722" s="5">
        <v>587.0</v>
      </c>
      <c r="B1722" s="17">
        <v>45320.0</v>
      </c>
      <c r="E1722" s="18">
        <v>359.0</v>
      </c>
      <c r="G1722" s="18">
        <v>287.0</v>
      </c>
      <c r="H1722" s="18">
        <v>103.0</v>
      </c>
      <c r="I1722" s="19">
        <v>0.3819444444444444</v>
      </c>
    </row>
    <row r="1723" ht="13.5" customHeight="1">
      <c r="A1723" s="5">
        <v>587.0</v>
      </c>
      <c r="B1723" s="17">
        <v>45321.0</v>
      </c>
      <c r="E1723" s="18">
        <v>370.0</v>
      </c>
      <c r="G1723" s="18">
        <v>270.0</v>
      </c>
      <c r="H1723" s="18">
        <v>120.0</v>
      </c>
      <c r="I1723" s="19">
        <v>0.3541666666666667</v>
      </c>
    </row>
    <row r="1724" ht="13.5" customHeight="1">
      <c r="A1724" s="5">
        <v>587.0</v>
      </c>
      <c r="B1724" s="17">
        <v>45322.0</v>
      </c>
      <c r="E1724" s="18">
        <v>512.0</v>
      </c>
      <c r="G1724" s="18">
        <v>468.0</v>
      </c>
      <c r="H1724" s="18">
        <v>95.0</v>
      </c>
      <c r="I1724" s="19">
        <v>0.32916666666666666</v>
      </c>
    </row>
    <row r="1725" ht="13.5" customHeight="1">
      <c r="A1725" s="5">
        <v>587.0</v>
      </c>
      <c r="B1725" s="17">
        <v>45323.0</v>
      </c>
      <c r="E1725" s="18">
        <v>469.0</v>
      </c>
      <c r="G1725" s="18">
        <v>399.0</v>
      </c>
      <c r="H1725" s="18">
        <v>138.0</v>
      </c>
      <c r="I1725" s="19">
        <v>0.2520833333333333</v>
      </c>
    </row>
    <row r="1726" ht="13.5" customHeight="1">
      <c r="A1726" s="5">
        <v>587.0</v>
      </c>
      <c r="B1726" s="17">
        <v>45324.0</v>
      </c>
      <c r="E1726" s="18">
        <v>473.0</v>
      </c>
      <c r="G1726" s="18">
        <v>371.0</v>
      </c>
      <c r="H1726" s="18">
        <v>96.0</v>
      </c>
      <c r="I1726" s="19">
        <v>0.47222222222222227</v>
      </c>
    </row>
    <row r="1727" ht="13.5" customHeight="1">
      <c r="A1727" s="5">
        <v>587.0</v>
      </c>
      <c r="B1727" s="17">
        <v>45325.0</v>
      </c>
      <c r="E1727" s="18">
        <v>396.0</v>
      </c>
      <c r="G1727" s="18">
        <v>340.0</v>
      </c>
      <c r="H1727" s="18">
        <v>89.0</v>
      </c>
      <c r="I1727" s="19">
        <v>0.45</v>
      </c>
    </row>
    <row r="1728" ht="13.5" customHeight="1">
      <c r="A1728" s="5">
        <v>587.0</v>
      </c>
      <c r="B1728" s="17">
        <v>45326.0</v>
      </c>
      <c r="E1728" s="18">
        <v>531.0</v>
      </c>
      <c r="G1728" s="18">
        <v>435.0</v>
      </c>
      <c r="H1728" s="18">
        <v>88.0</v>
      </c>
      <c r="I1728" s="19">
        <v>0.31736111111111115</v>
      </c>
    </row>
    <row r="1729" ht="13.5" customHeight="1">
      <c r="A1729" s="5">
        <v>587.0</v>
      </c>
      <c r="B1729" s="17">
        <v>45327.0</v>
      </c>
      <c r="E1729" s="18">
        <v>479.0</v>
      </c>
      <c r="G1729" s="18">
        <v>401.0</v>
      </c>
      <c r="H1729" s="18">
        <v>117.0</v>
      </c>
      <c r="I1729" s="19">
        <v>0.36874999999999997</v>
      </c>
    </row>
    <row r="1730" ht="13.5" customHeight="1">
      <c r="A1730" s="5">
        <v>587.0</v>
      </c>
      <c r="B1730" s="17">
        <v>45328.0</v>
      </c>
      <c r="E1730" s="18">
        <v>524.0</v>
      </c>
      <c r="G1730" s="18">
        <v>469.0</v>
      </c>
      <c r="H1730" s="18">
        <v>132.0</v>
      </c>
      <c r="I1730" s="19">
        <v>0.3034722222222222</v>
      </c>
    </row>
    <row r="1731" ht="13.5" customHeight="1">
      <c r="A1731" s="5">
        <v>587.0</v>
      </c>
      <c r="B1731" s="17">
        <v>45329.0</v>
      </c>
      <c r="E1731" s="18">
        <v>528.0</v>
      </c>
      <c r="G1731" s="18">
        <v>472.0</v>
      </c>
      <c r="H1731" s="18">
        <v>136.0</v>
      </c>
      <c r="I1731" s="19">
        <v>0.48055555555555557</v>
      </c>
    </row>
    <row r="1732" ht="13.5" customHeight="1">
      <c r="A1732" s="5">
        <v>587.0</v>
      </c>
      <c r="B1732" s="17">
        <v>45330.0</v>
      </c>
      <c r="E1732" s="18">
        <v>503.0</v>
      </c>
      <c r="G1732" s="18">
        <v>409.0</v>
      </c>
      <c r="H1732" s="18">
        <v>106.0</v>
      </c>
      <c r="I1732" s="19">
        <v>0.43124999999999997</v>
      </c>
    </row>
    <row r="1733" ht="13.5" customHeight="1">
      <c r="A1733" s="5">
        <v>587.0</v>
      </c>
      <c r="B1733" s="17">
        <v>45331.0</v>
      </c>
      <c r="E1733" s="18">
        <v>452.0</v>
      </c>
      <c r="G1733" s="18">
        <v>381.0</v>
      </c>
      <c r="H1733" s="18">
        <v>116.0</v>
      </c>
      <c r="I1733" s="19">
        <v>0.3680555555555556</v>
      </c>
    </row>
    <row r="1734" ht="13.5" customHeight="1">
      <c r="A1734" s="5">
        <v>587.0</v>
      </c>
      <c r="B1734" s="17">
        <v>45332.0</v>
      </c>
      <c r="E1734" s="18">
        <v>466.0</v>
      </c>
      <c r="G1734" s="18">
        <v>390.0</v>
      </c>
      <c r="H1734" s="18">
        <v>118.0</v>
      </c>
      <c r="I1734" s="19">
        <v>0.548611111111111</v>
      </c>
    </row>
    <row r="1735" ht="13.5" customHeight="1">
      <c r="A1735" s="5">
        <v>587.0</v>
      </c>
      <c r="B1735" s="17">
        <v>45333.0</v>
      </c>
      <c r="E1735" s="18">
        <v>378.0</v>
      </c>
      <c r="G1735" s="18">
        <v>305.0</v>
      </c>
      <c r="H1735" s="18">
        <v>90.0</v>
      </c>
      <c r="I1735" s="19">
        <v>0.4361111111111111</v>
      </c>
    </row>
    <row r="1736" ht="13.5" customHeight="1">
      <c r="A1736" s="5">
        <v>587.0</v>
      </c>
      <c r="B1736" s="17">
        <v>45334.0</v>
      </c>
      <c r="E1736" s="18">
        <v>359.0</v>
      </c>
      <c r="G1736" s="18">
        <v>295.0</v>
      </c>
      <c r="H1736" s="18">
        <v>99.0</v>
      </c>
      <c r="I1736" s="19">
        <v>0.4055555555555555</v>
      </c>
    </row>
    <row r="1737" ht="13.5" customHeight="1">
      <c r="A1737" s="5">
        <v>587.0</v>
      </c>
      <c r="B1737" s="17">
        <v>45335.0</v>
      </c>
      <c r="E1737" s="18">
        <v>422.0</v>
      </c>
      <c r="G1737" s="18">
        <v>364.0</v>
      </c>
      <c r="H1737" s="18">
        <v>107.0</v>
      </c>
      <c r="I1737" s="19">
        <v>0.31319444444444444</v>
      </c>
    </row>
    <row r="1738" ht="13.5" customHeight="1">
      <c r="A1738" s="5">
        <v>587.0</v>
      </c>
      <c r="B1738" s="17">
        <v>45336.0</v>
      </c>
      <c r="E1738" s="18">
        <v>409.0</v>
      </c>
      <c r="G1738" s="18">
        <v>346.0</v>
      </c>
      <c r="H1738" s="18">
        <v>128.0</v>
      </c>
      <c r="I1738" s="15">
        <v>0.3951388888888889</v>
      </c>
    </row>
    <row r="1739" ht="13.5" customHeight="1">
      <c r="A1739" s="5">
        <v>587.0</v>
      </c>
      <c r="B1739" s="17">
        <v>45337.0</v>
      </c>
      <c r="E1739" s="18">
        <v>387.0</v>
      </c>
      <c r="G1739" s="18">
        <v>303.0</v>
      </c>
      <c r="H1739" s="18">
        <v>97.0</v>
      </c>
      <c r="I1739" s="15">
        <v>0.33194444444444443</v>
      </c>
    </row>
    <row r="1740" ht="13.5" customHeight="1">
      <c r="A1740" s="5">
        <v>587.0</v>
      </c>
      <c r="B1740" s="17">
        <v>45338.0</v>
      </c>
      <c r="E1740" s="18">
        <v>443.0</v>
      </c>
      <c r="G1740" s="18">
        <v>322.0</v>
      </c>
      <c r="H1740" s="18">
        <v>107.0</v>
      </c>
      <c r="I1740" s="15">
        <v>0.3819444444444444</v>
      </c>
    </row>
    <row r="1741" ht="13.5" customHeight="1">
      <c r="A1741" s="5">
        <v>587.0</v>
      </c>
      <c r="B1741" s="17">
        <v>45339.0</v>
      </c>
      <c r="E1741" s="18">
        <v>410.0</v>
      </c>
      <c r="G1741" s="18">
        <v>306.0</v>
      </c>
      <c r="H1741" s="18">
        <v>102.0</v>
      </c>
      <c r="I1741" s="15">
        <v>0.48680555555555555</v>
      </c>
    </row>
    <row r="1742" ht="13.5" customHeight="1">
      <c r="A1742" s="5">
        <v>587.0</v>
      </c>
      <c r="B1742" s="17">
        <v>45340.0</v>
      </c>
      <c r="E1742" s="18">
        <v>458.0</v>
      </c>
      <c r="G1742" s="18">
        <v>326.0</v>
      </c>
      <c r="H1742" s="18">
        <v>131.0</v>
      </c>
      <c r="I1742" s="15">
        <v>0.4791666666666667</v>
      </c>
    </row>
    <row r="1743" ht="13.5" customHeight="1">
      <c r="A1743" s="5">
        <v>587.0</v>
      </c>
      <c r="B1743" s="17">
        <v>45341.0</v>
      </c>
      <c r="E1743" s="18">
        <v>364.0</v>
      </c>
      <c r="G1743" s="18">
        <v>207.0</v>
      </c>
      <c r="H1743" s="18">
        <v>95.0</v>
      </c>
      <c r="I1743" s="15">
        <v>0.41805555555555557</v>
      </c>
    </row>
    <row r="1744" ht="13.5" customHeight="1">
      <c r="A1744" s="5">
        <v>587.0</v>
      </c>
      <c r="B1744" s="17">
        <v>45342.0</v>
      </c>
      <c r="E1744" s="18">
        <v>328.0</v>
      </c>
      <c r="G1744" s="18">
        <v>258.0</v>
      </c>
      <c r="H1744" s="18">
        <v>89.0</v>
      </c>
      <c r="I1744" s="15">
        <v>0.3229166666666667</v>
      </c>
    </row>
    <row r="1745" ht="13.5" customHeight="1">
      <c r="A1745" s="5">
        <v>587.0</v>
      </c>
      <c r="B1745" s="17">
        <v>45343.0</v>
      </c>
      <c r="E1745" s="18">
        <v>462.0</v>
      </c>
      <c r="G1745" s="18">
        <v>347.0</v>
      </c>
      <c r="H1745" s="18">
        <v>140.0</v>
      </c>
      <c r="I1745" s="15">
        <v>0.3909722222222222</v>
      </c>
    </row>
    <row r="1746" ht="13.5" customHeight="1">
      <c r="A1746" s="5">
        <v>587.0</v>
      </c>
      <c r="B1746" s="17">
        <v>45344.0</v>
      </c>
      <c r="E1746" s="18">
        <v>420.0</v>
      </c>
      <c r="G1746" s="18">
        <v>251.0</v>
      </c>
      <c r="H1746" s="18">
        <v>125.0</v>
      </c>
      <c r="I1746" s="15">
        <v>0.2708333333333333</v>
      </c>
    </row>
    <row r="1747" ht="13.5" customHeight="1">
      <c r="A1747" s="5">
        <v>587.0</v>
      </c>
      <c r="B1747" s="17">
        <v>45345.0</v>
      </c>
      <c r="E1747" s="18">
        <v>388.0</v>
      </c>
      <c r="G1747" s="18">
        <v>274.0</v>
      </c>
      <c r="H1747" s="18">
        <v>97.0</v>
      </c>
      <c r="I1747" s="15">
        <v>0.37222222222222223</v>
      </c>
    </row>
    <row r="1748" ht="13.5" customHeight="1">
      <c r="A1748" s="5">
        <v>587.0</v>
      </c>
      <c r="B1748" s="17">
        <v>45346.0</v>
      </c>
      <c r="E1748" s="18">
        <v>396.0</v>
      </c>
      <c r="G1748" s="18">
        <v>240.0</v>
      </c>
      <c r="H1748" s="18">
        <v>79.0</v>
      </c>
      <c r="I1748" s="15">
        <v>0.4638888888888889</v>
      </c>
    </row>
    <row r="1749" ht="13.5" customHeight="1">
      <c r="A1749" s="5">
        <v>587.0</v>
      </c>
      <c r="B1749" s="17">
        <v>45347.0</v>
      </c>
      <c r="E1749" s="18">
        <v>448.0</v>
      </c>
      <c r="G1749" s="18">
        <v>320.0</v>
      </c>
      <c r="H1749" s="18">
        <v>100.0</v>
      </c>
      <c r="I1749" s="15">
        <v>0.45</v>
      </c>
    </row>
    <row r="1750" ht="13.5" customHeight="1">
      <c r="A1750" s="5">
        <v>587.0</v>
      </c>
      <c r="B1750" s="17">
        <v>45348.0</v>
      </c>
      <c r="E1750" s="18">
        <v>487.0</v>
      </c>
      <c r="G1750" s="18">
        <v>219.0</v>
      </c>
      <c r="H1750" s="18">
        <v>96.0</v>
      </c>
      <c r="I1750" s="15">
        <v>0.41041666666666665</v>
      </c>
    </row>
    <row r="1751" ht="13.5" customHeight="1">
      <c r="A1751" s="5">
        <v>587.0</v>
      </c>
      <c r="B1751" s="17">
        <v>45349.0</v>
      </c>
      <c r="E1751" s="18">
        <v>458.0</v>
      </c>
      <c r="G1751" s="18">
        <v>198.0</v>
      </c>
      <c r="H1751" s="18">
        <v>97.0</v>
      </c>
      <c r="I1751" s="15">
        <v>0.44166666666666665</v>
      </c>
    </row>
    <row r="1752" ht="13.5" customHeight="1">
      <c r="A1752" s="5">
        <v>587.0</v>
      </c>
      <c r="B1752" s="17">
        <v>45350.0</v>
      </c>
      <c r="E1752" s="18">
        <v>466.0</v>
      </c>
      <c r="G1752" s="18">
        <v>235.0</v>
      </c>
      <c r="H1752" s="18">
        <v>93.0</v>
      </c>
      <c r="I1752" s="15">
        <v>0.49236111111111114</v>
      </c>
    </row>
    <row r="1753" ht="13.5" customHeight="1">
      <c r="A1753" s="5">
        <v>587.0</v>
      </c>
      <c r="B1753" s="17">
        <v>45351.0</v>
      </c>
      <c r="E1753" s="18">
        <v>471.0</v>
      </c>
      <c r="G1753" s="18">
        <v>227.0</v>
      </c>
      <c r="H1753" s="18">
        <v>121.0</v>
      </c>
      <c r="I1753" s="15">
        <v>0.4375</v>
      </c>
    </row>
    <row r="1754" ht="13.5" customHeight="1">
      <c r="A1754" s="5">
        <v>587.0</v>
      </c>
      <c r="B1754" s="17">
        <v>45352.0</v>
      </c>
      <c r="E1754" s="18">
        <v>437.0</v>
      </c>
      <c r="G1754" s="18">
        <v>278.0</v>
      </c>
      <c r="H1754" s="18">
        <v>111.0</v>
      </c>
      <c r="I1754" s="15">
        <v>0.42569444444444443</v>
      </c>
    </row>
    <row r="1755" ht="13.5" customHeight="1">
      <c r="A1755" s="5">
        <v>587.0</v>
      </c>
      <c r="B1755" s="17">
        <v>45353.0</v>
      </c>
      <c r="E1755" s="18">
        <v>387.0</v>
      </c>
      <c r="G1755" s="18">
        <v>277.0</v>
      </c>
      <c r="H1755" s="18">
        <v>118.0</v>
      </c>
      <c r="I1755" s="15">
        <v>0.4166666666666667</v>
      </c>
    </row>
    <row r="1756" ht="13.5" customHeight="1">
      <c r="A1756" s="5">
        <v>587.0</v>
      </c>
      <c r="B1756" s="17">
        <v>45354.0</v>
      </c>
      <c r="E1756" s="18">
        <v>360.0</v>
      </c>
      <c r="G1756" s="18">
        <v>252.0</v>
      </c>
      <c r="H1756" s="18">
        <v>110.0</v>
      </c>
      <c r="I1756" s="15">
        <v>0.41388888888888886</v>
      </c>
    </row>
    <row r="1757" ht="13.5" customHeight="1">
      <c r="A1757" s="5">
        <v>587.0</v>
      </c>
      <c r="B1757" s="17">
        <v>45355.0</v>
      </c>
      <c r="E1757" s="18">
        <v>408.0</v>
      </c>
      <c r="G1757" s="18">
        <v>322.0</v>
      </c>
      <c r="H1757" s="18">
        <v>106.0</v>
      </c>
      <c r="I1757" s="15">
        <v>0.4388888888888889</v>
      </c>
    </row>
    <row r="1758" ht="13.5" customHeight="1">
      <c r="A1758" s="5">
        <v>587.0</v>
      </c>
      <c r="B1758" s="17">
        <v>45356.0</v>
      </c>
      <c r="E1758" s="18">
        <v>369.0</v>
      </c>
      <c r="G1758" s="18">
        <v>253.0</v>
      </c>
      <c r="H1758" s="18">
        <v>99.0</v>
      </c>
      <c r="I1758" s="15">
        <v>0.3284722222222222</v>
      </c>
    </row>
    <row r="1759" ht="13.5" customHeight="1">
      <c r="A1759" s="5">
        <v>587.0</v>
      </c>
      <c r="B1759" s="17">
        <v>45357.0</v>
      </c>
      <c r="E1759" s="18">
        <v>385.0</v>
      </c>
      <c r="G1759" s="18">
        <v>209.0</v>
      </c>
      <c r="H1759" s="18">
        <v>92.0</v>
      </c>
      <c r="I1759" s="15">
        <v>0.42986111111111114</v>
      </c>
    </row>
    <row r="1760" ht="13.5" customHeight="1">
      <c r="A1760" s="5">
        <v>587.0</v>
      </c>
      <c r="B1760" s="17">
        <v>45358.0</v>
      </c>
      <c r="E1760" s="18">
        <v>453.0</v>
      </c>
      <c r="G1760" s="18">
        <v>327.0</v>
      </c>
      <c r="H1760" s="18">
        <v>87.0</v>
      </c>
      <c r="I1760" s="15">
        <v>0.33611111111111114</v>
      </c>
    </row>
    <row r="1761" ht="13.5" customHeight="1">
      <c r="A1761" s="5">
        <v>587.0</v>
      </c>
      <c r="B1761" s="17">
        <v>45359.0</v>
      </c>
      <c r="E1761" s="18">
        <v>361.0</v>
      </c>
      <c r="G1761" s="18">
        <v>209.0</v>
      </c>
      <c r="H1761" s="18">
        <v>104.0</v>
      </c>
      <c r="I1761" s="15">
        <v>0.3611111111111111</v>
      </c>
    </row>
    <row r="1762" ht="13.5" customHeight="1">
      <c r="A1762" s="5">
        <v>587.0</v>
      </c>
      <c r="B1762" s="17">
        <v>45360.0</v>
      </c>
      <c r="E1762" s="18">
        <v>384.0</v>
      </c>
      <c r="G1762" s="18">
        <v>267.0</v>
      </c>
      <c r="H1762" s="18">
        <v>138.0</v>
      </c>
      <c r="I1762" s="15">
        <v>0.425</v>
      </c>
    </row>
    <row r="1763" ht="13.5" customHeight="1">
      <c r="A1763" s="5">
        <v>587.0</v>
      </c>
      <c r="B1763" s="17">
        <v>45361.0</v>
      </c>
      <c r="E1763" s="18">
        <v>398.0</v>
      </c>
      <c r="G1763" s="18">
        <v>270.0</v>
      </c>
      <c r="H1763" s="18">
        <v>89.0</v>
      </c>
      <c r="I1763" s="15">
        <v>0.5097222222222222</v>
      </c>
    </row>
    <row r="1764" ht="13.5" customHeight="1">
      <c r="A1764" s="5">
        <v>587.0</v>
      </c>
      <c r="B1764" s="17">
        <v>45362.0</v>
      </c>
      <c r="E1764" s="18">
        <v>421.0</v>
      </c>
      <c r="G1764" s="18">
        <v>268.0</v>
      </c>
      <c r="H1764" s="18">
        <v>94.0</v>
      </c>
      <c r="I1764" s="15">
        <v>0.4583333333333333</v>
      </c>
    </row>
    <row r="1765" ht="13.5" customHeight="1">
      <c r="A1765" s="5">
        <v>587.0</v>
      </c>
      <c r="B1765" s="17">
        <v>45363.0</v>
      </c>
      <c r="E1765" s="18">
        <v>366.0</v>
      </c>
      <c r="G1765" s="18">
        <v>281.0</v>
      </c>
      <c r="H1765" s="18">
        <v>109.0</v>
      </c>
      <c r="I1765" s="15">
        <v>0.34930555555555554</v>
      </c>
    </row>
    <row r="1766" ht="13.5" customHeight="1">
      <c r="A1766" s="5">
        <v>587.0</v>
      </c>
      <c r="B1766" s="17">
        <v>45364.0</v>
      </c>
      <c r="E1766" s="18">
        <v>396.0</v>
      </c>
      <c r="G1766" s="18">
        <v>273.0</v>
      </c>
      <c r="H1766" s="18">
        <v>115.0</v>
      </c>
      <c r="I1766" s="15">
        <v>0.4131944444444444</v>
      </c>
    </row>
    <row r="1767" ht="13.5" customHeight="1">
      <c r="A1767" s="5">
        <v>587.0</v>
      </c>
      <c r="B1767" s="17">
        <v>45365.0</v>
      </c>
      <c r="E1767" s="18">
        <v>405.0</v>
      </c>
      <c r="G1767" s="18">
        <v>308.0</v>
      </c>
      <c r="H1767" s="18">
        <v>120.0</v>
      </c>
      <c r="I1767" s="15">
        <v>0.31180555555555556</v>
      </c>
    </row>
    <row r="1768" ht="13.5" customHeight="1">
      <c r="A1768" s="5">
        <v>587.0</v>
      </c>
      <c r="B1768" s="17">
        <v>45366.0</v>
      </c>
      <c r="E1768" s="18">
        <v>386.0</v>
      </c>
      <c r="G1768" s="18">
        <v>243.0</v>
      </c>
      <c r="H1768" s="18">
        <v>131.0</v>
      </c>
      <c r="I1768" s="15">
        <v>0.3770833333333333</v>
      </c>
    </row>
    <row r="1769" ht="13.5" customHeight="1">
      <c r="A1769" s="5">
        <v>587.0</v>
      </c>
      <c r="B1769" s="17">
        <v>45367.0</v>
      </c>
      <c r="E1769" s="18">
        <v>396.0</v>
      </c>
      <c r="G1769" s="18">
        <v>288.0</v>
      </c>
      <c r="H1769" s="18">
        <v>137.0</v>
      </c>
      <c r="I1769" s="15">
        <v>0.4423611111111111</v>
      </c>
    </row>
    <row r="1770" ht="13.5" customHeight="1">
      <c r="A1770" s="5">
        <v>587.0</v>
      </c>
      <c r="B1770" s="17">
        <v>45368.0</v>
      </c>
      <c r="E1770" s="18">
        <v>368.0</v>
      </c>
      <c r="G1770" s="18">
        <v>297.0</v>
      </c>
      <c r="H1770" s="18">
        <v>98.0</v>
      </c>
      <c r="I1770" s="15">
        <v>0.475</v>
      </c>
    </row>
    <row r="1771" ht="13.5" customHeight="1">
      <c r="A1771" s="5">
        <v>587.0</v>
      </c>
      <c r="B1771" s="17">
        <v>45369.0</v>
      </c>
      <c r="E1771" s="18">
        <v>417.0</v>
      </c>
      <c r="G1771" s="18">
        <v>306.0</v>
      </c>
      <c r="H1771" s="18">
        <v>85.0</v>
      </c>
      <c r="I1771" s="15">
        <v>0.48055555555555557</v>
      </c>
    </row>
    <row r="1772" ht="13.5" customHeight="1">
      <c r="A1772" s="5">
        <v>587.0</v>
      </c>
      <c r="B1772" s="17">
        <v>45370.0</v>
      </c>
      <c r="E1772" s="18">
        <v>273.0</v>
      </c>
      <c r="G1772" s="18">
        <v>199.0</v>
      </c>
      <c r="H1772" s="18">
        <v>106.0</v>
      </c>
      <c r="I1772" s="15">
        <v>0.30694444444444446</v>
      </c>
    </row>
    <row r="1773" ht="13.5" customHeight="1">
      <c r="A1773" s="5">
        <v>587.0</v>
      </c>
      <c r="B1773" s="17">
        <v>45371.0</v>
      </c>
      <c r="E1773" s="18">
        <v>307.0</v>
      </c>
      <c r="G1773" s="18">
        <v>218.0</v>
      </c>
      <c r="H1773" s="18">
        <v>119.0</v>
      </c>
      <c r="I1773" s="15">
        <v>0.4388888888888889</v>
      </c>
    </row>
    <row r="1774" ht="13.5" customHeight="1">
      <c r="A1774" s="5">
        <v>587.0</v>
      </c>
      <c r="B1774" s="17">
        <v>45372.0</v>
      </c>
      <c r="E1774" s="18">
        <v>370.0</v>
      </c>
      <c r="G1774" s="18">
        <v>235.0</v>
      </c>
      <c r="H1774" s="18">
        <v>113.0</v>
      </c>
      <c r="I1774" s="15">
        <v>0.32013888888888886</v>
      </c>
    </row>
    <row r="1775" ht="13.5" customHeight="1">
      <c r="A1775" s="5">
        <v>587.0</v>
      </c>
      <c r="B1775" s="17">
        <v>45373.0</v>
      </c>
      <c r="E1775" s="18">
        <v>338.0</v>
      </c>
      <c r="G1775" s="18">
        <v>206.0</v>
      </c>
      <c r="H1775" s="18">
        <v>103.0</v>
      </c>
      <c r="I1775" s="15">
        <v>0.39652777777777776</v>
      </c>
    </row>
    <row r="1776" ht="13.5" customHeight="1">
      <c r="A1776" s="5">
        <v>587.0</v>
      </c>
      <c r="B1776" s="17">
        <v>45374.0</v>
      </c>
      <c r="E1776" s="18">
        <v>457.0</v>
      </c>
      <c r="G1776" s="18">
        <v>302.0</v>
      </c>
      <c r="H1776" s="18">
        <v>92.0</v>
      </c>
      <c r="I1776" s="15">
        <v>0.4638888888888889</v>
      </c>
    </row>
    <row r="1777" ht="13.5" customHeight="1">
      <c r="A1777" s="5">
        <v>587.0</v>
      </c>
      <c r="B1777" s="17">
        <v>45375.0</v>
      </c>
      <c r="E1777" s="18">
        <v>508.0</v>
      </c>
      <c r="G1777" s="18">
        <v>326.0</v>
      </c>
      <c r="H1777" s="18">
        <v>88.0</v>
      </c>
      <c r="I1777" s="15">
        <v>0.4666666666666667</v>
      </c>
    </row>
    <row r="1778" ht="13.5" customHeight="1">
      <c r="A1778" s="5">
        <v>587.0</v>
      </c>
      <c r="B1778" s="17">
        <v>45376.0</v>
      </c>
      <c r="E1778" s="18">
        <v>439.0</v>
      </c>
      <c r="G1778" s="18">
        <v>295.0</v>
      </c>
      <c r="H1778" s="18">
        <v>80.0</v>
      </c>
      <c r="I1778" s="15">
        <v>0.4215277777777778</v>
      </c>
    </row>
    <row r="1779" ht="13.5" customHeight="1">
      <c r="A1779" s="5">
        <v>587.0</v>
      </c>
      <c r="B1779" s="17">
        <v>45377.0</v>
      </c>
      <c r="E1779" s="18">
        <v>351.0</v>
      </c>
      <c r="G1779" s="18">
        <v>238.0</v>
      </c>
      <c r="H1779" s="18">
        <v>101.0</v>
      </c>
      <c r="I1779" s="15">
        <v>0.3263888888888889</v>
      </c>
    </row>
    <row r="1780" ht="13.5" customHeight="1">
      <c r="A1780" s="5">
        <v>587.0</v>
      </c>
      <c r="B1780" s="96">
        <v>45378.0</v>
      </c>
      <c r="E1780" s="97">
        <v>223.0</v>
      </c>
      <c r="G1780" s="97">
        <v>179.0</v>
      </c>
      <c r="H1780" s="18">
        <v>68.0</v>
      </c>
      <c r="I1780" s="15">
        <v>0.41388888888888886</v>
      </c>
      <c r="L1780" s="97">
        <v>0.0</v>
      </c>
    </row>
    <row r="1781" ht="13.5" customHeight="1">
      <c r="A1781" s="5">
        <v>587.0</v>
      </c>
      <c r="B1781" s="96">
        <v>45379.0</v>
      </c>
      <c r="E1781" s="97">
        <v>210.0</v>
      </c>
      <c r="G1781" s="97">
        <v>174.0</v>
      </c>
      <c r="H1781" s="18">
        <v>63.0</v>
      </c>
      <c r="I1781" s="15">
        <v>0.33958333333333335</v>
      </c>
      <c r="L1781" s="97">
        <v>0.0</v>
      </c>
    </row>
    <row r="1782" ht="13.5" customHeight="1">
      <c r="A1782" s="5">
        <v>587.0</v>
      </c>
      <c r="B1782" s="96">
        <v>45380.0</v>
      </c>
      <c r="E1782" s="97">
        <v>197.0</v>
      </c>
      <c r="G1782" s="97">
        <v>162.0</v>
      </c>
      <c r="H1782" s="18">
        <v>52.0</v>
      </c>
      <c r="I1782" s="15">
        <v>0.4444444444444444</v>
      </c>
      <c r="L1782" s="97">
        <v>0.0</v>
      </c>
    </row>
    <row r="1783" ht="13.5" customHeight="1">
      <c r="A1783" s="5">
        <v>587.0</v>
      </c>
      <c r="B1783" s="96">
        <v>45381.0</v>
      </c>
      <c r="E1783" s="97">
        <v>201.0</v>
      </c>
      <c r="G1783" s="97">
        <v>180.0</v>
      </c>
      <c r="H1783" s="18">
        <v>48.0</v>
      </c>
      <c r="I1783" s="15">
        <v>0.43680555555555556</v>
      </c>
      <c r="L1783" s="97">
        <v>0.0</v>
      </c>
    </row>
    <row r="1784" ht="13.5" customHeight="1">
      <c r="A1784" s="5">
        <v>587.0</v>
      </c>
      <c r="B1784" s="96">
        <v>45382.0</v>
      </c>
      <c r="E1784" s="97">
        <v>218.0</v>
      </c>
      <c r="G1784" s="97">
        <v>145.0</v>
      </c>
      <c r="H1784" s="18">
        <v>47.0</v>
      </c>
      <c r="I1784" s="15">
        <v>0.4875</v>
      </c>
      <c r="L1784" s="97">
        <v>0.0</v>
      </c>
    </row>
    <row r="1785" ht="13.5" customHeight="1">
      <c r="A1785" s="5">
        <v>587.0</v>
      </c>
      <c r="B1785" s="96">
        <v>45383.0</v>
      </c>
      <c r="E1785" s="97">
        <v>195.0</v>
      </c>
      <c r="G1785" s="97">
        <v>128.0</v>
      </c>
      <c r="H1785" s="18">
        <v>53.0</v>
      </c>
      <c r="I1785" s="15">
        <v>0.36041666666666666</v>
      </c>
      <c r="L1785" s="97">
        <v>0.0</v>
      </c>
    </row>
    <row r="1786" ht="13.5" customHeight="1">
      <c r="A1786" s="5">
        <v>587.0</v>
      </c>
      <c r="B1786" s="96">
        <v>45384.0</v>
      </c>
      <c r="E1786" s="97">
        <v>191.0</v>
      </c>
      <c r="G1786" s="97">
        <v>134.0</v>
      </c>
      <c r="H1786" s="18">
        <v>46.0</v>
      </c>
      <c r="I1786" s="15">
        <v>0.12916666666666668</v>
      </c>
      <c r="L1786" s="97">
        <v>0.0</v>
      </c>
    </row>
    <row r="1787" ht="13.5" customHeight="1">
      <c r="A1787" s="5">
        <v>957.0</v>
      </c>
      <c r="B1787" s="98">
        <v>45297.0</v>
      </c>
      <c r="D1787" s="99" t="s">
        <v>1197</v>
      </c>
      <c r="E1787" s="99">
        <v>394.0</v>
      </c>
      <c r="F1787" s="99" t="s">
        <v>1198</v>
      </c>
      <c r="G1787" s="99">
        <v>328.0</v>
      </c>
      <c r="H1787" s="99">
        <v>112.0</v>
      </c>
      <c r="I1787" s="100">
        <v>0.29375</v>
      </c>
    </row>
    <row r="1788" ht="13.5" customHeight="1">
      <c r="A1788" s="5">
        <v>957.0</v>
      </c>
      <c r="B1788" s="98">
        <v>45298.0</v>
      </c>
      <c r="D1788" s="99" t="s">
        <v>1199</v>
      </c>
      <c r="E1788" s="99">
        <v>752.0</v>
      </c>
      <c r="F1788" s="99" t="s">
        <v>1200</v>
      </c>
      <c r="G1788" s="99">
        <v>595.0</v>
      </c>
      <c r="H1788" s="99">
        <v>62.0</v>
      </c>
      <c r="I1788" s="101">
        <v>0.324305555555556</v>
      </c>
    </row>
    <row r="1789" ht="13.5" customHeight="1">
      <c r="A1789" s="5">
        <v>957.0</v>
      </c>
      <c r="B1789" s="98">
        <v>45299.0</v>
      </c>
      <c r="D1789" s="99" t="s">
        <v>1201</v>
      </c>
      <c r="E1789" s="99">
        <v>452.0</v>
      </c>
      <c r="F1789" s="99" t="s">
        <v>1202</v>
      </c>
      <c r="G1789" s="99">
        <v>312.0</v>
      </c>
      <c r="H1789" s="99">
        <v>156.0</v>
      </c>
      <c r="I1789" s="100">
        <v>0.318055555555556</v>
      </c>
    </row>
    <row r="1790" ht="13.5" customHeight="1">
      <c r="A1790" s="5">
        <v>957.0</v>
      </c>
      <c r="B1790" s="98">
        <v>45300.0</v>
      </c>
      <c r="D1790" s="99" t="s">
        <v>1203</v>
      </c>
      <c r="E1790" s="99">
        <v>431.0</v>
      </c>
      <c r="F1790" s="99" t="s">
        <v>1198</v>
      </c>
      <c r="G1790" s="99">
        <v>328.0</v>
      </c>
      <c r="H1790" s="99">
        <v>171.0</v>
      </c>
      <c r="I1790" s="100">
        <v>0.304861111111111</v>
      </c>
    </row>
    <row r="1791" ht="13.5" customHeight="1">
      <c r="A1791" s="5">
        <v>957.0</v>
      </c>
      <c r="B1791" s="98">
        <v>45301.0</v>
      </c>
      <c r="D1791" s="99" t="s">
        <v>135</v>
      </c>
      <c r="E1791" s="99">
        <v>516.0</v>
      </c>
      <c r="F1791" s="99" t="s">
        <v>1197</v>
      </c>
      <c r="G1791" s="99">
        <v>394.0</v>
      </c>
      <c r="H1791" s="99">
        <v>172.0</v>
      </c>
      <c r="I1791" s="100">
        <v>0.333333333333333</v>
      </c>
    </row>
    <row r="1792" ht="13.5" customHeight="1">
      <c r="A1792" s="5">
        <v>957.0</v>
      </c>
      <c r="B1792" s="98">
        <v>45302.0</v>
      </c>
      <c r="D1792" s="99" t="s">
        <v>1204</v>
      </c>
      <c r="E1792" s="99">
        <v>300.0</v>
      </c>
      <c r="F1792" s="99" t="s">
        <v>1205</v>
      </c>
      <c r="G1792" s="99">
        <v>242.0</v>
      </c>
      <c r="H1792" s="99">
        <v>80.0</v>
      </c>
      <c r="I1792" s="100">
        <v>0.373611111111111</v>
      </c>
    </row>
    <row r="1793" ht="13.5" customHeight="1">
      <c r="A1793" s="5">
        <v>957.0</v>
      </c>
      <c r="B1793" s="98">
        <v>45303.0</v>
      </c>
      <c r="D1793" s="99" t="s">
        <v>123</v>
      </c>
      <c r="E1793" s="99">
        <v>273.0</v>
      </c>
      <c r="F1793" s="99" t="s">
        <v>233</v>
      </c>
      <c r="G1793" s="99">
        <v>217.0</v>
      </c>
      <c r="H1793" s="99">
        <v>78.0</v>
      </c>
      <c r="I1793" s="100">
        <v>0.34375</v>
      </c>
    </row>
    <row r="1794" ht="13.5" customHeight="1">
      <c r="A1794" s="5">
        <v>957.0</v>
      </c>
      <c r="B1794" s="98">
        <v>45304.0</v>
      </c>
      <c r="D1794" s="99" t="s">
        <v>1206</v>
      </c>
      <c r="E1794" s="99">
        <v>496.0</v>
      </c>
      <c r="F1794" s="99" t="s">
        <v>1102</v>
      </c>
      <c r="G1794" s="99">
        <v>403.0</v>
      </c>
      <c r="H1794" s="99">
        <v>58.0</v>
      </c>
      <c r="I1794" s="100">
        <v>0.318055555555556</v>
      </c>
    </row>
    <row r="1795" ht="13.5" customHeight="1">
      <c r="A1795" s="5">
        <v>957.0</v>
      </c>
      <c r="B1795" s="98">
        <v>45305.0</v>
      </c>
      <c r="D1795" s="99" t="s">
        <v>126</v>
      </c>
      <c r="E1795" s="99">
        <v>571.0</v>
      </c>
      <c r="F1795" s="99" t="s">
        <v>1207</v>
      </c>
      <c r="G1795" s="99">
        <v>518.0</v>
      </c>
      <c r="H1795" s="99">
        <v>114.0</v>
      </c>
      <c r="I1795" s="100">
        <v>0.304166666666667</v>
      </c>
    </row>
    <row r="1796" ht="13.5" customHeight="1">
      <c r="A1796" s="5">
        <v>957.0</v>
      </c>
      <c r="B1796" s="98">
        <v>45306.0</v>
      </c>
      <c r="D1796" s="99" t="s">
        <v>1208</v>
      </c>
      <c r="E1796" s="99">
        <v>525.0</v>
      </c>
      <c r="F1796" s="99" t="s">
        <v>1149</v>
      </c>
      <c r="G1796" s="99">
        <v>324.0</v>
      </c>
      <c r="H1796" s="99">
        <v>141.0</v>
      </c>
      <c r="I1796" s="100">
        <v>0.302083333333333</v>
      </c>
    </row>
    <row r="1797" ht="13.5" customHeight="1">
      <c r="A1797" s="5">
        <v>957.0</v>
      </c>
      <c r="B1797" s="98">
        <v>45307.0</v>
      </c>
      <c r="D1797" s="99" t="s">
        <v>91</v>
      </c>
      <c r="E1797" s="99">
        <v>453.0</v>
      </c>
      <c r="F1797" s="99" t="s">
        <v>1159</v>
      </c>
      <c r="G1797" s="99">
        <v>396.0</v>
      </c>
      <c r="H1797" s="99">
        <v>155.0</v>
      </c>
      <c r="I1797" s="100">
        <v>0.274305555555556</v>
      </c>
    </row>
    <row r="1798" ht="13.5" customHeight="1">
      <c r="A1798" s="5">
        <v>957.0</v>
      </c>
      <c r="B1798" s="98">
        <v>45308.0</v>
      </c>
      <c r="D1798" s="99" t="s">
        <v>1209</v>
      </c>
      <c r="E1798" s="99">
        <v>400.0</v>
      </c>
      <c r="F1798" s="99" t="s">
        <v>1118</v>
      </c>
      <c r="G1798" s="99">
        <v>315.0</v>
      </c>
      <c r="H1798" s="99">
        <v>157.0</v>
      </c>
      <c r="I1798" s="100">
        <v>0.304861111111111</v>
      </c>
    </row>
    <row r="1799" ht="13.5" customHeight="1">
      <c r="A1799" s="5">
        <v>957.0</v>
      </c>
      <c r="B1799" s="98">
        <v>45309.0</v>
      </c>
      <c r="D1799" s="99" t="s">
        <v>1210</v>
      </c>
      <c r="E1799" s="99">
        <v>512.0</v>
      </c>
      <c r="F1799" s="99" t="s">
        <v>1211</v>
      </c>
      <c r="G1799" s="99">
        <v>402.0</v>
      </c>
      <c r="H1799" s="99">
        <v>108.0</v>
      </c>
      <c r="I1799" s="100">
        <v>0.334722222222222</v>
      </c>
    </row>
    <row r="1800" ht="13.5" customHeight="1">
      <c r="A1800" s="5">
        <v>957.0</v>
      </c>
      <c r="B1800" s="98">
        <v>45310.0</v>
      </c>
      <c r="D1800" s="99" t="s">
        <v>1212</v>
      </c>
      <c r="E1800" s="99">
        <v>597.0</v>
      </c>
      <c r="F1800" s="99" t="s">
        <v>244</v>
      </c>
      <c r="G1800" s="99">
        <v>419.0</v>
      </c>
      <c r="H1800" s="99">
        <v>73.0</v>
      </c>
      <c r="I1800" s="100">
        <v>0.271527777777778</v>
      </c>
    </row>
    <row r="1801" ht="13.5" customHeight="1">
      <c r="A1801" s="5">
        <v>957.0</v>
      </c>
      <c r="B1801" s="98">
        <v>45311.0</v>
      </c>
      <c r="D1801" s="99" t="s">
        <v>1184</v>
      </c>
      <c r="E1801" s="99">
        <v>555.0</v>
      </c>
      <c r="F1801" s="99" t="s">
        <v>1213</v>
      </c>
      <c r="G1801" s="99">
        <v>449.0</v>
      </c>
      <c r="H1801" s="99">
        <v>113.0</v>
      </c>
      <c r="I1801" s="100">
        <v>0.302777777777778</v>
      </c>
    </row>
    <row r="1802" ht="13.5" customHeight="1">
      <c r="A1802" s="5">
        <v>957.0</v>
      </c>
      <c r="B1802" s="98">
        <v>45312.0</v>
      </c>
      <c r="D1802" s="99" t="s">
        <v>1214</v>
      </c>
      <c r="E1802" s="99">
        <v>435.0</v>
      </c>
      <c r="F1802" s="99" t="s">
        <v>1118</v>
      </c>
      <c r="G1802" s="99">
        <v>315.0</v>
      </c>
      <c r="H1802" s="99">
        <v>113.0</v>
      </c>
      <c r="I1802" s="100">
        <v>0.304861111111111</v>
      </c>
    </row>
    <row r="1803" ht="13.5" customHeight="1">
      <c r="A1803" s="5">
        <v>957.0</v>
      </c>
      <c r="B1803" s="98">
        <v>45313.0</v>
      </c>
      <c r="D1803" s="99" t="s">
        <v>1215</v>
      </c>
      <c r="E1803" s="99">
        <v>477.0</v>
      </c>
      <c r="F1803" s="99" t="s">
        <v>1216</v>
      </c>
      <c r="G1803" s="99">
        <v>343.0</v>
      </c>
      <c r="H1803" s="99">
        <v>128.0</v>
      </c>
      <c r="I1803" s="100">
        <v>0.31875</v>
      </c>
    </row>
    <row r="1804" ht="13.5" customHeight="1">
      <c r="A1804" s="5">
        <v>957.0</v>
      </c>
      <c r="B1804" s="98">
        <v>45314.0</v>
      </c>
      <c r="D1804" s="99" t="s">
        <v>1217</v>
      </c>
      <c r="E1804" s="99">
        <v>480.0</v>
      </c>
      <c r="F1804" s="99" t="s">
        <v>1183</v>
      </c>
      <c r="G1804" s="99">
        <v>317.0</v>
      </c>
      <c r="H1804" s="99">
        <v>135.0</v>
      </c>
      <c r="I1804" s="100">
        <v>0.330555555555556</v>
      </c>
    </row>
    <row r="1805" ht="13.5" customHeight="1">
      <c r="A1805" s="5">
        <v>957.0</v>
      </c>
      <c r="B1805" s="98">
        <v>45315.0</v>
      </c>
      <c r="D1805" s="99" t="s">
        <v>1218</v>
      </c>
      <c r="E1805" s="99">
        <v>456.0</v>
      </c>
      <c r="F1805" s="99" t="s">
        <v>1219</v>
      </c>
      <c r="G1805" s="99">
        <v>382.0</v>
      </c>
      <c r="H1805" s="99">
        <v>148.0</v>
      </c>
      <c r="I1805" s="100">
        <v>0.308333333333333</v>
      </c>
    </row>
    <row r="1806" ht="13.5" customHeight="1">
      <c r="A1806" s="5">
        <v>957.0</v>
      </c>
      <c r="B1806" s="98">
        <v>45316.0</v>
      </c>
      <c r="D1806" s="99" t="s">
        <v>1220</v>
      </c>
      <c r="E1806" s="99">
        <v>428.0</v>
      </c>
      <c r="F1806" s="99" t="s">
        <v>1221</v>
      </c>
      <c r="G1806" s="99">
        <v>340.0</v>
      </c>
      <c r="H1806" s="99">
        <v>129.0</v>
      </c>
      <c r="I1806" s="100">
        <v>0.0152777777777778</v>
      </c>
    </row>
    <row r="1807" ht="13.5" customHeight="1">
      <c r="A1807" s="5">
        <v>957.0</v>
      </c>
      <c r="B1807" s="98">
        <v>45317.0</v>
      </c>
      <c r="D1807" s="99" t="s">
        <v>1222</v>
      </c>
      <c r="E1807" s="99">
        <v>342.0</v>
      </c>
      <c r="F1807" s="99" t="s">
        <v>1223</v>
      </c>
      <c r="G1807" s="99">
        <v>226.0</v>
      </c>
      <c r="H1807" s="99">
        <v>123.0</v>
      </c>
      <c r="I1807" s="100">
        <v>0.314583333333333</v>
      </c>
    </row>
    <row r="1808" ht="13.5" customHeight="1">
      <c r="A1808" s="5">
        <v>957.0</v>
      </c>
      <c r="B1808" s="98">
        <v>45318.0</v>
      </c>
      <c r="D1808" s="99" t="s">
        <v>1212</v>
      </c>
      <c r="E1808" s="99">
        <v>597.0</v>
      </c>
      <c r="F1808" s="99" t="s">
        <v>244</v>
      </c>
      <c r="G1808" s="99">
        <v>419.0</v>
      </c>
      <c r="H1808" s="99">
        <v>73.0</v>
      </c>
      <c r="I1808" s="100">
        <v>0.271527777777778</v>
      </c>
    </row>
    <row r="1809" ht="13.5" customHeight="1">
      <c r="A1809" s="5">
        <v>957.0</v>
      </c>
      <c r="B1809" s="98">
        <v>45319.0</v>
      </c>
      <c r="D1809" s="99" t="s">
        <v>1184</v>
      </c>
      <c r="E1809" s="99">
        <v>555.0</v>
      </c>
      <c r="F1809" s="99" t="s">
        <v>1213</v>
      </c>
      <c r="G1809" s="99">
        <v>449.0</v>
      </c>
      <c r="H1809" s="99">
        <v>113.0</v>
      </c>
      <c r="I1809" s="100">
        <v>0.310416666666667</v>
      </c>
    </row>
    <row r="1810" ht="13.5" customHeight="1">
      <c r="A1810" s="5">
        <v>957.0</v>
      </c>
      <c r="B1810" s="98">
        <v>45320.0</v>
      </c>
      <c r="D1810" s="99" t="s">
        <v>1214</v>
      </c>
      <c r="E1810" s="99">
        <v>435.0</v>
      </c>
      <c r="F1810" s="99" t="s">
        <v>1118</v>
      </c>
      <c r="G1810" s="99">
        <v>315.0</v>
      </c>
      <c r="H1810" s="99">
        <v>113.0</v>
      </c>
      <c r="I1810" s="100">
        <v>0.305555555555556</v>
      </c>
    </row>
    <row r="1811" ht="13.5" customHeight="1">
      <c r="A1811" s="5">
        <v>957.0</v>
      </c>
      <c r="B1811" s="98">
        <v>45321.0</v>
      </c>
      <c r="D1811" s="99" t="s">
        <v>1215</v>
      </c>
      <c r="E1811" s="99">
        <v>477.0</v>
      </c>
      <c r="F1811" s="99" t="s">
        <v>1216</v>
      </c>
      <c r="G1811" s="99">
        <v>343.0</v>
      </c>
      <c r="H1811" s="99">
        <v>128.0</v>
      </c>
      <c r="I1811" s="100">
        <v>0.145833333333333</v>
      </c>
    </row>
    <row r="1812" ht="13.5" customHeight="1">
      <c r="A1812" s="5">
        <v>957.0</v>
      </c>
      <c r="B1812" s="98">
        <v>45322.0</v>
      </c>
      <c r="D1812" s="99" t="s">
        <v>1217</v>
      </c>
      <c r="E1812" s="99">
        <v>480.0</v>
      </c>
      <c r="F1812" s="99" t="s">
        <v>1183</v>
      </c>
      <c r="G1812" s="99">
        <v>317.0</v>
      </c>
      <c r="H1812" s="99">
        <v>135.0</v>
      </c>
      <c r="I1812" s="100">
        <v>0.314583333333333</v>
      </c>
    </row>
    <row r="1813" ht="13.5" customHeight="1">
      <c r="A1813" s="5">
        <v>957.0</v>
      </c>
      <c r="B1813" s="98">
        <v>45323.0</v>
      </c>
      <c r="D1813" s="99" t="s">
        <v>1218</v>
      </c>
      <c r="E1813" s="99">
        <v>456.0</v>
      </c>
      <c r="F1813" s="99" t="s">
        <v>1219</v>
      </c>
      <c r="G1813" s="99">
        <v>382.0</v>
      </c>
      <c r="H1813" s="99">
        <v>148.0</v>
      </c>
      <c r="I1813" s="100">
        <v>0.308333333333333</v>
      </c>
    </row>
    <row r="1814" ht="13.5" customHeight="1">
      <c r="A1814" s="5">
        <v>957.0</v>
      </c>
      <c r="B1814" s="98">
        <v>45324.0</v>
      </c>
      <c r="D1814" s="99" t="s">
        <v>1220</v>
      </c>
      <c r="E1814" s="99">
        <v>428.0</v>
      </c>
      <c r="F1814" s="99" t="s">
        <v>1221</v>
      </c>
      <c r="G1814" s="99">
        <v>340.0</v>
      </c>
      <c r="H1814" s="99">
        <v>129.0</v>
      </c>
      <c r="I1814" s="100">
        <v>0.334722222222222</v>
      </c>
    </row>
    <row r="1815" ht="13.5" customHeight="1">
      <c r="A1815" s="5">
        <v>957.0</v>
      </c>
      <c r="B1815" s="98">
        <v>45325.0</v>
      </c>
      <c r="D1815" s="99" t="s">
        <v>1222</v>
      </c>
      <c r="E1815" s="99">
        <v>342.0</v>
      </c>
      <c r="F1815" s="99" t="s">
        <v>1223</v>
      </c>
      <c r="G1815" s="99">
        <v>226.0</v>
      </c>
      <c r="H1815" s="99">
        <v>123.0</v>
      </c>
      <c r="I1815" s="100">
        <v>0.302777777777778</v>
      </c>
    </row>
    <row r="1816" ht="13.5" customHeight="1">
      <c r="A1816" s="5">
        <v>957.0</v>
      </c>
      <c r="B1816" s="98">
        <v>45326.0</v>
      </c>
      <c r="D1816" s="99" t="s">
        <v>1224</v>
      </c>
      <c r="E1816" s="99">
        <v>574.0</v>
      </c>
      <c r="F1816" s="99" t="s">
        <v>253</v>
      </c>
      <c r="G1816" s="99">
        <v>448.0</v>
      </c>
      <c r="H1816" s="99">
        <v>110.0</v>
      </c>
      <c r="I1816" s="100">
        <v>0.304861111111111</v>
      </c>
    </row>
    <row r="1817" ht="13.5" customHeight="1">
      <c r="A1817" s="5">
        <v>957.0</v>
      </c>
      <c r="B1817" s="98">
        <v>45327.0</v>
      </c>
      <c r="D1817" s="99" t="s">
        <v>1166</v>
      </c>
      <c r="E1817" s="99">
        <v>399.0</v>
      </c>
      <c r="F1817" s="99" t="s">
        <v>872</v>
      </c>
      <c r="G1817" s="99">
        <v>333.0</v>
      </c>
      <c r="H1817" s="99">
        <v>128.0</v>
      </c>
      <c r="I1817" s="100">
        <v>0.301388888888889</v>
      </c>
    </row>
    <row r="1818" ht="13.5" customHeight="1">
      <c r="A1818" s="5">
        <v>957.0</v>
      </c>
      <c r="B1818" s="98">
        <v>45328.0</v>
      </c>
      <c r="D1818" s="99" t="s">
        <v>154</v>
      </c>
      <c r="E1818" s="99">
        <v>434.0</v>
      </c>
      <c r="F1818" s="99" t="s">
        <v>204</v>
      </c>
      <c r="G1818" s="99">
        <v>380.0</v>
      </c>
      <c r="H1818" s="99">
        <v>156.0</v>
      </c>
      <c r="I1818" s="100">
        <v>0.104861111111111</v>
      </c>
    </row>
    <row r="1819" ht="13.5" customHeight="1">
      <c r="A1819" s="5">
        <v>957.0</v>
      </c>
      <c r="B1819" s="98">
        <v>45329.0</v>
      </c>
      <c r="D1819" s="99" t="s">
        <v>1225</v>
      </c>
      <c r="E1819" s="99">
        <v>471.0</v>
      </c>
      <c r="F1819" s="99" t="s">
        <v>174</v>
      </c>
      <c r="G1819" s="99">
        <v>410.0</v>
      </c>
      <c r="H1819" s="99">
        <v>139.0</v>
      </c>
      <c r="I1819" s="100">
        <v>0.304861111111111</v>
      </c>
    </row>
    <row r="1820" ht="13.5" customHeight="1">
      <c r="A1820" s="5">
        <v>957.0</v>
      </c>
      <c r="B1820" s="98">
        <v>45330.0</v>
      </c>
      <c r="D1820" s="99" t="s">
        <v>1186</v>
      </c>
      <c r="E1820" s="99">
        <v>258.0</v>
      </c>
      <c r="F1820" s="99" t="s">
        <v>1226</v>
      </c>
      <c r="G1820" s="99">
        <v>206.0</v>
      </c>
      <c r="H1820" s="99">
        <v>152.0</v>
      </c>
      <c r="I1820" s="100">
        <v>0.136111111111111</v>
      </c>
    </row>
    <row r="1821" ht="13.5" customHeight="1">
      <c r="A1821" s="5">
        <v>957.0</v>
      </c>
      <c r="B1821" s="98">
        <v>45331.0</v>
      </c>
      <c r="D1821" s="99" t="s">
        <v>168</v>
      </c>
      <c r="E1821" s="99">
        <v>336.0</v>
      </c>
      <c r="F1821" s="99" t="s">
        <v>1227</v>
      </c>
      <c r="G1821" s="99">
        <v>262.0</v>
      </c>
      <c r="H1821" s="99">
        <v>193.0</v>
      </c>
      <c r="I1821" s="100">
        <v>0.334722222222222</v>
      </c>
    </row>
    <row r="1822" ht="13.5" customHeight="1">
      <c r="A1822" s="5">
        <v>957.0</v>
      </c>
      <c r="B1822" s="98">
        <v>45332.0</v>
      </c>
      <c r="D1822" s="99" t="s">
        <v>1228</v>
      </c>
      <c r="E1822" s="99">
        <v>596.0</v>
      </c>
      <c r="F1822" s="99" t="s">
        <v>1229</v>
      </c>
      <c r="G1822" s="99">
        <v>517.0</v>
      </c>
      <c r="H1822" s="99">
        <v>122.0</v>
      </c>
      <c r="I1822" s="100">
        <v>0.334722222222222</v>
      </c>
    </row>
    <row r="1823" ht="13.5" customHeight="1">
      <c r="A1823" s="5">
        <v>957.0</v>
      </c>
      <c r="B1823" s="98">
        <v>45333.0</v>
      </c>
      <c r="D1823" s="99" t="s">
        <v>1230</v>
      </c>
      <c r="E1823" s="99">
        <v>593.0</v>
      </c>
      <c r="F1823" s="99" t="s">
        <v>1231</v>
      </c>
      <c r="G1823" s="99">
        <v>528.0</v>
      </c>
      <c r="H1823" s="99">
        <v>132.0</v>
      </c>
      <c r="I1823" s="100">
        <v>0.306944444444444</v>
      </c>
    </row>
    <row r="1824" ht="13.5" customHeight="1">
      <c r="A1824" s="5">
        <v>957.0</v>
      </c>
      <c r="B1824" s="98">
        <v>45334.0</v>
      </c>
      <c r="D1824" s="99" t="s">
        <v>1232</v>
      </c>
      <c r="E1824" s="99">
        <v>556.0</v>
      </c>
      <c r="F1824" s="99" t="s">
        <v>1233</v>
      </c>
      <c r="G1824" s="99">
        <v>408.0</v>
      </c>
      <c r="H1824" s="99">
        <v>157.0</v>
      </c>
      <c r="I1824" s="100">
        <v>0.296527777777778</v>
      </c>
    </row>
    <row r="1825" ht="13.5" customHeight="1">
      <c r="A1825" s="5">
        <v>957.0</v>
      </c>
      <c r="B1825" s="98">
        <v>45335.0</v>
      </c>
      <c r="D1825" s="99" t="s">
        <v>1234</v>
      </c>
      <c r="E1825" s="99">
        <v>409.0</v>
      </c>
      <c r="F1825" s="99" t="s">
        <v>1204</v>
      </c>
      <c r="G1825" s="99">
        <v>300.0</v>
      </c>
      <c r="H1825" s="99">
        <v>104.0</v>
      </c>
      <c r="I1825" s="100">
        <v>0.346527777777778</v>
      </c>
    </row>
    <row r="1826" ht="13.5" customHeight="1">
      <c r="A1826" s="5">
        <v>957.0</v>
      </c>
      <c r="B1826" s="98">
        <v>45336.0</v>
      </c>
      <c r="D1826" s="99" t="s">
        <v>1158</v>
      </c>
      <c r="E1826" s="99">
        <v>263.0</v>
      </c>
      <c r="F1826" s="99" t="s">
        <v>1226</v>
      </c>
      <c r="G1826" s="99">
        <v>206.0</v>
      </c>
      <c r="H1826" s="99">
        <v>56.0</v>
      </c>
      <c r="I1826" s="100">
        <v>0.3020833333333333</v>
      </c>
    </row>
    <row r="1827" ht="13.5" customHeight="1">
      <c r="A1827" s="5">
        <v>957.0</v>
      </c>
      <c r="B1827" s="98">
        <v>45337.0</v>
      </c>
      <c r="D1827" s="99" t="s">
        <v>1235</v>
      </c>
      <c r="E1827" s="99">
        <v>356.0</v>
      </c>
      <c r="F1827" s="99" t="s">
        <v>1236</v>
      </c>
      <c r="G1827" s="99">
        <v>279.0</v>
      </c>
      <c r="H1827" s="99">
        <v>108.0</v>
      </c>
      <c r="I1827" s="100">
        <v>0.3145833333333333</v>
      </c>
    </row>
    <row r="1828" ht="13.5" customHeight="1">
      <c r="A1828" s="5">
        <v>957.0</v>
      </c>
      <c r="B1828" s="98">
        <v>45338.0</v>
      </c>
      <c r="D1828" s="99" t="s">
        <v>1130</v>
      </c>
      <c r="E1828" s="99">
        <v>385.0</v>
      </c>
      <c r="F1828" s="99" t="s">
        <v>1237</v>
      </c>
      <c r="G1828" s="99">
        <v>345.0</v>
      </c>
      <c r="H1828" s="99">
        <v>78.0</v>
      </c>
      <c r="I1828" s="100">
        <v>0.29375</v>
      </c>
    </row>
    <row r="1829" ht="13.5" customHeight="1">
      <c r="A1829" s="5">
        <v>957.0</v>
      </c>
      <c r="B1829" s="98">
        <v>45339.0</v>
      </c>
      <c r="D1829" s="99" t="s">
        <v>1238</v>
      </c>
      <c r="E1829" s="99">
        <v>370.0</v>
      </c>
      <c r="F1829" s="99" t="s">
        <v>1239</v>
      </c>
      <c r="G1829" s="99">
        <v>298.0</v>
      </c>
      <c r="H1829" s="99">
        <v>46.0</v>
      </c>
      <c r="I1829" s="100">
        <v>0.2881944444444444</v>
      </c>
    </row>
    <row r="1830" ht="13.5" customHeight="1">
      <c r="A1830" s="5">
        <v>957.0</v>
      </c>
      <c r="B1830" s="98">
        <v>45340.0</v>
      </c>
      <c r="D1830" s="99" t="s">
        <v>1179</v>
      </c>
      <c r="E1830" s="99">
        <v>455.0</v>
      </c>
      <c r="F1830" s="99" t="s">
        <v>1096</v>
      </c>
      <c r="G1830" s="99">
        <v>392.0</v>
      </c>
      <c r="H1830" s="99">
        <v>68.0</v>
      </c>
      <c r="I1830" s="100">
        <v>0.3194444444444444</v>
      </c>
    </row>
    <row r="1831" ht="13.5" customHeight="1">
      <c r="A1831" s="5">
        <v>957.0</v>
      </c>
      <c r="B1831" s="98">
        <v>45341.0</v>
      </c>
      <c r="D1831" s="99" t="s">
        <v>1240</v>
      </c>
      <c r="E1831" s="99">
        <v>283.0</v>
      </c>
      <c r="F1831" s="99" t="s">
        <v>1241</v>
      </c>
      <c r="G1831" s="99">
        <v>224.0</v>
      </c>
      <c r="H1831" s="99">
        <v>57.0</v>
      </c>
      <c r="I1831" s="100">
        <v>0.3055555555555556</v>
      </c>
    </row>
    <row r="1832" ht="13.5" customHeight="1">
      <c r="A1832" s="5">
        <v>957.0</v>
      </c>
      <c r="B1832" s="98">
        <v>45342.0</v>
      </c>
      <c r="D1832" s="99" t="s">
        <v>1242</v>
      </c>
      <c r="E1832" s="99">
        <v>322.0</v>
      </c>
      <c r="F1832" s="99" t="s">
        <v>1243</v>
      </c>
      <c r="G1832" s="99">
        <v>253.0</v>
      </c>
      <c r="H1832" s="99">
        <v>95.0</v>
      </c>
      <c r="I1832" s="100">
        <v>0.30277777777777776</v>
      </c>
    </row>
    <row r="1833" ht="13.5" customHeight="1">
      <c r="A1833" s="5">
        <v>957.0</v>
      </c>
      <c r="B1833" s="98">
        <v>45343.0</v>
      </c>
      <c r="D1833" s="99" t="s">
        <v>204</v>
      </c>
      <c r="E1833" s="99">
        <v>380.0</v>
      </c>
      <c r="F1833" s="99" t="s">
        <v>1244</v>
      </c>
      <c r="G1833" s="99">
        <v>299.0</v>
      </c>
      <c r="H1833" s="99">
        <v>99.0</v>
      </c>
      <c r="I1833" s="100">
        <v>0.29583333333333334</v>
      </c>
    </row>
    <row r="1834" ht="13.5" customHeight="1">
      <c r="A1834" s="5">
        <v>957.0</v>
      </c>
      <c r="B1834" s="98">
        <v>45344.0</v>
      </c>
      <c r="D1834" s="99" t="s">
        <v>1245</v>
      </c>
      <c r="E1834" s="99">
        <v>331.0</v>
      </c>
      <c r="F1834" s="99" t="s">
        <v>1246</v>
      </c>
      <c r="G1834" s="99">
        <v>275.0</v>
      </c>
      <c r="H1834" s="99">
        <v>94.0</v>
      </c>
      <c r="I1834" s="100">
        <v>0.3145833333333333</v>
      </c>
    </row>
    <row r="1835" ht="13.5" customHeight="1">
      <c r="A1835" s="5">
        <v>957.0</v>
      </c>
      <c r="B1835" s="98">
        <v>45345.0</v>
      </c>
      <c r="D1835" s="99" t="s">
        <v>1247</v>
      </c>
      <c r="E1835" s="99">
        <v>494.0</v>
      </c>
      <c r="F1835" s="99" t="s">
        <v>1248</v>
      </c>
      <c r="G1835" s="99">
        <v>447.0</v>
      </c>
      <c r="H1835" s="99">
        <v>129.0</v>
      </c>
      <c r="I1835" s="100">
        <v>0.33541666666666664</v>
      </c>
    </row>
    <row r="1836" ht="13.5" customHeight="1">
      <c r="A1836" s="5">
        <v>957.0</v>
      </c>
      <c r="B1836" s="98">
        <v>45346.0</v>
      </c>
      <c r="D1836" s="99" t="s">
        <v>1249</v>
      </c>
      <c r="E1836" s="99">
        <v>432.0</v>
      </c>
      <c r="F1836" s="99" t="s">
        <v>160</v>
      </c>
      <c r="G1836" s="99">
        <v>269.0</v>
      </c>
      <c r="H1836" s="99">
        <v>112.0</v>
      </c>
      <c r="I1836" s="100">
        <v>0.3076388888888889</v>
      </c>
    </row>
    <row r="1837" ht="13.5" customHeight="1">
      <c r="A1837" s="5">
        <v>957.0</v>
      </c>
      <c r="B1837" s="98">
        <v>45347.0</v>
      </c>
      <c r="D1837" s="99" t="s">
        <v>1250</v>
      </c>
      <c r="E1837" s="99">
        <v>372.0</v>
      </c>
      <c r="F1837" s="99" t="s">
        <v>1236</v>
      </c>
      <c r="G1837" s="99">
        <v>279.0</v>
      </c>
      <c r="H1837" s="99">
        <v>115.0</v>
      </c>
      <c r="I1837" s="100">
        <v>0.31180555555555556</v>
      </c>
    </row>
    <row r="1838" ht="13.5" customHeight="1">
      <c r="A1838" s="5">
        <v>957.0</v>
      </c>
      <c r="B1838" s="98">
        <v>45348.0</v>
      </c>
      <c r="D1838" s="99" t="s">
        <v>1251</v>
      </c>
      <c r="E1838" s="99">
        <v>416.0</v>
      </c>
      <c r="F1838" s="99" t="s">
        <v>1252</v>
      </c>
      <c r="G1838" s="99">
        <v>320.0</v>
      </c>
      <c r="H1838" s="99">
        <v>114.0</v>
      </c>
      <c r="I1838" s="100">
        <v>0.28125</v>
      </c>
    </row>
    <row r="1839" ht="13.5" customHeight="1">
      <c r="A1839" s="5">
        <v>957.0</v>
      </c>
      <c r="B1839" s="98">
        <v>45349.0</v>
      </c>
      <c r="D1839" s="99" t="s">
        <v>1218</v>
      </c>
      <c r="E1839" s="99">
        <v>456.0</v>
      </c>
      <c r="F1839" s="99" t="s">
        <v>99</v>
      </c>
      <c r="G1839" s="99">
        <v>401.0</v>
      </c>
      <c r="H1839" s="99">
        <v>125.0</v>
      </c>
      <c r="I1839" s="100">
        <v>0.29097222222222224</v>
      </c>
    </row>
    <row r="1840" ht="13.5" customHeight="1">
      <c r="A1840" s="5">
        <v>957.0</v>
      </c>
      <c r="B1840" s="98">
        <v>45350.0</v>
      </c>
      <c r="D1840" s="99" t="s">
        <v>1215</v>
      </c>
      <c r="E1840" s="99">
        <v>477.0</v>
      </c>
      <c r="F1840" s="99" t="s">
        <v>1096</v>
      </c>
      <c r="G1840" s="99">
        <v>392.0</v>
      </c>
      <c r="H1840" s="99">
        <v>130.0</v>
      </c>
      <c r="I1840" s="100">
        <v>0.2972222222222222</v>
      </c>
    </row>
    <row r="1841" ht="13.5" customHeight="1">
      <c r="A1841" s="5">
        <v>957.0</v>
      </c>
      <c r="B1841" s="98">
        <v>45351.0</v>
      </c>
      <c r="D1841" s="99" t="s">
        <v>1128</v>
      </c>
      <c r="E1841" s="99">
        <v>442.0</v>
      </c>
      <c r="F1841" s="99" t="s">
        <v>1253</v>
      </c>
      <c r="G1841" s="99">
        <v>384.0</v>
      </c>
      <c r="H1841" s="99">
        <v>124.0</v>
      </c>
      <c r="I1841" s="100">
        <v>0.3013888888888889</v>
      </c>
    </row>
    <row r="1842" ht="13.5" customHeight="1">
      <c r="A1842" s="5">
        <v>957.0</v>
      </c>
      <c r="B1842" s="98">
        <v>45352.0</v>
      </c>
      <c r="D1842" s="99" t="s">
        <v>1254</v>
      </c>
      <c r="E1842" s="99">
        <v>473.0</v>
      </c>
      <c r="F1842" s="99" t="s">
        <v>1142</v>
      </c>
      <c r="G1842" s="99">
        <v>373.0</v>
      </c>
      <c r="H1842" s="99">
        <v>108.0</v>
      </c>
      <c r="I1842" s="100">
        <v>0.3104166666666667</v>
      </c>
    </row>
    <row r="1843" ht="13.5" customHeight="1">
      <c r="A1843" s="5">
        <v>957.0</v>
      </c>
      <c r="B1843" s="98">
        <v>45353.0</v>
      </c>
      <c r="D1843" s="99" t="s">
        <v>240</v>
      </c>
      <c r="E1843" s="99">
        <v>430.0</v>
      </c>
      <c r="F1843" s="99" t="s">
        <v>1113</v>
      </c>
      <c r="G1843" s="99">
        <v>395.0</v>
      </c>
      <c r="H1843" s="99">
        <v>112.0</v>
      </c>
      <c r="I1843" s="100">
        <v>0.30486111111111114</v>
      </c>
    </row>
    <row r="1844" ht="13.5" customHeight="1">
      <c r="A1844" s="5">
        <v>957.0</v>
      </c>
      <c r="B1844" s="98">
        <v>45354.0</v>
      </c>
      <c r="D1844" s="99" t="s">
        <v>1255</v>
      </c>
      <c r="E1844" s="99">
        <v>374.0</v>
      </c>
      <c r="F1844" s="99" t="s">
        <v>1256</v>
      </c>
      <c r="G1844" s="99">
        <v>306.0</v>
      </c>
      <c r="H1844" s="99">
        <v>101.0</v>
      </c>
      <c r="I1844" s="100">
        <v>0.3090277777777778</v>
      </c>
    </row>
    <row r="1845" ht="13.5" customHeight="1">
      <c r="A1845" s="5">
        <v>957.0</v>
      </c>
      <c r="B1845" s="98">
        <v>45355.0</v>
      </c>
      <c r="D1845" s="99" t="s">
        <v>168</v>
      </c>
      <c r="E1845" s="99">
        <v>336.0</v>
      </c>
      <c r="F1845" s="99" t="s">
        <v>1160</v>
      </c>
      <c r="G1845" s="99">
        <v>297.0</v>
      </c>
      <c r="H1845" s="99">
        <v>77.0</v>
      </c>
      <c r="I1845" s="100">
        <v>0.3194444444444444</v>
      </c>
    </row>
    <row r="1846" ht="13.5" customHeight="1">
      <c r="A1846" s="5">
        <v>957.0</v>
      </c>
      <c r="B1846" s="98">
        <v>45356.0</v>
      </c>
      <c r="D1846" s="99" t="s">
        <v>1257</v>
      </c>
      <c r="E1846" s="99">
        <v>316.0</v>
      </c>
      <c r="F1846" s="99" t="s">
        <v>1258</v>
      </c>
      <c r="G1846" s="99">
        <v>232.0</v>
      </c>
      <c r="H1846" s="99">
        <v>80.0</v>
      </c>
      <c r="I1846" s="100">
        <v>0.31180555555555556</v>
      </c>
    </row>
    <row r="1847" ht="13.5" customHeight="1">
      <c r="A1847" s="5">
        <v>957.0</v>
      </c>
      <c r="B1847" s="98">
        <v>45357.0</v>
      </c>
      <c r="D1847" s="99" t="s">
        <v>1166</v>
      </c>
      <c r="E1847" s="99">
        <v>399.0</v>
      </c>
      <c r="F1847" s="99" t="s">
        <v>1111</v>
      </c>
      <c r="G1847" s="99">
        <v>319.0</v>
      </c>
      <c r="H1847" s="99">
        <v>89.0</v>
      </c>
      <c r="I1847" s="100">
        <v>0.3138888888888889</v>
      </c>
    </row>
    <row r="1848" ht="13.5" customHeight="1">
      <c r="A1848" s="5">
        <v>957.0</v>
      </c>
      <c r="B1848" s="98">
        <v>45358.0</v>
      </c>
      <c r="D1848" s="99" t="s">
        <v>95</v>
      </c>
      <c r="E1848" s="99">
        <v>405.0</v>
      </c>
      <c r="F1848" s="99" t="s">
        <v>1257</v>
      </c>
      <c r="G1848" s="99">
        <v>316.0</v>
      </c>
      <c r="H1848" s="99">
        <v>67.0</v>
      </c>
      <c r="I1848" s="100">
        <v>0.30625</v>
      </c>
    </row>
    <row r="1849" ht="13.5" customHeight="1">
      <c r="A1849" s="5">
        <v>957.0</v>
      </c>
      <c r="B1849" s="98">
        <v>45359.0</v>
      </c>
      <c r="D1849" s="99" t="s">
        <v>867</v>
      </c>
      <c r="E1849" s="99">
        <v>245.0</v>
      </c>
      <c r="F1849" s="99" t="s">
        <v>212</v>
      </c>
      <c r="G1849" s="99">
        <v>182.0</v>
      </c>
      <c r="H1849" s="99">
        <v>46.0</v>
      </c>
      <c r="I1849" s="100">
        <v>0.28402777777777777</v>
      </c>
    </row>
    <row r="1850" ht="13.5" customHeight="1">
      <c r="A1850" s="5">
        <v>957.0</v>
      </c>
      <c r="B1850" s="98">
        <v>45360.0</v>
      </c>
      <c r="D1850" s="99" t="s">
        <v>172</v>
      </c>
      <c r="E1850" s="99">
        <v>255.0</v>
      </c>
      <c r="F1850" s="99" t="s">
        <v>211</v>
      </c>
      <c r="G1850" s="99">
        <v>215.0</v>
      </c>
      <c r="H1850" s="99">
        <v>45.0</v>
      </c>
      <c r="I1850" s="100">
        <v>0.31666666666666665</v>
      </c>
    </row>
    <row r="1851" ht="13.5" customHeight="1">
      <c r="A1851" s="5">
        <v>957.0</v>
      </c>
      <c r="B1851" s="98">
        <v>45361.0</v>
      </c>
      <c r="D1851" s="99" t="s">
        <v>1129</v>
      </c>
      <c r="E1851" s="99">
        <v>376.0</v>
      </c>
      <c r="F1851" s="99" t="s">
        <v>1259</v>
      </c>
      <c r="G1851" s="99">
        <v>313.0</v>
      </c>
      <c r="H1851" s="99">
        <v>67.0</v>
      </c>
      <c r="I1851" s="100">
        <v>0.3347222222222222</v>
      </c>
    </row>
    <row r="1852" ht="13.5" customHeight="1">
      <c r="A1852" s="5">
        <v>957.0</v>
      </c>
      <c r="B1852" s="98">
        <v>45362.0</v>
      </c>
      <c r="D1852" s="99" t="s">
        <v>1251</v>
      </c>
      <c r="E1852" s="99">
        <v>416.0</v>
      </c>
      <c r="F1852" s="99" t="s">
        <v>872</v>
      </c>
      <c r="G1852" s="99">
        <v>333.0</v>
      </c>
      <c r="H1852" s="99">
        <v>22.0</v>
      </c>
      <c r="I1852" s="100">
        <v>0.3173611111111111</v>
      </c>
    </row>
    <row r="1853" ht="13.5" customHeight="1">
      <c r="A1853" s="5">
        <v>957.0</v>
      </c>
      <c r="B1853" s="98">
        <v>45363.0</v>
      </c>
      <c r="D1853" s="99" t="s">
        <v>1260</v>
      </c>
      <c r="E1853" s="99">
        <v>495.0</v>
      </c>
      <c r="F1853" s="99" t="s">
        <v>244</v>
      </c>
      <c r="G1853" s="99">
        <v>419.0</v>
      </c>
      <c r="H1853" s="99">
        <v>184.0</v>
      </c>
      <c r="I1853" s="100">
        <v>0.3104166666666667</v>
      </c>
    </row>
    <row r="1854" ht="13.5" customHeight="1">
      <c r="A1854" s="5">
        <v>957.0</v>
      </c>
      <c r="B1854" s="98">
        <v>45364.0</v>
      </c>
      <c r="D1854" s="99" t="s">
        <v>91</v>
      </c>
      <c r="E1854" s="99">
        <v>453.0</v>
      </c>
      <c r="F1854" s="99" t="s">
        <v>1129</v>
      </c>
      <c r="G1854" s="99">
        <v>376.0</v>
      </c>
      <c r="H1854" s="99">
        <v>148.0</v>
      </c>
      <c r="I1854" s="100">
        <v>0.29305555555555557</v>
      </c>
    </row>
    <row r="1855" ht="13.5" customHeight="1">
      <c r="A1855" s="5">
        <v>957.0</v>
      </c>
      <c r="B1855" s="98">
        <v>45365.0</v>
      </c>
      <c r="D1855" s="99" t="s">
        <v>184</v>
      </c>
      <c r="E1855" s="99">
        <v>457.0</v>
      </c>
      <c r="F1855" s="99" t="s">
        <v>1102</v>
      </c>
      <c r="G1855" s="99">
        <v>403.0</v>
      </c>
      <c r="H1855" s="99">
        <v>181.0</v>
      </c>
      <c r="I1855" s="100">
        <v>0.29791666666666666</v>
      </c>
    </row>
    <row r="1856" ht="13.5" customHeight="1">
      <c r="A1856" s="5">
        <v>957.0</v>
      </c>
      <c r="B1856" s="98">
        <v>45366.0</v>
      </c>
      <c r="D1856" s="99" t="s">
        <v>1261</v>
      </c>
      <c r="E1856" s="99">
        <v>454.0</v>
      </c>
      <c r="F1856" s="99" t="s">
        <v>1262</v>
      </c>
      <c r="G1856" s="99">
        <v>378.0</v>
      </c>
      <c r="H1856" s="99">
        <v>109.0</v>
      </c>
      <c r="I1856" s="100">
        <v>0.30694444444444446</v>
      </c>
    </row>
    <row r="1857" ht="13.5" customHeight="1">
      <c r="A1857" s="5">
        <v>957.0</v>
      </c>
      <c r="B1857" s="98">
        <v>45367.0</v>
      </c>
      <c r="D1857" s="99" t="s">
        <v>1263</v>
      </c>
      <c r="E1857" s="99">
        <v>423.0</v>
      </c>
      <c r="F1857" s="99" t="s">
        <v>139</v>
      </c>
      <c r="G1857" s="99">
        <v>359.0</v>
      </c>
      <c r="H1857" s="99">
        <v>144.0</v>
      </c>
      <c r="I1857" s="100">
        <v>0.29930555555555555</v>
      </c>
    </row>
    <row r="1858" ht="13.5" customHeight="1">
      <c r="A1858" s="5">
        <v>957.0</v>
      </c>
      <c r="B1858" s="98">
        <v>45368.0</v>
      </c>
      <c r="D1858" s="99" t="s">
        <v>1264</v>
      </c>
      <c r="E1858" s="99">
        <v>537.0</v>
      </c>
      <c r="F1858" s="99" t="s">
        <v>186</v>
      </c>
      <c r="G1858" s="99">
        <v>470.0</v>
      </c>
      <c r="H1858" s="99">
        <v>106.0</v>
      </c>
      <c r="I1858" s="100">
        <v>0.32222222222222224</v>
      </c>
    </row>
    <row r="1859" ht="13.5" customHeight="1">
      <c r="A1859" s="5">
        <v>957.0</v>
      </c>
      <c r="B1859" s="98">
        <v>45369.0</v>
      </c>
      <c r="D1859" s="99" t="s">
        <v>1130</v>
      </c>
      <c r="E1859" s="99">
        <v>385.0</v>
      </c>
      <c r="F1859" s="99" t="s">
        <v>1183</v>
      </c>
      <c r="G1859" s="99">
        <v>317.0</v>
      </c>
      <c r="H1859" s="14">
        <v>132.0</v>
      </c>
      <c r="I1859" s="100">
        <v>0.325</v>
      </c>
    </row>
    <row r="1860" ht="13.5" customHeight="1">
      <c r="A1860" s="5">
        <v>957.0</v>
      </c>
      <c r="B1860" s="98">
        <v>45370.0</v>
      </c>
      <c r="D1860" s="99" t="s">
        <v>1207</v>
      </c>
      <c r="E1860" s="99">
        <v>518.0</v>
      </c>
      <c r="F1860" s="99" t="s">
        <v>1128</v>
      </c>
      <c r="G1860" s="99">
        <v>442.0</v>
      </c>
      <c r="H1860" s="14">
        <v>133.0</v>
      </c>
      <c r="I1860" s="100">
        <v>0.30833333333333335</v>
      </c>
    </row>
    <row r="1861" ht="13.5" customHeight="1">
      <c r="A1861" s="5">
        <v>957.0</v>
      </c>
      <c r="B1861" s="98">
        <v>45371.0</v>
      </c>
      <c r="D1861" s="99" t="s">
        <v>240</v>
      </c>
      <c r="E1861" s="99">
        <v>430.0</v>
      </c>
      <c r="F1861" s="99" t="s">
        <v>1240</v>
      </c>
      <c r="G1861" s="99">
        <v>283.0</v>
      </c>
      <c r="H1861" s="14">
        <v>130.0</v>
      </c>
      <c r="I1861" s="100">
        <v>0.32569444444444445</v>
      </c>
    </row>
    <row r="1862" ht="13.5" customHeight="1">
      <c r="A1862" s="5">
        <v>957.0</v>
      </c>
      <c r="B1862" s="98">
        <v>45372.0</v>
      </c>
      <c r="D1862" s="99" t="s">
        <v>1265</v>
      </c>
      <c r="E1862" s="99">
        <v>592.0</v>
      </c>
      <c r="F1862" s="99" t="s">
        <v>1266</v>
      </c>
      <c r="G1862" s="99">
        <v>418.0</v>
      </c>
      <c r="H1862" s="14">
        <v>101.0</v>
      </c>
      <c r="I1862" s="100">
        <v>0.32708333333333334</v>
      </c>
    </row>
    <row r="1863" ht="13.5" customHeight="1">
      <c r="A1863" s="5">
        <v>957.0</v>
      </c>
      <c r="B1863" s="98">
        <v>45373.0</v>
      </c>
      <c r="D1863" s="99" t="s">
        <v>1124</v>
      </c>
      <c r="E1863" s="99">
        <v>465.0</v>
      </c>
      <c r="F1863" s="99" t="s">
        <v>1245</v>
      </c>
      <c r="G1863" s="99">
        <v>331.0</v>
      </c>
      <c r="H1863" s="14">
        <v>109.0</v>
      </c>
      <c r="I1863" s="100">
        <v>0.31527777777777777</v>
      </c>
    </row>
    <row r="1864" ht="13.5" customHeight="1">
      <c r="A1864" s="5">
        <v>957.0</v>
      </c>
      <c r="B1864" s="98">
        <v>45374.0</v>
      </c>
      <c r="D1864" s="99" t="s">
        <v>1267</v>
      </c>
      <c r="E1864" s="99">
        <v>412.0</v>
      </c>
      <c r="F1864" s="99" t="s">
        <v>168</v>
      </c>
      <c r="G1864" s="99">
        <v>336.0</v>
      </c>
      <c r="H1864" s="14">
        <v>141.0</v>
      </c>
      <c r="I1864" s="100">
        <v>0.31666666666666665</v>
      </c>
    </row>
    <row r="1865" ht="13.5" customHeight="1">
      <c r="A1865" s="5">
        <v>957.0</v>
      </c>
      <c r="B1865" s="98">
        <v>45375.0</v>
      </c>
      <c r="D1865" s="99" t="s">
        <v>1209</v>
      </c>
      <c r="E1865" s="99">
        <v>400.0</v>
      </c>
      <c r="F1865" s="99" t="s">
        <v>1243</v>
      </c>
      <c r="G1865" s="99">
        <v>253.0</v>
      </c>
      <c r="H1865" s="14">
        <v>114.0</v>
      </c>
      <c r="I1865" s="100">
        <v>0.31180555555555556</v>
      </c>
    </row>
    <row r="1866" ht="13.5" customHeight="1">
      <c r="A1866" s="5">
        <v>957.0</v>
      </c>
      <c r="B1866" s="98">
        <v>45376.0</v>
      </c>
      <c r="D1866" s="99" t="s">
        <v>174</v>
      </c>
      <c r="E1866" s="99">
        <v>410.0</v>
      </c>
      <c r="F1866" s="99" t="s">
        <v>1268</v>
      </c>
      <c r="G1866" s="99">
        <v>321.0</v>
      </c>
      <c r="H1866" s="14">
        <v>141.0</v>
      </c>
      <c r="I1866" s="100">
        <v>0.30972222222222223</v>
      </c>
    </row>
    <row r="1867" ht="13.5" customHeight="1">
      <c r="A1867" s="5">
        <v>957.0</v>
      </c>
      <c r="B1867" s="98">
        <v>45377.0</v>
      </c>
      <c r="D1867" s="99" t="s">
        <v>1269</v>
      </c>
      <c r="E1867" s="99">
        <v>451.0</v>
      </c>
      <c r="F1867" s="99" t="s">
        <v>1270</v>
      </c>
      <c r="G1867" s="99">
        <v>339.0</v>
      </c>
      <c r="H1867" s="14">
        <v>150.0</v>
      </c>
      <c r="I1867" s="100">
        <v>0.31527777777777777</v>
      </c>
    </row>
    <row r="1868" ht="13.5" customHeight="1">
      <c r="A1868" s="5">
        <v>957.0</v>
      </c>
      <c r="B1868" s="98">
        <v>45378.0</v>
      </c>
      <c r="D1868" s="99" t="s">
        <v>1160</v>
      </c>
      <c r="E1868" s="99">
        <v>297.0</v>
      </c>
      <c r="F1868" s="99" t="s">
        <v>1271</v>
      </c>
      <c r="G1868" s="99">
        <v>147.0</v>
      </c>
      <c r="H1868" s="14">
        <v>45.0</v>
      </c>
      <c r="I1868" s="100">
        <v>0.3111111111111111</v>
      </c>
    </row>
    <row r="1869" ht="13.5" customHeight="1">
      <c r="A1869" s="5">
        <v>957.0</v>
      </c>
      <c r="B1869" s="98">
        <v>45379.0</v>
      </c>
      <c r="D1869" s="99" t="s">
        <v>1102</v>
      </c>
      <c r="E1869" s="99">
        <v>403.0</v>
      </c>
      <c r="F1869" s="99" t="s">
        <v>1111</v>
      </c>
      <c r="G1869" s="99">
        <v>319.0</v>
      </c>
      <c r="H1869" s="14">
        <v>99.0</v>
      </c>
      <c r="I1869" s="100">
        <v>0.3215277777777778</v>
      </c>
    </row>
    <row r="1870" ht="13.5" customHeight="1">
      <c r="A1870" s="5">
        <v>957.0</v>
      </c>
      <c r="B1870" s="98">
        <v>45380.0</v>
      </c>
      <c r="D1870" s="99" t="s">
        <v>1272</v>
      </c>
      <c r="E1870" s="99">
        <v>474.0</v>
      </c>
      <c r="F1870" s="99" t="s">
        <v>1273</v>
      </c>
      <c r="G1870" s="99">
        <v>404.0</v>
      </c>
      <c r="H1870" s="14">
        <v>59.0</v>
      </c>
      <c r="I1870" s="100">
        <v>0.3173611111111111</v>
      </c>
    </row>
    <row r="1871" ht="13.5" customHeight="1">
      <c r="A1871" s="5">
        <v>957.0</v>
      </c>
      <c r="B1871" s="98">
        <v>45381.0</v>
      </c>
      <c r="D1871" s="99" t="s">
        <v>232</v>
      </c>
      <c r="E1871" s="99">
        <v>341.0</v>
      </c>
      <c r="F1871" s="99" t="s">
        <v>1274</v>
      </c>
      <c r="G1871" s="99">
        <v>289.0</v>
      </c>
      <c r="H1871" s="14">
        <v>90.0</v>
      </c>
      <c r="I1871" s="100">
        <v>0.3125</v>
      </c>
    </row>
    <row r="1872" ht="13.5" customHeight="1">
      <c r="A1872" s="5">
        <v>957.0</v>
      </c>
      <c r="B1872" s="98">
        <v>45382.0</v>
      </c>
      <c r="D1872" s="99" t="s">
        <v>1275</v>
      </c>
      <c r="E1872" s="99">
        <v>346.0</v>
      </c>
      <c r="F1872" s="99" t="s">
        <v>1157</v>
      </c>
      <c r="G1872" s="99">
        <v>260.0</v>
      </c>
      <c r="H1872" s="14">
        <v>70.0</v>
      </c>
      <c r="I1872" s="100">
        <v>0.31875</v>
      </c>
    </row>
    <row r="1873" ht="13.5" customHeight="1">
      <c r="A1873" s="5">
        <v>957.0</v>
      </c>
      <c r="B1873" s="98">
        <v>45383.0</v>
      </c>
      <c r="D1873" s="99" t="s">
        <v>1109</v>
      </c>
      <c r="E1873" s="99">
        <v>351.0</v>
      </c>
      <c r="F1873" s="99" t="s">
        <v>118</v>
      </c>
      <c r="G1873" s="99">
        <v>292.0</v>
      </c>
      <c r="H1873" s="14">
        <v>88.0</v>
      </c>
      <c r="I1873" s="100">
        <v>0.30972222222222223</v>
      </c>
    </row>
    <row r="1874" ht="13.5" customHeight="1">
      <c r="A1874" s="5">
        <v>957.0</v>
      </c>
      <c r="B1874" s="98">
        <v>45384.0</v>
      </c>
      <c r="D1874" s="99" t="s">
        <v>122</v>
      </c>
      <c r="E1874" s="99">
        <v>293.0</v>
      </c>
      <c r="F1874" s="99" t="s">
        <v>1276</v>
      </c>
      <c r="G1874" s="99">
        <v>249.0</v>
      </c>
      <c r="H1874" s="14">
        <v>33.0</v>
      </c>
      <c r="I1874" s="100">
        <v>0.3229166666666667</v>
      </c>
    </row>
    <row r="1875" ht="13.5" customHeight="1">
      <c r="A1875" s="5">
        <v>957.0</v>
      </c>
      <c r="B1875" s="98">
        <v>45378.0</v>
      </c>
      <c r="H1875" s="14">
        <v>45.0</v>
      </c>
      <c r="L1875" s="14">
        <v>1.0</v>
      </c>
    </row>
    <row r="1876" ht="13.5" customHeight="1">
      <c r="A1876" s="5">
        <v>957.0</v>
      </c>
      <c r="B1876" s="98">
        <v>45379.0</v>
      </c>
      <c r="H1876" s="14">
        <v>99.0</v>
      </c>
      <c r="L1876" s="14">
        <v>0.0</v>
      </c>
    </row>
    <row r="1877" ht="13.5" customHeight="1">
      <c r="A1877" s="5">
        <v>957.0</v>
      </c>
      <c r="B1877" s="98">
        <v>45380.0</v>
      </c>
      <c r="H1877" s="14">
        <v>59.0</v>
      </c>
      <c r="L1877" s="14">
        <v>0.0</v>
      </c>
    </row>
    <row r="1878" ht="13.5" customHeight="1">
      <c r="A1878" s="5">
        <v>957.0</v>
      </c>
      <c r="B1878" s="98">
        <v>45381.0</v>
      </c>
      <c r="H1878" s="14">
        <v>90.0</v>
      </c>
      <c r="L1878" s="14">
        <v>0.0</v>
      </c>
    </row>
    <row r="1879" ht="13.5" customHeight="1">
      <c r="A1879" s="5">
        <v>957.0</v>
      </c>
      <c r="B1879" s="98">
        <v>45382.0</v>
      </c>
      <c r="H1879" s="14">
        <v>70.0</v>
      </c>
      <c r="L1879" s="14">
        <v>0.0</v>
      </c>
    </row>
    <row r="1880" ht="13.5" customHeight="1">
      <c r="A1880" s="5">
        <v>957.0</v>
      </c>
      <c r="B1880" s="98">
        <v>45383.0</v>
      </c>
      <c r="H1880" s="14">
        <v>88.0</v>
      </c>
      <c r="L1880" s="14">
        <v>0.0</v>
      </c>
    </row>
    <row r="1881" ht="13.5" customHeight="1">
      <c r="A1881" s="5">
        <v>957.0</v>
      </c>
      <c r="B1881" s="98">
        <v>45384.0</v>
      </c>
      <c r="H1881" s="14">
        <v>33.0</v>
      </c>
      <c r="L1881" s="14">
        <v>1.0</v>
      </c>
    </row>
    <row r="1882" ht="13.5" customHeight="1">
      <c r="A1882" s="29">
        <v>2059.0</v>
      </c>
      <c r="B1882" s="2">
        <v>45284.0</v>
      </c>
      <c r="E1882" s="3">
        <v>589.0</v>
      </c>
      <c r="G1882" s="3">
        <v>35.0</v>
      </c>
      <c r="H1882" s="3">
        <v>99.0</v>
      </c>
    </row>
    <row r="1883" ht="13.5" customHeight="1">
      <c r="A1883" s="29">
        <v>2059.0</v>
      </c>
      <c r="B1883" s="2">
        <v>45285.0</v>
      </c>
      <c r="E1883" s="3">
        <v>425.0</v>
      </c>
      <c r="G1883" s="3">
        <v>33.0</v>
      </c>
      <c r="H1883" s="3">
        <v>100.0</v>
      </c>
    </row>
    <row r="1884" ht="13.5" customHeight="1">
      <c r="A1884" s="29">
        <v>2059.0</v>
      </c>
      <c r="B1884" s="2">
        <v>45286.0</v>
      </c>
      <c r="E1884" s="3">
        <v>562.0</v>
      </c>
      <c r="G1884" s="3">
        <v>45.0</v>
      </c>
      <c r="H1884" s="3">
        <v>170.0</v>
      </c>
    </row>
    <row r="1885" ht="13.5" customHeight="1">
      <c r="A1885" s="29">
        <v>2059.0</v>
      </c>
      <c r="B1885" s="2">
        <v>45287.0</v>
      </c>
      <c r="E1885" s="3">
        <v>419.0</v>
      </c>
      <c r="G1885" s="3">
        <v>30.0</v>
      </c>
      <c r="H1885" s="3">
        <v>102.0</v>
      </c>
    </row>
    <row r="1886" ht="13.5" customHeight="1">
      <c r="A1886" s="29">
        <v>2059.0</v>
      </c>
      <c r="B1886" s="2">
        <v>45288.0</v>
      </c>
      <c r="E1886" s="3">
        <v>811.0</v>
      </c>
      <c r="G1886" s="3">
        <v>6.0</v>
      </c>
      <c r="H1886" s="3">
        <v>56.0</v>
      </c>
    </row>
    <row r="1887" ht="13.5" customHeight="1">
      <c r="A1887" s="29">
        <v>2059.0</v>
      </c>
      <c r="B1887" s="2">
        <v>45289.0</v>
      </c>
      <c r="E1887" s="3">
        <v>882.0</v>
      </c>
      <c r="G1887" s="3">
        <v>58.0</v>
      </c>
      <c r="H1887" s="3">
        <v>111.0</v>
      </c>
    </row>
    <row r="1888" ht="13.5" customHeight="1">
      <c r="A1888" s="29">
        <v>2059.0</v>
      </c>
      <c r="B1888" s="2">
        <v>45290.0</v>
      </c>
      <c r="E1888" s="3">
        <v>717.0</v>
      </c>
      <c r="G1888" s="3">
        <v>21.0</v>
      </c>
      <c r="H1888" s="3">
        <v>162.0</v>
      </c>
    </row>
    <row r="1889" ht="13.5" customHeight="1">
      <c r="A1889" s="29">
        <v>2059.0</v>
      </c>
      <c r="B1889" s="2">
        <v>45291.0</v>
      </c>
      <c r="E1889" s="3">
        <v>899.0</v>
      </c>
      <c r="G1889" s="3">
        <v>39.0</v>
      </c>
      <c r="H1889" s="3">
        <v>98.0</v>
      </c>
    </row>
    <row r="1890" ht="13.5" customHeight="1">
      <c r="A1890" s="29">
        <v>2059.0</v>
      </c>
      <c r="B1890" s="2">
        <v>45292.0</v>
      </c>
      <c r="E1890" s="3">
        <v>325.0</v>
      </c>
      <c r="G1890" s="3">
        <v>13.0</v>
      </c>
      <c r="H1890" s="3">
        <v>186.0</v>
      </c>
    </row>
    <row r="1891" ht="13.5" customHeight="1">
      <c r="A1891" s="29">
        <v>2059.0</v>
      </c>
      <c r="B1891" s="2">
        <v>45293.0</v>
      </c>
      <c r="E1891" s="3">
        <v>373.0</v>
      </c>
      <c r="G1891" s="3">
        <v>36.0</v>
      </c>
      <c r="H1891" s="3">
        <v>136.0</v>
      </c>
    </row>
    <row r="1892" ht="13.5" customHeight="1">
      <c r="A1892" s="29">
        <v>2059.0</v>
      </c>
      <c r="B1892" s="2">
        <v>45294.0</v>
      </c>
      <c r="E1892" s="3">
        <v>503.0</v>
      </c>
      <c r="G1892" s="3">
        <v>25.0</v>
      </c>
      <c r="H1892" s="3">
        <v>174.0</v>
      </c>
    </row>
    <row r="1893" ht="13.5" customHeight="1">
      <c r="A1893" s="29">
        <v>2059.0</v>
      </c>
      <c r="B1893" s="2">
        <v>45295.0</v>
      </c>
      <c r="E1893" s="3">
        <v>413.0</v>
      </c>
      <c r="G1893" s="3">
        <v>2.0</v>
      </c>
      <c r="H1893" s="3">
        <v>140.0</v>
      </c>
    </row>
    <row r="1894" ht="13.5" customHeight="1">
      <c r="A1894" s="29">
        <v>2059.0</v>
      </c>
      <c r="B1894" s="2">
        <v>45296.0</v>
      </c>
      <c r="E1894" s="3">
        <v>620.0</v>
      </c>
      <c r="G1894" s="3">
        <v>9.0</v>
      </c>
      <c r="H1894" s="3">
        <v>172.0</v>
      </c>
    </row>
    <row r="1895" ht="13.5" customHeight="1">
      <c r="A1895" s="29">
        <v>2059.0</v>
      </c>
      <c r="B1895" s="2">
        <v>45297.0</v>
      </c>
      <c r="E1895" s="3">
        <v>370.0</v>
      </c>
      <c r="G1895" s="3">
        <v>35.0</v>
      </c>
      <c r="H1895" s="3">
        <v>214.0</v>
      </c>
    </row>
    <row r="1896" ht="13.5" customHeight="1">
      <c r="A1896" s="29">
        <v>2059.0</v>
      </c>
      <c r="B1896" s="2">
        <v>45298.0</v>
      </c>
      <c r="E1896" s="3">
        <v>314.0</v>
      </c>
      <c r="G1896" s="3">
        <v>26.0</v>
      </c>
      <c r="H1896" s="3">
        <v>192.0</v>
      </c>
    </row>
    <row r="1897" ht="13.5" customHeight="1">
      <c r="A1897" s="29">
        <v>2059.0</v>
      </c>
      <c r="B1897" s="2">
        <v>45299.0</v>
      </c>
      <c r="E1897" s="3">
        <v>249.0</v>
      </c>
      <c r="G1897" s="3">
        <v>15.0</v>
      </c>
      <c r="H1897" s="3">
        <v>127.0</v>
      </c>
    </row>
    <row r="1898" ht="13.5" customHeight="1">
      <c r="A1898" s="29">
        <v>2059.0</v>
      </c>
      <c r="B1898" s="2">
        <v>45300.0</v>
      </c>
      <c r="E1898" s="3">
        <v>848.0</v>
      </c>
      <c r="G1898" s="3">
        <v>22.0</v>
      </c>
      <c r="H1898" s="3">
        <v>138.0</v>
      </c>
    </row>
    <row r="1899" ht="13.5" customHeight="1">
      <c r="A1899" s="29">
        <v>2059.0</v>
      </c>
      <c r="B1899" s="2">
        <v>45301.0</v>
      </c>
      <c r="E1899" s="3">
        <v>742.0</v>
      </c>
      <c r="G1899" s="3">
        <v>24.0</v>
      </c>
      <c r="H1899" s="3">
        <v>141.0</v>
      </c>
    </row>
    <row r="1900" ht="13.5" customHeight="1">
      <c r="A1900" s="29">
        <v>2059.0</v>
      </c>
      <c r="B1900" s="2">
        <v>45302.0</v>
      </c>
      <c r="E1900" s="3">
        <v>894.0</v>
      </c>
      <c r="G1900" s="3">
        <v>10.0</v>
      </c>
      <c r="H1900" s="3">
        <v>98.0</v>
      </c>
    </row>
    <row r="1901" ht="13.5" customHeight="1">
      <c r="A1901" s="29">
        <v>2059.0</v>
      </c>
      <c r="B1901" s="2">
        <v>45303.0</v>
      </c>
      <c r="E1901" s="3">
        <v>792.0</v>
      </c>
      <c r="G1901" s="3">
        <v>13.0</v>
      </c>
      <c r="H1901" s="3">
        <v>85.0</v>
      </c>
    </row>
    <row r="1902" ht="13.5" customHeight="1">
      <c r="A1902" s="29">
        <v>2059.0</v>
      </c>
      <c r="B1902" s="2">
        <v>45304.0</v>
      </c>
      <c r="E1902" s="3">
        <v>1332.0</v>
      </c>
      <c r="G1902" s="3">
        <v>15.0</v>
      </c>
      <c r="H1902" s="3">
        <v>48.0</v>
      </c>
    </row>
    <row r="1903" ht="13.5" customHeight="1">
      <c r="A1903" s="29">
        <v>2059.0</v>
      </c>
      <c r="B1903" s="2">
        <v>45305.0</v>
      </c>
      <c r="E1903" s="3">
        <v>832.0</v>
      </c>
      <c r="G1903" s="3">
        <v>24.0</v>
      </c>
      <c r="H1903" s="3">
        <v>75.0</v>
      </c>
    </row>
    <row r="1904" ht="13.5" customHeight="1">
      <c r="A1904" s="29">
        <v>2059.0</v>
      </c>
      <c r="B1904" s="2">
        <v>45306.0</v>
      </c>
      <c r="E1904" s="3">
        <v>657.0</v>
      </c>
      <c r="G1904" s="3">
        <v>15.0</v>
      </c>
      <c r="H1904" s="3">
        <v>82.0</v>
      </c>
    </row>
    <row r="1905" ht="13.5" customHeight="1">
      <c r="A1905" s="29">
        <v>2059.0</v>
      </c>
      <c r="B1905" s="2">
        <v>45307.0</v>
      </c>
      <c r="E1905" s="3">
        <v>687.0</v>
      </c>
      <c r="G1905" s="3">
        <v>6.0</v>
      </c>
      <c r="H1905" s="3">
        <v>93.0</v>
      </c>
    </row>
    <row r="1906" ht="13.5" customHeight="1">
      <c r="A1906" s="29">
        <v>2059.0</v>
      </c>
      <c r="B1906" s="2">
        <v>45308.0</v>
      </c>
      <c r="E1906" s="3">
        <v>786.0</v>
      </c>
      <c r="G1906" s="3">
        <v>40.0</v>
      </c>
      <c r="H1906" s="3">
        <v>83.0</v>
      </c>
    </row>
    <row r="1907" ht="13.5" customHeight="1">
      <c r="A1907" s="29">
        <v>2059.0</v>
      </c>
      <c r="B1907" s="2">
        <v>45309.0</v>
      </c>
      <c r="E1907" s="3">
        <v>702.0</v>
      </c>
      <c r="G1907" s="3">
        <v>14.0</v>
      </c>
      <c r="H1907" s="3">
        <v>106.0</v>
      </c>
    </row>
    <row r="1908" ht="13.5" customHeight="1">
      <c r="A1908" s="29">
        <v>2059.0</v>
      </c>
      <c r="B1908" s="2">
        <v>45310.0</v>
      </c>
      <c r="E1908" s="3">
        <v>633.0</v>
      </c>
      <c r="G1908" s="3">
        <v>21.0</v>
      </c>
      <c r="H1908" s="3">
        <v>130.0</v>
      </c>
    </row>
    <row r="1909" ht="13.5" customHeight="1">
      <c r="A1909" s="29">
        <v>2059.0</v>
      </c>
      <c r="B1909" s="2">
        <v>45312.0</v>
      </c>
      <c r="E1909" s="3">
        <v>784.0</v>
      </c>
      <c r="G1909" s="3">
        <v>8.0</v>
      </c>
      <c r="H1909" s="3">
        <v>78.0</v>
      </c>
    </row>
    <row r="1910" ht="13.5" customHeight="1">
      <c r="A1910" s="29">
        <v>2059.0</v>
      </c>
      <c r="B1910" s="2">
        <v>45313.0</v>
      </c>
      <c r="E1910" s="3">
        <v>632.0</v>
      </c>
      <c r="G1910" s="3">
        <v>6.0</v>
      </c>
      <c r="H1910" s="3">
        <v>96.0</v>
      </c>
    </row>
    <row r="1911" ht="13.5" customHeight="1">
      <c r="A1911" s="29">
        <v>2059.0</v>
      </c>
      <c r="B1911" s="2">
        <v>45314.0</v>
      </c>
      <c r="E1911" s="3">
        <v>744.0</v>
      </c>
      <c r="G1911" s="3">
        <v>4.0</v>
      </c>
      <c r="H1911" s="3">
        <v>141.0</v>
      </c>
    </row>
    <row r="1912" ht="13.5" customHeight="1">
      <c r="A1912" s="29">
        <v>2059.0</v>
      </c>
      <c r="B1912" s="2">
        <v>45315.0</v>
      </c>
      <c r="E1912" s="3">
        <v>851.0</v>
      </c>
      <c r="G1912" s="3">
        <v>32.0</v>
      </c>
      <c r="H1912" s="3">
        <v>122.0</v>
      </c>
    </row>
    <row r="1913" ht="13.5" customHeight="1">
      <c r="A1913" s="29">
        <v>2059.0</v>
      </c>
      <c r="B1913" s="2">
        <v>45316.0</v>
      </c>
      <c r="E1913" s="3">
        <v>1440.0</v>
      </c>
      <c r="G1913" s="3">
        <v>25.0</v>
      </c>
      <c r="H1913" s="3">
        <v>112.0</v>
      </c>
    </row>
    <row r="1914" ht="13.5" customHeight="1">
      <c r="A1914" s="29">
        <v>2059.0</v>
      </c>
      <c r="B1914" s="2">
        <v>45317.0</v>
      </c>
      <c r="E1914" s="3">
        <v>1440.0</v>
      </c>
      <c r="G1914" s="3">
        <v>18.0</v>
      </c>
      <c r="H1914" s="3">
        <v>84.0</v>
      </c>
    </row>
    <row r="1915" ht="13.5" customHeight="1">
      <c r="A1915" s="29">
        <v>2059.0</v>
      </c>
      <c r="B1915" s="2">
        <v>45318.0</v>
      </c>
      <c r="E1915" s="3">
        <v>1440.0</v>
      </c>
      <c r="G1915" s="3">
        <v>26.0</v>
      </c>
      <c r="H1915" s="3">
        <v>128.0</v>
      </c>
    </row>
    <row r="1916" ht="13.5" customHeight="1">
      <c r="A1916" s="29">
        <v>2059.0</v>
      </c>
      <c r="B1916" s="2">
        <v>45319.0</v>
      </c>
      <c r="E1916" s="3">
        <v>1440.0</v>
      </c>
      <c r="G1916" s="3">
        <v>34.0</v>
      </c>
      <c r="H1916" s="3">
        <v>148.0</v>
      </c>
    </row>
    <row r="1917" ht="13.5" customHeight="1">
      <c r="A1917" s="29">
        <v>2059.0</v>
      </c>
      <c r="B1917" s="2">
        <v>45320.0</v>
      </c>
      <c r="E1917" s="3">
        <v>1440.0</v>
      </c>
      <c r="G1917" s="3">
        <v>8.0</v>
      </c>
      <c r="H1917" s="3">
        <v>136.0</v>
      </c>
    </row>
    <row r="1918" ht="13.5" customHeight="1">
      <c r="A1918" s="29">
        <v>2059.0</v>
      </c>
      <c r="B1918" s="2">
        <v>45321.0</v>
      </c>
      <c r="E1918" s="3">
        <v>950.0</v>
      </c>
      <c r="G1918" s="3">
        <v>14.0</v>
      </c>
      <c r="H1918" s="3">
        <v>135.0</v>
      </c>
    </row>
    <row r="1919" ht="13.5" customHeight="1">
      <c r="A1919" s="29">
        <v>2059.0</v>
      </c>
      <c r="B1919" s="2">
        <v>45322.0</v>
      </c>
      <c r="E1919" s="3">
        <v>578.0</v>
      </c>
      <c r="G1919" s="3">
        <v>11.0</v>
      </c>
      <c r="H1919" s="3">
        <v>123.0</v>
      </c>
    </row>
    <row r="1920" ht="13.5" customHeight="1">
      <c r="A1920" s="29">
        <v>2059.0</v>
      </c>
      <c r="B1920" s="2">
        <v>45323.0</v>
      </c>
      <c r="E1920" s="3">
        <v>687.0</v>
      </c>
      <c r="G1920" s="3">
        <v>24.0</v>
      </c>
      <c r="H1920" s="3">
        <v>167.0</v>
      </c>
    </row>
    <row r="1921" ht="13.5" customHeight="1">
      <c r="A1921" s="29">
        <v>2059.0</v>
      </c>
      <c r="B1921" s="2">
        <v>45324.0</v>
      </c>
      <c r="E1921" s="3">
        <v>765.0</v>
      </c>
      <c r="G1921" s="3">
        <v>21.0</v>
      </c>
      <c r="H1921" s="3">
        <v>91.0</v>
      </c>
    </row>
    <row r="1922" ht="13.5" customHeight="1">
      <c r="A1922" s="29">
        <v>2059.0</v>
      </c>
      <c r="B1922" s="2">
        <v>45325.0</v>
      </c>
      <c r="E1922" s="3">
        <v>751.0</v>
      </c>
      <c r="G1922" s="3">
        <v>14.0</v>
      </c>
      <c r="H1922" s="3">
        <v>129.0</v>
      </c>
    </row>
    <row r="1923" ht="13.5" customHeight="1">
      <c r="A1923" s="29">
        <v>2059.0</v>
      </c>
      <c r="B1923" s="2">
        <v>45326.0</v>
      </c>
      <c r="E1923" s="3">
        <v>1314.0</v>
      </c>
      <c r="G1923" s="3">
        <v>7.0</v>
      </c>
      <c r="H1923" s="3">
        <v>93.0</v>
      </c>
    </row>
    <row r="1924" ht="13.5" customHeight="1">
      <c r="A1924" s="29">
        <v>2059.0</v>
      </c>
      <c r="B1924" s="2">
        <v>45327.0</v>
      </c>
      <c r="E1924" s="3">
        <v>794.0</v>
      </c>
      <c r="G1924" s="3">
        <v>4.0</v>
      </c>
      <c r="H1924" s="3">
        <v>113.0</v>
      </c>
    </row>
    <row r="1925" ht="13.5" customHeight="1">
      <c r="A1925" s="29">
        <v>2059.0</v>
      </c>
      <c r="B1925" s="2">
        <v>45328.0</v>
      </c>
      <c r="E1925" s="3">
        <v>1427.0</v>
      </c>
      <c r="G1925" s="3">
        <v>3.0</v>
      </c>
      <c r="H1925" s="3">
        <v>94.0</v>
      </c>
    </row>
    <row r="1926" ht="13.5" customHeight="1">
      <c r="A1926" s="29">
        <v>2059.0</v>
      </c>
      <c r="B1926" s="2">
        <v>45329.0</v>
      </c>
      <c r="E1926" s="3">
        <v>960.0</v>
      </c>
      <c r="G1926" s="3">
        <v>9.0</v>
      </c>
      <c r="H1926" s="3">
        <v>127.0</v>
      </c>
    </row>
    <row r="1927" ht="13.5" customHeight="1">
      <c r="A1927" s="29">
        <v>2059.0</v>
      </c>
      <c r="B1927" s="2">
        <v>45330.0</v>
      </c>
      <c r="E1927" s="3">
        <v>1440.0</v>
      </c>
      <c r="G1927" s="3">
        <v>27.0</v>
      </c>
      <c r="H1927" s="3">
        <v>138.0</v>
      </c>
    </row>
    <row r="1928" ht="13.5" customHeight="1">
      <c r="A1928" s="29">
        <v>2059.0</v>
      </c>
      <c r="B1928" s="2">
        <v>45331.0</v>
      </c>
      <c r="E1928" s="3">
        <v>1440.0</v>
      </c>
      <c r="G1928" s="3">
        <v>7.0</v>
      </c>
      <c r="H1928" s="3">
        <v>131.0</v>
      </c>
    </row>
    <row r="1929" ht="13.5" customHeight="1">
      <c r="A1929" s="29">
        <v>2059.0</v>
      </c>
      <c r="B1929" s="2">
        <v>45332.0</v>
      </c>
      <c r="E1929" s="3">
        <v>1440.0</v>
      </c>
      <c r="G1929" s="3">
        <v>27.0</v>
      </c>
      <c r="H1929" s="3">
        <v>124.0</v>
      </c>
    </row>
    <row r="1930" ht="13.5" customHeight="1">
      <c r="A1930" s="29">
        <v>2059.0</v>
      </c>
      <c r="B1930" s="2">
        <v>45333.0</v>
      </c>
      <c r="E1930" s="3">
        <v>1440.0</v>
      </c>
      <c r="G1930" s="3">
        <v>22.0</v>
      </c>
      <c r="H1930" s="3">
        <v>120.0</v>
      </c>
    </row>
    <row r="1931" ht="13.5" customHeight="1">
      <c r="A1931" s="29">
        <v>2059.0</v>
      </c>
      <c r="B1931" s="2">
        <v>45334.0</v>
      </c>
      <c r="E1931" s="3">
        <v>1158.0</v>
      </c>
      <c r="G1931" s="3">
        <v>60.0</v>
      </c>
      <c r="H1931" s="3">
        <v>177.0</v>
      </c>
    </row>
    <row r="1932" ht="13.5" customHeight="1">
      <c r="A1932" s="29">
        <v>2059.0</v>
      </c>
      <c r="B1932" s="2">
        <v>45335.0</v>
      </c>
      <c r="E1932" s="3">
        <v>691.0</v>
      </c>
      <c r="G1932" s="3">
        <v>26.0</v>
      </c>
      <c r="H1932" s="3">
        <v>104.0</v>
      </c>
    </row>
    <row r="1933" ht="13.5" customHeight="1">
      <c r="A1933" s="29">
        <v>2059.0</v>
      </c>
      <c r="B1933" s="2">
        <v>45354.0</v>
      </c>
      <c r="E1933" s="3">
        <v>918.0</v>
      </c>
      <c r="G1933" s="3">
        <v>83.0</v>
      </c>
      <c r="H1933" s="3">
        <v>51.0</v>
      </c>
    </row>
    <row r="1934" ht="13.5" customHeight="1">
      <c r="A1934" s="29">
        <v>2059.0</v>
      </c>
      <c r="B1934" s="2">
        <v>45355.0</v>
      </c>
      <c r="E1934" s="3">
        <v>703.0</v>
      </c>
      <c r="G1934" s="3">
        <v>11.0</v>
      </c>
      <c r="H1934" s="3">
        <v>86.0</v>
      </c>
    </row>
    <row r="1935" ht="13.5" customHeight="1">
      <c r="A1935" s="29">
        <v>2059.0</v>
      </c>
      <c r="B1935" s="2">
        <v>45356.0</v>
      </c>
      <c r="E1935" s="3">
        <v>904.0</v>
      </c>
      <c r="G1935" s="3">
        <v>14.0</v>
      </c>
      <c r="H1935" s="3">
        <v>96.0</v>
      </c>
    </row>
    <row r="1936" ht="13.5" customHeight="1">
      <c r="A1936" s="29">
        <v>2059.0</v>
      </c>
      <c r="B1936" s="2">
        <v>45357.0</v>
      </c>
      <c r="E1936" s="3">
        <v>491.0</v>
      </c>
      <c r="G1936" s="3">
        <v>40.0</v>
      </c>
      <c r="H1936" s="3">
        <v>96.0</v>
      </c>
    </row>
    <row r="1937" ht="13.5" customHeight="1">
      <c r="A1937" s="29">
        <v>2059.0</v>
      </c>
      <c r="B1937" s="2">
        <v>45358.0</v>
      </c>
      <c r="E1937" s="3">
        <v>559.0</v>
      </c>
      <c r="G1937" s="3">
        <v>71.0</v>
      </c>
      <c r="H1937" s="3">
        <v>117.0</v>
      </c>
    </row>
    <row r="1938" ht="13.5" customHeight="1">
      <c r="A1938" s="29">
        <v>2059.0</v>
      </c>
      <c r="B1938" s="2">
        <v>45359.0</v>
      </c>
      <c r="E1938" s="3">
        <v>507.0</v>
      </c>
      <c r="G1938" s="3">
        <v>22.0</v>
      </c>
      <c r="H1938" s="3">
        <v>95.0</v>
      </c>
    </row>
    <row r="1939" ht="13.5" customHeight="1">
      <c r="A1939" s="29">
        <v>2059.0</v>
      </c>
      <c r="B1939" s="2">
        <v>45360.0</v>
      </c>
      <c r="E1939" s="3">
        <v>757.0</v>
      </c>
      <c r="G1939" s="3">
        <v>29.0</v>
      </c>
      <c r="H1939" s="3">
        <v>52.0</v>
      </c>
    </row>
    <row r="1940" ht="13.5" customHeight="1">
      <c r="A1940" s="29">
        <v>2059.0</v>
      </c>
      <c r="B1940" s="2">
        <v>45361.0</v>
      </c>
      <c r="E1940" s="3">
        <v>1091.0</v>
      </c>
      <c r="G1940" s="3">
        <v>2.0</v>
      </c>
      <c r="H1940" s="3">
        <v>63.0</v>
      </c>
    </row>
    <row r="1941" ht="13.5" customHeight="1">
      <c r="A1941" s="29">
        <v>2059.0</v>
      </c>
      <c r="B1941" s="2">
        <v>45362.0</v>
      </c>
      <c r="E1941" s="3">
        <v>1440.0</v>
      </c>
      <c r="G1941" s="3">
        <v>13.0</v>
      </c>
      <c r="H1941" s="3">
        <v>65.0</v>
      </c>
    </row>
    <row r="1942" ht="13.5" customHeight="1">
      <c r="A1942" s="29">
        <v>2059.0</v>
      </c>
      <c r="B1942" s="2">
        <v>45363.0</v>
      </c>
      <c r="E1942" s="3">
        <v>1440.0</v>
      </c>
      <c r="G1942" s="3">
        <v>11.0</v>
      </c>
      <c r="H1942" s="3">
        <v>101.0</v>
      </c>
    </row>
    <row r="1943" ht="13.5" customHeight="1">
      <c r="A1943" s="29">
        <v>2059.0</v>
      </c>
      <c r="B1943" s="2">
        <v>45364.0</v>
      </c>
      <c r="E1943" s="3">
        <v>1440.0</v>
      </c>
      <c r="G1943" s="3">
        <v>5.0</v>
      </c>
      <c r="H1943" s="3">
        <v>74.0</v>
      </c>
    </row>
    <row r="1944" ht="13.5" customHeight="1">
      <c r="A1944" s="29">
        <v>2059.0</v>
      </c>
      <c r="B1944" s="2">
        <v>45365.0</v>
      </c>
      <c r="E1944" s="3">
        <v>1440.0</v>
      </c>
      <c r="G1944" s="3">
        <v>16.0</v>
      </c>
      <c r="H1944" s="3">
        <v>85.0</v>
      </c>
    </row>
    <row r="1945" ht="13.5" customHeight="1">
      <c r="A1945" s="29">
        <v>2059.0</v>
      </c>
      <c r="B1945" s="2">
        <v>45366.0</v>
      </c>
      <c r="E1945" s="3">
        <v>1440.0</v>
      </c>
      <c r="G1945" s="3">
        <v>57.0</v>
      </c>
      <c r="H1945" s="3">
        <v>128.0</v>
      </c>
    </row>
    <row r="1946" ht="13.5" customHeight="1">
      <c r="A1946" s="29">
        <v>2059.0</v>
      </c>
      <c r="B1946" s="2">
        <v>45367.0</v>
      </c>
      <c r="E1946" s="3">
        <v>1440.0</v>
      </c>
      <c r="G1946" s="3">
        <v>30.0</v>
      </c>
      <c r="H1946" s="3">
        <v>30.0</v>
      </c>
    </row>
    <row r="1947" ht="13.5" customHeight="1">
      <c r="A1947" s="29">
        <v>2059.0</v>
      </c>
      <c r="B1947" s="2">
        <v>45368.0</v>
      </c>
      <c r="E1947" s="3">
        <v>1440.0</v>
      </c>
      <c r="G1947" s="3">
        <v>2.0</v>
      </c>
      <c r="H1947" s="3">
        <v>70.0</v>
      </c>
    </row>
    <row r="1948" ht="13.5" customHeight="1">
      <c r="A1948" s="29">
        <v>2059.0</v>
      </c>
      <c r="B1948" s="2">
        <v>45369.0</v>
      </c>
      <c r="E1948" s="3">
        <v>1440.0</v>
      </c>
      <c r="G1948" s="3">
        <v>18.0</v>
      </c>
      <c r="H1948" s="3">
        <v>131.0</v>
      </c>
    </row>
    <row r="1949" ht="13.5" customHeight="1">
      <c r="A1949" s="29">
        <v>2059.0</v>
      </c>
      <c r="B1949" s="2">
        <v>45370.0</v>
      </c>
      <c r="E1949" s="3">
        <v>1440.0</v>
      </c>
      <c r="G1949" s="3">
        <v>13.0</v>
      </c>
      <c r="H1949" s="3">
        <v>187.0</v>
      </c>
    </row>
    <row r="1950" ht="13.5" customHeight="1">
      <c r="A1950" s="29">
        <v>2059.0</v>
      </c>
      <c r="B1950" s="2">
        <v>45371.0</v>
      </c>
      <c r="E1950" s="3">
        <v>1440.0</v>
      </c>
      <c r="G1950" s="3">
        <v>15.0</v>
      </c>
      <c r="H1950" s="3">
        <v>124.0</v>
      </c>
    </row>
    <row r="1951" ht="13.5" customHeight="1">
      <c r="A1951" s="29">
        <v>2059.0</v>
      </c>
      <c r="B1951" s="2">
        <v>45372.0</v>
      </c>
      <c r="E1951" s="3">
        <v>1133.0</v>
      </c>
      <c r="G1951" s="3">
        <v>19.0</v>
      </c>
      <c r="H1951" s="3">
        <v>79.0</v>
      </c>
    </row>
    <row r="1952" ht="13.5" customHeight="1">
      <c r="A1952" s="29">
        <v>2059.0</v>
      </c>
      <c r="B1952" s="2">
        <v>45373.0</v>
      </c>
      <c r="E1952" s="3">
        <v>250.0</v>
      </c>
      <c r="G1952" s="3">
        <v>5.0</v>
      </c>
      <c r="H1952" s="3">
        <v>28.0</v>
      </c>
    </row>
    <row r="1953" ht="13.5" customHeight="1">
      <c r="A1953" s="29">
        <v>2059.0</v>
      </c>
      <c r="B1953" s="2">
        <v>45374.0</v>
      </c>
      <c r="E1953" s="3">
        <v>697.0</v>
      </c>
      <c r="G1953" s="3">
        <v>10.0</v>
      </c>
      <c r="H1953" s="3">
        <v>70.0</v>
      </c>
    </row>
    <row r="1954" ht="13.5" customHeight="1">
      <c r="A1954" s="29">
        <v>2059.0</v>
      </c>
      <c r="B1954" s="2">
        <v>45375.0</v>
      </c>
      <c r="E1954" s="3">
        <v>277.0</v>
      </c>
      <c r="G1954" s="3">
        <v>48.0</v>
      </c>
      <c r="H1954" s="3">
        <v>67.0</v>
      </c>
    </row>
    <row r="1955" ht="13.5" customHeight="1">
      <c r="A1955" s="29">
        <v>2059.0</v>
      </c>
      <c r="B1955" s="2">
        <v>45376.0</v>
      </c>
      <c r="E1955" s="3">
        <v>463.0</v>
      </c>
      <c r="G1955" s="3">
        <v>44.0</v>
      </c>
      <c r="H1955" s="3">
        <v>85.0</v>
      </c>
    </row>
    <row r="1956" ht="13.5" customHeight="1">
      <c r="A1956" s="29">
        <v>2059.0</v>
      </c>
      <c r="B1956" s="2">
        <v>45377.0</v>
      </c>
      <c r="E1956" s="3">
        <v>654.0</v>
      </c>
      <c r="G1956" s="3">
        <v>17.0</v>
      </c>
      <c r="H1956" s="3">
        <v>147.0</v>
      </c>
    </row>
    <row r="1957" ht="13.5" customHeight="1">
      <c r="A1957" s="29">
        <v>2059.0</v>
      </c>
      <c r="B1957" s="2">
        <v>45378.0</v>
      </c>
      <c r="E1957" s="3">
        <v>788.0</v>
      </c>
      <c r="G1957" s="3">
        <v>10.0</v>
      </c>
      <c r="H1957" s="3">
        <v>117.0</v>
      </c>
      <c r="L1957" s="3">
        <v>0.0</v>
      </c>
    </row>
    <row r="1958" ht="13.5" customHeight="1">
      <c r="A1958" s="29">
        <v>2059.0</v>
      </c>
      <c r="B1958" s="2">
        <v>45379.0</v>
      </c>
      <c r="E1958" s="3">
        <v>757.0</v>
      </c>
      <c r="G1958" s="3">
        <v>19.0</v>
      </c>
      <c r="H1958" s="3">
        <v>220.0</v>
      </c>
      <c r="L1958" s="3">
        <v>0.0</v>
      </c>
    </row>
    <row r="1959" ht="13.5" customHeight="1">
      <c r="A1959" s="29">
        <v>2059.0</v>
      </c>
      <c r="B1959" s="2">
        <v>45380.0</v>
      </c>
      <c r="E1959" s="3">
        <v>742.0</v>
      </c>
      <c r="G1959" s="3">
        <v>15.0</v>
      </c>
      <c r="H1959" s="3">
        <v>77.0</v>
      </c>
      <c r="L1959" s="3">
        <v>0.0</v>
      </c>
    </row>
    <row r="1960" ht="13.5" customHeight="1">
      <c r="A1960" s="29">
        <v>2059.0</v>
      </c>
      <c r="B1960" s="2">
        <v>45381.0</v>
      </c>
      <c r="E1960" s="3">
        <v>730.0</v>
      </c>
      <c r="G1960" s="3">
        <v>211.0</v>
      </c>
      <c r="H1960" s="3">
        <v>86.0</v>
      </c>
      <c r="L1960" s="3">
        <v>0.0</v>
      </c>
    </row>
    <row r="1961" ht="13.5" customHeight="1">
      <c r="A1961" s="29">
        <v>2059.0</v>
      </c>
      <c r="B1961" s="2">
        <v>45382.0</v>
      </c>
      <c r="E1961" s="3">
        <v>815.0</v>
      </c>
      <c r="G1961" s="3">
        <v>11.0</v>
      </c>
      <c r="H1961" s="3">
        <v>71.0</v>
      </c>
      <c r="L1961" s="3">
        <v>0.0</v>
      </c>
    </row>
    <row r="1962" ht="13.5" customHeight="1">
      <c r="A1962" s="29">
        <v>2059.0</v>
      </c>
      <c r="B1962" s="2">
        <v>45383.0</v>
      </c>
      <c r="E1962" s="3">
        <v>932.0</v>
      </c>
      <c r="G1962" s="3">
        <v>13.0</v>
      </c>
      <c r="H1962" s="3">
        <v>158.0</v>
      </c>
      <c r="L1962" s="3">
        <v>0.0</v>
      </c>
    </row>
    <row r="1963" ht="13.5" customHeight="1">
      <c r="A1963" s="29">
        <v>2059.0</v>
      </c>
      <c r="B1963" s="2">
        <v>45384.0</v>
      </c>
      <c r="E1963" s="3">
        <v>744.0</v>
      </c>
      <c r="G1963" s="3">
        <v>65.0</v>
      </c>
      <c r="H1963" s="3">
        <v>93.0</v>
      </c>
      <c r="L1963" s="3">
        <v>0.0</v>
      </c>
    </row>
    <row r="1964" ht="13.5" customHeight="1">
      <c r="A1964" s="12">
        <v>7869.0</v>
      </c>
      <c r="B1964" s="17">
        <v>45284.0</v>
      </c>
      <c r="D1964" s="18" t="s">
        <v>731</v>
      </c>
      <c r="E1964" s="18">
        <v>415.0</v>
      </c>
      <c r="F1964" s="18" t="s">
        <v>518</v>
      </c>
      <c r="G1964" s="18">
        <v>238.0</v>
      </c>
      <c r="H1964" s="18">
        <v>31.0</v>
      </c>
      <c r="I1964" s="19"/>
    </row>
    <row r="1965" ht="13.5" customHeight="1">
      <c r="A1965" s="12">
        <v>7869.0</v>
      </c>
      <c r="B1965" s="17">
        <v>45285.0</v>
      </c>
      <c r="D1965" s="18" t="s">
        <v>323</v>
      </c>
      <c r="E1965" s="18">
        <v>302.0</v>
      </c>
      <c r="F1965" s="18" t="s">
        <v>534</v>
      </c>
      <c r="G1965" s="18">
        <v>221.0</v>
      </c>
      <c r="H1965" s="18">
        <v>24.0</v>
      </c>
      <c r="I1965" s="19"/>
    </row>
    <row r="1966" ht="13.5" customHeight="1">
      <c r="A1966" s="12">
        <v>7869.0</v>
      </c>
      <c r="B1966" s="17">
        <v>45286.0</v>
      </c>
      <c r="D1966" s="18" t="s">
        <v>504</v>
      </c>
      <c r="E1966" s="18">
        <v>379.0</v>
      </c>
      <c r="F1966" s="18" t="s">
        <v>466</v>
      </c>
      <c r="G1966" s="18">
        <v>197.0</v>
      </c>
      <c r="H1966" s="18">
        <v>58.0</v>
      </c>
      <c r="I1966" s="19"/>
    </row>
    <row r="1967" ht="13.5" customHeight="1">
      <c r="A1967" s="12">
        <v>7869.0</v>
      </c>
      <c r="B1967" s="17">
        <v>45287.0</v>
      </c>
      <c r="D1967" s="18" t="s">
        <v>1093</v>
      </c>
      <c r="E1967" s="18">
        <v>514.0</v>
      </c>
      <c r="F1967" s="18" t="s">
        <v>407</v>
      </c>
      <c r="G1967" s="18">
        <v>275.0</v>
      </c>
      <c r="H1967" s="18">
        <v>61.0</v>
      </c>
      <c r="I1967" s="19"/>
    </row>
    <row r="1968" ht="13.5" customHeight="1">
      <c r="A1968" s="12">
        <v>7869.0</v>
      </c>
      <c r="B1968" s="17">
        <v>45288.0</v>
      </c>
      <c r="D1968" s="18" t="s">
        <v>497</v>
      </c>
      <c r="E1968" s="18">
        <v>405.0</v>
      </c>
      <c r="F1968" s="18" t="s">
        <v>684</v>
      </c>
      <c r="G1968" s="18">
        <v>224.0</v>
      </c>
      <c r="H1968" s="18">
        <v>66.0</v>
      </c>
      <c r="I1968" s="19"/>
    </row>
    <row r="1969" ht="13.5" customHeight="1">
      <c r="A1969" s="12">
        <v>7869.0</v>
      </c>
      <c r="B1969" s="17">
        <v>45289.0</v>
      </c>
      <c r="D1969" s="18" t="s">
        <v>423</v>
      </c>
      <c r="E1969" s="18">
        <v>443.0</v>
      </c>
      <c r="F1969" s="18" t="s">
        <v>404</v>
      </c>
      <c r="G1969" s="18">
        <v>325.0</v>
      </c>
      <c r="H1969" s="18">
        <v>66.0</v>
      </c>
      <c r="I1969" s="19"/>
    </row>
    <row r="1970" ht="13.5" customHeight="1">
      <c r="A1970" s="12">
        <v>7869.0</v>
      </c>
      <c r="B1970" s="17">
        <v>45290.0</v>
      </c>
      <c r="D1970" s="18" t="s">
        <v>322</v>
      </c>
      <c r="E1970" s="18">
        <v>483.0</v>
      </c>
      <c r="F1970" s="18" t="s">
        <v>344</v>
      </c>
      <c r="G1970" s="18">
        <v>305.0</v>
      </c>
      <c r="H1970" s="18">
        <v>87.0</v>
      </c>
      <c r="I1970" s="19"/>
    </row>
    <row r="1971" ht="13.5" customHeight="1">
      <c r="A1971" s="12">
        <v>7869.0</v>
      </c>
      <c r="B1971" s="17">
        <v>45291.0</v>
      </c>
      <c r="D1971" s="18" t="s">
        <v>917</v>
      </c>
      <c r="E1971" s="18">
        <v>341.0</v>
      </c>
      <c r="F1971" s="18" t="s">
        <v>916</v>
      </c>
      <c r="G1971" s="18">
        <v>178.0</v>
      </c>
      <c r="H1971" s="18">
        <v>95.0</v>
      </c>
      <c r="I1971" s="19"/>
    </row>
    <row r="1972" ht="13.5" customHeight="1">
      <c r="A1972" s="12">
        <v>7869.0</v>
      </c>
      <c r="B1972" s="17">
        <v>45292.0</v>
      </c>
      <c r="D1972" s="18" t="s">
        <v>449</v>
      </c>
      <c r="E1972" s="18">
        <v>508.0</v>
      </c>
      <c r="F1972" s="18" t="s">
        <v>282</v>
      </c>
      <c r="G1972" s="18">
        <v>219.0</v>
      </c>
      <c r="H1972" s="18">
        <v>140.0</v>
      </c>
      <c r="I1972" s="19"/>
    </row>
    <row r="1973" ht="13.5" customHeight="1">
      <c r="A1973" s="12">
        <v>7869.0</v>
      </c>
      <c r="B1973" s="17">
        <v>45293.0</v>
      </c>
      <c r="D1973" s="18" t="s">
        <v>445</v>
      </c>
      <c r="E1973" s="18">
        <v>348.0</v>
      </c>
      <c r="F1973" s="18" t="s">
        <v>590</v>
      </c>
      <c r="G1973" s="18">
        <v>134.0</v>
      </c>
      <c r="H1973" s="18">
        <v>86.0</v>
      </c>
      <c r="I1973" s="19"/>
    </row>
    <row r="1974" ht="13.5" customHeight="1">
      <c r="A1974" s="12">
        <v>7869.0</v>
      </c>
      <c r="B1974" s="17">
        <v>45294.0</v>
      </c>
      <c r="D1974" s="18" t="s">
        <v>790</v>
      </c>
      <c r="E1974" s="18">
        <v>534.0</v>
      </c>
      <c r="F1974" s="18" t="s">
        <v>542</v>
      </c>
      <c r="G1974" s="18">
        <v>347.0</v>
      </c>
      <c r="H1974" s="18">
        <v>46.0</v>
      </c>
      <c r="I1974" s="19"/>
    </row>
    <row r="1975" ht="13.5" customHeight="1">
      <c r="A1975" s="12">
        <v>7869.0</v>
      </c>
      <c r="B1975" s="17">
        <v>45295.0</v>
      </c>
      <c r="D1975" s="18" t="s">
        <v>522</v>
      </c>
      <c r="E1975" s="18">
        <v>335.0</v>
      </c>
      <c r="F1975" s="18" t="s">
        <v>641</v>
      </c>
      <c r="G1975" s="18">
        <v>142.0</v>
      </c>
      <c r="H1975" s="18">
        <v>72.0</v>
      </c>
      <c r="I1975" s="19"/>
    </row>
    <row r="1976" ht="13.5" customHeight="1">
      <c r="A1976" s="12">
        <v>7869.0</v>
      </c>
      <c r="B1976" s="17">
        <v>45296.0</v>
      </c>
      <c r="D1976" s="18" t="s">
        <v>1277</v>
      </c>
      <c r="E1976" s="18">
        <v>420.0</v>
      </c>
      <c r="F1976" s="18" t="s">
        <v>303</v>
      </c>
      <c r="G1976" s="18">
        <v>149.0</v>
      </c>
      <c r="H1976" s="18">
        <v>82.0</v>
      </c>
      <c r="I1976" s="19"/>
    </row>
    <row r="1977" ht="13.5" customHeight="1">
      <c r="A1977" s="12">
        <v>7869.0</v>
      </c>
      <c r="B1977" s="17">
        <v>45297.0</v>
      </c>
      <c r="D1977" s="18" t="s">
        <v>671</v>
      </c>
      <c r="E1977" s="18">
        <v>56.0</v>
      </c>
      <c r="F1977" s="18" t="s">
        <v>649</v>
      </c>
      <c r="G1977" s="18">
        <v>15.0</v>
      </c>
      <c r="H1977" s="18">
        <v>81.0</v>
      </c>
      <c r="I1977" s="19"/>
    </row>
    <row r="1978" ht="13.5" customHeight="1">
      <c r="A1978" s="12">
        <v>7869.0</v>
      </c>
      <c r="B1978" s="17">
        <v>45298.0</v>
      </c>
      <c r="D1978" s="18" t="s">
        <v>950</v>
      </c>
      <c r="E1978" s="18">
        <v>363.0</v>
      </c>
      <c r="F1978" s="18" t="s">
        <v>450</v>
      </c>
      <c r="G1978" s="18">
        <v>173.0</v>
      </c>
      <c r="H1978" s="18">
        <v>75.0</v>
      </c>
      <c r="I1978" s="19"/>
    </row>
    <row r="1979" ht="13.5" customHeight="1">
      <c r="A1979" s="12">
        <v>7869.0</v>
      </c>
      <c r="B1979" s="17">
        <v>45299.0</v>
      </c>
      <c r="D1979" s="18" t="s">
        <v>633</v>
      </c>
      <c r="E1979" s="18">
        <v>565.0</v>
      </c>
      <c r="F1979" s="18" t="s">
        <v>319</v>
      </c>
      <c r="G1979" s="18">
        <v>204.0</v>
      </c>
      <c r="H1979" s="18">
        <v>140.0</v>
      </c>
      <c r="I1979" s="19"/>
    </row>
    <row r="1980" ht="13.5" customHeight="1">
      <c r="A1980" s="12">
        <v>7869.0</v>
      </c>
      <c r="B1980" s="17">
        <v>45300.0</v>
      </c>
      <c r="D1980" s="18" t="s">
        <v>440</v>
      </c>
      <c r="E1980" s="18">
        <v>316.0</v>
      </c>
      <c r="F1980" s="18" t="s">
        <v>335</v>
      </c>
      <c r="G1980" s="18">
        <v>131.0</v>
      </c>
      <c r="H1980" s="18">
        <v>108.0</v>
      </c>
      <c r="I1980" s="19"/>
    </row>
    <row r="1981" ht="13.5" customHeight="1">
      <c r="A1981" s="12">
        <v>7869.0</v>
      </c>
      <c r="B1981" s="17">
        <v>45301.0</v>
      </c>
      <c r="D1981" s="18" t="s">
        <v>288</v>
      </c>
      <c r="E1981" s="18">
        <v>273.0</v>
      </c>
      <c r="F1981" s="18" t="s">
        <v>610</v>
      </c>
      <c r="G1981" s="18">
        <v>141.0</v>
      </c>
      <c r="H1981" s="18">
        <v>103.0</v>
      </c>
      <c r="I1981" s="19"/>
    </row>
    <row r="1982" ht="13.5" customHeight="1">
      <c r="A1982" s="12">
        <v>7869.0</v>
      </c>
      <c r="B1982" s="17">
        <v>45302.0</v>
      </c>
      <c r="D1982" s="18" t="s">
        <v>438</v>
      </c>
      <c r="E1982" s="18">
        <v>298.0</v>
      </c>
      <c r="F1982" s="18" t="s">
        <v>471</v>
      </c>
      <c r="G1982" s="18">
        <v>216.0</v>
      </c>
      <c r="H1982" s="18">
        <v>67.0</v>
      </c>
      <c r="I1982" s="19"/>
    </row>
    <row r="1983" ht="13.5" customHeight="1">
      <c r="A1983" s="12">
        <v>7869.0</v>
      </c>
      <c r="B1983" s="17">
        <v>45303.0</v>
      </c>
      <c r="D1983" s="18" t="s">
        <v>305</v>
      </c>
      <c r="E1983" s="18">
        <v>339.0</v>
      </c>
      <c r="F1983" s="18" t="s">
        <v>654</v>
      </c>
      <c r="G1983" s="18">
        <v>233.0</v>
      </c>
      <c r="H1983" s="18">
        <v>109.0</v>
      </c>
      <c r="I1983" s="19"/>
    </row>
    <row r="1984" ht="13.5" customHeight="1">
      <c r="A1984" s="12">
        <v>7869.0</v>
      </c>
      <c r="B1984" s="17">
        <v>45304.0</v>
      </c>
      <c r="D1984" s="18" t="s">
        <v>364</v>
      </c>
      <c r="E1984" s="18">
        <v>342.0</v>
      </c>
      <c r="F1984" s="18" t="s">
        <v>684</v>
      </c>
      <c r="G1984" s="18">
        <v>224.0</v>
      </c>
      <c r="H1984" s="18">
        <v>102.0</v>
      </c>
      <c r="I1984" s="19"/>
    </row>
    <row r="1985" ht="13.5" customHeight="1">
      <c r="A1985" s="12">
        <v>7869.0</v>
      </c>
      <c r="B1985" s="17">
        <v>45305.0</v>
      </c>
      <c r="D1985" s="18" t="s">
        <v>537</v>
      </c>
      <c r="E1985" s="18">
        <v>191.0</v>
      </c>
      <c r="F1985" s="18" t="s">
        <v>308</v>
      </c>
      <c r="G1985" s="18">
        <v>36.0</v>
      </c>
      <c r="H1985" s="18">
        <v>94.0</v>
      </c>
      <c r="I1985" s="19"/>
    </row>
    <row r="1986" ht="13.5" customHeight="1">
      <c r="A1986" s="12">
        <v>7869.0</v>
      </c>
      <c r="B1986" s="17">
        <v>45306.0</v>
      </c>
      <c r="D1986" s="18" t="s">
        <v>322</v>
      </c>
      <c r="E1986" s="18">
        <v>483.0</v>
      </c>
      <c r="F1986" s="18" t="s">
        <v>492</v>
      </c>
      <c r="G1986" s="18">
        <v>226.0</v>
      </c>
      <c r="H1986" s="18">
        <v>114.0</v>
      </c>
      <c r="I1986" s="19"/>
    </row>
    <row r="1987" ht="13.5" customHeight="1">
      <c r="A1987" s="12">
        <v>7869.0</v>
      </c>
      <c r="B1987" s="17">
        <v>45307.0</v>
      </c>
      <c r="D1987" s="18" t="s">
        <v>359</v>
      </c>
      <c r="E1987" s="18">
        <v>199.0</v>
      </c>
      <c r="F1987" s="18" t="s">
        <v>265</v>
      </c>
      <c r="G1987" s="18">
        <v>82.0</v>
      </c>
      <c r="H1987" s="18">
        <v>78.0</v>
      </c>
      <c r="I1987" s="19"/>
    </row>
    <row r="1988" ht="13.5" customHeight="1">
      <c r="A1988" s="12">
        <v>7869.0</v>
      </c>
      <c r="B1988" s="17">
        <v>45308.0</v>
      </c>
      <c r="D1988" s="18" t="s">
        <v>500</v>
      </c>
      <c r="E1988" s="18">
        <v>301.0</v>
      </c>
      <c r="F1988" s="18" t="s">
        <v>960</v>
      </c>
      <c r="G1988" s="18">
        <v>164.0</v>
      </c>
      <c r="H1988" s="18">
        <v>70.0</v>
      </c>
      <c r="I1988" s="19"/>
    </row>
    <row r="1989" ht="13.5" customHeight="1">
      <c r="A1989" s="12">
        <v>7869.0</v>
      </c>
      <c r="B1989" s="17">
        <v>45309.0</v>
      </c>
      <c r="D1989" s="18" t="s">
        <v>654</v>
      </c>
      <c r="E1989" s="18">
        <v>233.0</v>
      </c>
      <c r="F1989" s="18" t="s">
        <v>74</v>
      </c>
      <c r="G1989" s="18">
        <v>60.0</v>
      </c>
      <c r="H1989" s="18">
        <v>50.0</v>
      </c>
      <c r="I1989" s="19"/>
    </row>
    <row r="1990" ht="13.5" customHeight="1">
      <c r="A1990" s="12">
        <v>7869.0</v>
      </c>
      <c r="B1990" s="17">
        <v>45310.0</v>
      </c>
      <c r="D1990" s="18" t="s">
        <v>950</v>
      </c>
      <c r="E1990" s="18">
        <v>363.0</v>
      </c>
      <c r="F1990" s="18" t="s">
        <v>610</v>
      </c>
      <c r="G1990" s="18">
        <v>141.0</v>
      </c>
      <c r="H1990" s="18">
        <v>55.0</v>
      </c>
      <c r="I1990" s="19"/>
    </row>
    <row r="1991" ht="13.5" customHeight="1">
      <c r="A1991" s="12">
        <v>7869.0</v>
      </c>
      <c r="B1991" s="17">
        <v>45311.0</v>
      </c>
      <c r="D1991" s="18" t="s">
        <v>374</v>
      </c>
      <c r="E1991" s="18">
        <v>321.0</v>
      </c>
      <c r="F1991" s="18" t="s">
        <v>584</v>
      </c>
      <c r="G1991" s="18">
        <v>68.0</v>
      </c>
      <c r="H1991" s="18">
        <v>131.0</v>
      </c>
      <c r="I1991" s="19"/>
    </row>
    <row r="1992" ht="13.5" customHeight="1">
      <c r="A1992" s="12">
        <v>7869.0</v>
      </c>
      <c r="B1992" s="17">
        <v>45312.0</v>
      </c>
      <c r="D1992" s="18" t="s">
        <v>324</v>
      </c>
      <c r="E1992" s="18">
        <v>328.0</v>
      </c>
      <c r="F1992" s="18" t="s">
        <v>261</v>
      </c>
      <c r="G1992" s="18">
        <v>195.0</v>
      </c>
      <c r="H1992" s="18">
        <v>119.0</v>
      </c>
      <c r="I1992" s="19"/>
    </row>
    <row r="1993" ht="13.5" customHeight="1">
      <c r="A1993" s="12">
        <v>7869.0</v>
      </c>
      <c r="B1993" s="17">
        <v>45313.0</v>
      </c>
      <c r="D1993" s="18" t="s">
        <v>637</v>
      </c>
      <c r="E1993" s="18">
        <v>161.0</v>
      </c>
      <c r="F1993" s="18" t="s">
        <v>564</v>
      </c>
      <c r="G1993" s="18">
        <v>110.0</v>
      </c>
      <c r="H1993" s="18">
        <v>50.0</v>
      </c>
      <c r="I1993" s="19"/>
    </row>
    <row r="1994" ht="13.5" customHeight="1">
      <c r="A1994" s="12">
        <v>7869.0</v>
      </c>
      <c r="B1994" s="17">
        <v>45314.0</v>
      </c>
      <c r="D1994" s="18" t="s">
        <v>684</v>
      </c>
      <c r="E1994" s="18">
        <v>224.0</v>
      </c>
      <c r="F1994" s="18" t="s">
        <v>335</v>
      </c>
      <c r="G1994" s="18">
        <v>131.0</v>
      </c>
      <c r="H1994" s="18">
        <v>55.0</v>
      </c>
      <c r="I1994" s="19"/>
    </row>
    <row r="1995" ht="13.5" customHeight="1">
      <c r="A1995" s="12">
        <v>7869.0</v>
      </c>
      <c r="B1995" s="17">
        <v>45315.0</v>
      </c>
      <c r="D1995" s="18" t="s">
        <v>273</v>
      </c>
      <c r="E1995" s="18">
        <v>153.0</v>
      </c>
      <c r="F1995" s="18" t="s">
        <v>688</v>
      </c>
      <c r="G1995" s="18">
        <v>99.0</v>
      </c>
      <c r="H1995" s="18">
        <v>44.0</v>
      </c>
      <c r="I1995" s="19"/>
    </row>
    <row r="1996" ht="13.5" customHeight="1">
      <c r="A1996" s="12">
        <v>7869.0</v>
      </c>
      <c r="B1996" s="17">
        <v>45316.0</v>
      </c>
      <c r="D1996" s="18" t="s">
        <v>373</v>
      </c>
      <c r="E1996" s="18">
        <v>240.0</v>
      </c>
      <c r="F1996" s="18" t="s">
        <v>507</v>
      </c>
      <c r="G1996" s="18">
        <v>147.0</v>
      </c>
      <c r="H1996" s="18">
        <v>78.0</v>
      </c>
      <c r="I1996" s="19"/>
    </row>
    <row r="1997" ht="13.5" customHeight="1">
      <c r="A1997" s="12">
        <v>7869.0</v>
      </c>
      <c r="B1997" s="17">
        <v>45317.0</v>
      </c>
      <c r="D1997" s="18" t="s">
        <v>960</v>
      </c>
      <c r="E1997" s="18">
        <v>164.0</v>
      </c>
      <c r="F1997" s="18" t="s">
        <v>519</v>
      </c>
      <c r="G1997" s="18">
        <v>84.0</v>
      </c>
      <c r="H1997" s="18">
        <v>97.0</v>
      </c>
      <c r="I1997" s="19"/>
    </row>
    <row r="1998" ht="13.5" customHeight="1">
      <c r="A1998" s="12">
        <v>7869.0</v>
      </c>
      <c r="B1998" s="17">
        <v>45318.0</v>
      </c>
      <c r="D1998" s="18" t="s">
        <v>469</v>
      </c>
      <c r="E1998" s="18">
        <v>340.0</v>
      </c>
      <c r="F1998" s="18" t="s">
        <v>505</v>
      </c>
      <c r="G1998" s="18">
        <v>185.0</v>
      </c>
      <c r="H1998" s="18">
        <v>74.0</v>
      </c>
      <c r="I1998" s="18"/>
    </row>
    <row r="1999" ht="13.5" customHeight="1">
      <c r="A1999" s="12">
        <v>7869.0</v>
      </c>
      <c r="B1999" s="17">
        <v>45319.0</v>
      </c>
      <c r="D1999" s="18" t="s">
        <v>290</v>
      </c>
      <c r="E1999" s="18">
        <v>322.0</v>
      </c>
      <c r="F1999" s="18" t="s">
        <v>528</v>
      </c>
      <c r="G1999" s="18">
        <v>122.0</v>
      </c>
      <c r="H1999" s="18">
        <v>91.0</v>
      </c>
      <c r="I1999" s="18"/>
    </row>
    <row r="2000" ht="13.5" customHeight="1">
      <c r="A2000" s="12">
        <v>7869.0</v>
      </c>
      <c r="B2000" s="17">
        <v>45320.0</v>
      </c>
      <c r="D2000" s="18" t="s">
        <v>436</v>
      </c>
      <c r="E2000" s="18">
        <v>95.0</v>
      </c>
      <c r="F2000" s="18" t="s">
        <v>509</v>
      </c>
      <c r="G2000" s="18">
        <v>45.0</v>
      </c>
      <c r="H2000" s="18">
        <v>62.0</v>
      </c>
      <c r="I2000" s="18"/>
    </row>
    <row r="2001" ht="13.5" customHeight="1">
      <c r="A2001" s="12">
        <v>7869.0</v>
      </c>
      <c r="B2001" s="17">
        <v>45321.0</v>
      </c>
      <c r="D2001" s="18" t="s">
        <v>314</v>
      </c>
      <c r="E2001" s="18">
        <v>139.0</v>
      </c>
      <c r="F2001" s="18" t="s">
        <v>509</v>
      </c>
      <c r="G2001" s="18">
        <v>45.0</v>
      </c>
      <c r="H2001" s="18">
        <v>54.0</v>
      </c>
      <c r="I2001" s="18"/>
    </row>
    <row r="2002" ht="13.5" customHeight="1">
      <c r="A2002" s="12">
        <v>7869.0</v>
      </c>
      <c r="B2002" s="17">
        <v>45322.0</v>
      </c>
      <c r="D2002" s="18" t="s">
        <v>663</v>
      </c>
      <c r="E2002" s="18">
        <v>196.0</v>
      </c>
      <c r="F2002" s="18" t="s">
        <v>262</v>
      </c>
      <c r="G2002" s="18">
        <v>102.0</v>
      </c>
      <c r="H2002" s="18">
        <v>63.0</v>
      </c>
      <c r="I2002" s="18"/>
    </row>
    <row r="2003" ht="13.5" customHeight="1">
      <c r="A2003" s="12">
        <v>7869.0</v>
      </c>
      <c r="B2003" s="17">
        <v>45323.0</v>
      </c>
      <c r="D2003" s="18" t="s">
        <v>583</v>
      </c>
      <c r="E2003" s="18">
        <v>279.0</v>
      </c>
      <c r="F2003" s="18" t="s">
        <v>433</v>
      </c>
      <c r="G2003" s="18">
        <v>152.0</v>
      </c>
      <c r="H2003" s="18">
        <v>58.0</v>
      </c>
      <c r="I2003" s="18"/>
    </row>
    <row r="2004" ht="13.5" customHeight="1">
      <c r="A2004" s="12">
        <v>7869.0</v>
      </c>
      <c r="B2004" s="17">
        <v>45324.0</v>
      </c>
      <c r="D2004" s="18" t="s">
        <v>318</v>
      </c>
      <c r="E2004" s="18">
        <v>241.0</v>
      </c>
      <c r="F2004" s="18" t="s">
        <v>924</v>
      </c>
      <c r="G2004" s="18">
        <v>156.0</v>
      </c>
      <c r="H2004" s="18">
        <v>62.0</v>
      </c>
      <c r="I2004" s="18"/>
    </row>
    <row r="2005" ht="13.5" customHeight="1">
      <c r="A2005" s="12">
        <v>7869.0</v>
      </c>
      <c r="B2005" s="17">
        <v>45325.0</v>
      </c>
      <c r="D2005" s="18" t="s">
        <v>920</v>
      </c>
      <c r="E2005" s="18">
        <v>294.0</v>
      </c>
      <c r="F2005" s="18" t="s">
        <v>598</v>
      </c>
      <c r="G2005" s="18">
        <v>115.0</v>
      </c>
      <c r="H2005" s="18">
        <v>108.0</v>
      </c>
      <c r="I2005" s="18"/>
    </row>
    <row r="2006" ht="13.5" customHeight="1">
      <c r="A2006" s="12">
        <v>7869.0</v>
      </c>
      <c r="B2006" s="17">
        <v>45326.0</v>
      </c>
      <c r="D2006" s="18" t="s">
        <v>1278</v>
      </c>
      <c r="E2006" s="18">
        <v>212.0</v>
      </c>
      <c r="F2006" s="18" t="s">
        <v>610</v>
      </c>
      <c r="G2006" s="18">
        <v>141.0</v>
      </c>
      <c r="H2006" s="18">
        <v>59.0</v>
      </c>
      <c r="I2006" s="18"/>
    </row>
    <row r="2007" ht="13.5" customHeight="1">
      <c r="A2007" s="12">
        <v>7869.0</v>
      </c>
      <c r="B2007" s="17">
        <v>45327.0</v>
      </c>
      <c r="D2007" s="18" t="s">
        <v>466</v>
      </c>
      <c r="E2007" s="18">
        <v>197.0</v>
      </c>
      <c r="F2007" s="18" t="s">
        <v>387</v>
      </c>
      <c r="G2007" s="18">
        <v>69.0</v>
      </c>
      <c r="H2007" s="18">
        <v>70.0</v>
      </c>
      <c r="I2007" s="18"/>
    </row>
    <row r="2008" ht="13.5" customHeight="1">
      <c r="A2008" s="12">
        <v>7869.0</v>
      </c>
      <c r="B2008" s="17">
        <v>45328.0</v>
      </c>
      <c r="D2008" s="18" t="s">
        <v>498</v>
      </c>
      <c r="E2008" s="18">
        <v>202.0</v>
      </c>
      <c r="F2008" s="18" t="s">
        <v>394</v>
      </c>
      <c r="G2008" s="18">
        <v>136.0</v>
      </c>
      <c r="H2008" s="18">
        <v>47.0</v>
      </c>
      <c r="I2008" s="18"/>
    </row>
    <row r="2009" ht="13.5" customHeight="1">
      <c r="A2009" s="12">
        <v>7869.0</v>
      </c>
      <c r="B2009" s="17">
        <v>45329.0</v>
      </c>
      <c r="D2009" s="18" t="s">
        <v>359</v>
      </c>
      <c r="E2009" s="18">
        <v>199.0</v>
      </c>
      <c r="F2009" s="18" t="s">
        <v>279</v>
      </c>
      <c r="G2009" s="18">
        <v>94.0</v>
      </c>
      <c r="H2009" s="18">
        <v>54.0</v>
      </c>
      <c r="I2009" s="18"/>
    </row>
    <row r="2010" ht="13.5" customHeight="1">
      <c r="A2010" s="12">
        <v>7869.0</v>
      </c>
      <c r="B2010" s="17">
        <v>45330.0</v>
      </c>
      <c r="D2010" s="18" t="s">
        <v>263</v>
      </c>
      <c r="E2010" s="18">
        <v>118.0</v>
      </c>
      <c r="F2010" s="18" t="s">
        <v>648</v>
      </c>
      <c r="G2010" s="18">
        <v>27.0</v>
      </c>
      <c r="H2010" s="18">
        <v>127.0</v>
      </c>
      <c r="I2010" s="18"/>
    </row>
    <row r="2011" ht="13.5" customHeight="1">
      <c r="A2011" s="12">
        <v>7869.0</v>
      </c>
      <c r="B2011" s="17">
        <v>45331.0</v>
      </c>
      <c r="D2011" s="18" t="s">
        <v>471</v>
      </c>
      <c r="E2011" s="18">
        <v>216.0</v>
      </c>
      <c r="F2011" s="18" t="s">
        <v>394</v>
      </c>
      <c r="G2011" s="18">
        <v>136.0</v>
      </c>
      <c r="H2011" s="18">
        <v>105.0</v>
      </c>
      <c r="I2011" s="18"/>
    </row>
    <row r="2012" ht="13.5" customHeight="1">
      <c r="A2012" s="12">
        <v>7869.0</v>
      </c>
      <c r="B2012" s="17">
        <v>45332.0</v>
      </c>
      <c r="D2012" s="18" t="s">
        <v>1279</v>
      </c>
      <c r="E2012" s="18">
        <v>264.0</v>
      </c>
      <c r="F2012" s="18" t="s">
        <v>263</v>
      </c>
      <c r="G2012" s="18">
        <v>118.0</v>
      </c>
      <c r="H2012" s="18">
        <v>57.0</v>
      </c>
      <c r="I2012" s="18"/>
    </row>
    <row r="2013" ht="13.5" customHeight="1">
      <c r="A2013" s="12">
        <v>7869.0</v>
      </c>
      <c r="B2013" s="17">
        <v>45333.0</v>
      </c>
      <c r="D2013" s="18" t="s">
        <v>296</v>
      </c>
      <c r="E2013" s="18">
        <v>265.0</v>
      </c>
      <c r="F2013" s="18" t="s">
        <v>289</v>
      </c>
      <c r="G2013" s="18">
        <v>158.0</v>
      </c>
      <c r="H2013" s="18">
        <v>88.0</v>
      </c>
      <c r="I2013" s="18"/>
    </row>
    <row r="2014" ht="13.5" customHeight="1">
      <c r="A2014" s="12">
        <v>7869.0</v>
      </c>
      <c r="B2014" s="17">
        <v>45334.0</v>
      </c>
      <c r="D2014" s="18" t="s">
        <v>916</v>
      </c>
      <c r="E2014" s="18">
        <v>178.0</v>
      </c>
      <c r="F2014" s="18" t="s">
        <v>387</v>
      </c>
      <c r="G2014" s="18">
        <v>69.0</v>
      </c>
      <c r="H2014" s="18">
        <v>88.0</v>
      </c>
      <c r="I2014" s="18"/>
    </row>
    <row r="2015" ht="13.5" customHeight="1">
      <c r="A2015" s="12">
        <v>7869.0</v>
      </c>
      <c r="B2015" s="17">
        <v>45335.0</v>
      </c>
      <c r="D2015" s="18" t="s">
        <v>406</v>
      </c>
      <c r="E2015" s="18">
        <v>145.0</v>
      </c>
      <c r="F2015" s="18" t="s">
        <v>257</v>
      </c>
      <c r="G2015" s="18">
        <v>77.0</v>
      </c>
      <c r="H2015" s="18">
        <v>120.0</v>
      </c>
      <c r="I2015" s="18"/>
    </row>
    <row r="2016" ht="13.5" customHeight="1">
      <c r="A2016" s="12">
        <v>7869.0</v>
      </c>
      <c r="B2016" s="17">
        <v>45336.0</v>
      </c>
      <c r="D2016" s="18" t="s">
        <v>267</v>
      </c>
      <c r="E2016" s="18">
        <v>223.0</v>
      </c>
      <c r="F2016" s="18" t="s">
        <v>268</v>
      </c>
      <c r="G2016" s="18">
        <v>132.0</v>
      </c>
      <c r="H2016" s="18">
        <v>67.0</v>
      </c>
      <c r="I2016" s="18"/>
    </row>
    <row r="2017" ht="13.5" customHeight="1">
      <c r="A2017" s="12">
        <v>7869.0</v>
      </c>
      <c r="B2017" s="17">
        <v>45337.0</v>
      </c>
      <c r="D2017" s="18" t="s">
        <v>311</v>
      </c>
      <c r="E2017" s="18">
        <v>377.0</v>
      </c>
      <c r="F2017" s="18" t="s">
        <v>290</v>
      </c>
      <c r="G2017" s="18">
        <v>322.0</v>
      </c>
      <c r="H2017" s="18">
        <v>69.0</v>
      </c>
      <c r="I2017" s="18"/>
    </row>
    <row r="2018" ht="13.5" customHeight="1">
      <c r="A2018" s="12">
        <v>7869.0</v>
      </c>
      <c r="B2018" s="17">
        <v>45338.0</v>
      </c>
      <c r="D2018" s="18" t="s">
        <v>261</v>
      </c>
      <c r="E2018" s="18">
        <v>195.0</v>
      </c>
      <c r="F2018" s="18" t="s">
        <v>557</v>
      </c>
      <c r="G2018" s="18">
        <v>105.0</v>
      </c>
      <c r="H2018" s="18">
        <v>73.0</v>
      </c>
      <c r="I2018" s="18"/>
    </row>
    <row r="2019" ht="13.5" customHeight="1">
      <c r="A2019" s="12">
        <v>7869.0</v>
      </c>
      <c r="B2019" s="17">
        <v>45339.0</v>
      </c>
      <c r="D2019" s="18" t="s">
        <v>305</v>
      </c>
      <c r="E2019" s="18">
        <v>339.0</v>
      </c>
      <c r="F2019" s="18" t="s">
        <v>585</v>
      </c>
      <c r="G2019" s="18">
        <v>201.0</v>
      </c>
      <c r="H2019" s="18">
        <v>77.0</v>
      </c>
      <c r="I2019" s="18"/>
    </row>
    <row r="2020" ht="13.5" customHeight="1">
      <c r="A2020" s="12">
        <v>7869.0</v>
      </c>
      <c r="B2020" s="17">
        <v>45340.0</v>
      </c>
      <c r="D2020" s="18" t="s">
        <v>1026</v>
      </c>
      <c r="E2020" s="18">
        <v>267.0</v>
      </c>
      <c r="F2020" s="18" t="s">
        <v>695</v>
      </c>
      <c r="G2020" s="18">
        <v>140.0</v>
      </c>
      <c r="H2020" s="18">
        <v>95.0</v>
      </c>
      <c r="I2020" s="18"/>
    </row>
    <row r="2021" ht="13.5" customHeight="1">
      <c r="A2021" s="12">
        <v>7869.0</v>
      </c>
      <c r="B2021" s="17">
        <v>45341.0</v>
      </c>
      <c r="D2021" s="18" t="s">
        <v>594</v>
      </c>
      <c r="E2021" s="18">
        <v>165.0</v>
      </c>
      <c r="F2021" s="18" t="s">
        <v>508</v>
      </c>
      <c r="G2021" s="18">
        <v>79.0</v>
      </c>
      <c r="H2021" s="18">
        <v>82.0</v>
      </c>
      <c r="I2021" s="18"/>
    </row>
    <row r="2022" ht="13.5" customHeight="1">
      <c r="A2022" s="12">
        <v>7869.0</v>
      </c>
      <c r="B2022" s="17">
        <v>45342.0</v>
      </c>
      <c r="D2022" s="18" t="s">
        <v>335</v>
      </c>
      <c r="E2022" s="18">
        <v>131.0</v>
      </c>
      <c r="F2022" s="18" t="s">
        <v>963</v>
      </c>
      <c r="G2022" s="18">
        <v>66.0</v>
      </c>
      <c r="H2022" s="18">
        <v>65.0</v>
      </c>
      <c r="I2022" s="18"/>
    </row>
    <row r="2023" ht="13.5" customHeight="1">
      <c r="A2023" s="12">
        <v>7869.0</v>
      </c>
      <c r="B2023" s="17">
        <v>45343.0</v>
      </c>
      <c r="D2023" s="18" t="s">
        <v>747</v>
      </c>
      <c r="E2023" s="18">
        <v>276.0</v>
      </c>
      <c r="F2023" s="18" t="s">
        <v>588</v>
      </c>
      <c r="G2023" s="18">
        <v>61.0</v>
      </c>
      <c r="H2023" s="18">
        <v>52.0</v>
      </c>
      <c r="I2023" s="18"/>
    </row>
    <row r="2024" ht="13.5" customHeight="1">
      <c r="A2024" s="12">
        <v>7869.0</v>
      </c>
      <c r="B2024" s="17">
        <v>45344.0</v>
      </c>
      <c r="D2024" s="18" t="s">
        <v>485</v>
      </c>
      <c r="E2024" s="18">
        <v>234.0</v>
      </c>
      <c r="F2024" s="18" t="s">
        <v>406</v>
      </c>
      <c r="G2024" s="18">
        <v>145.0</v>
      </c>
      <c r="H2024" s="18">
        <v>94.0</v>
      </c>
      <c r="I2024" s="18"/>
    </row>
    <row r="2025" ht="13.5" customHeight="1">
      <c r="A2025" s="12">
        <v>7869.0</v>
      </c>
      <c r="B2025" s="17">
        <v>45345.0</v>
      </c>
      <c r="D2025" s="18" t="s">
        <v>481</v>
      </c>
      <c r="E2025" s="18">
        <v>256.0</v>
      </c>
      <c r="F2025" s="18" t="s">
        <v>300</v>
      </c>
      <c r="G2025" s="18">
        <v>167.0</v>
      </c>
      <c r="H2025" s="18">
        <v>77.0</v>
      </c>
      <c r="I2025" s="18"/>
    </row>
    <row r="2026" ht="13.5" customHeight="1">
      <c r="A2026" s="12">
        <v>7869.0</v>
      </c>
      <c r="B2026" s="17">
        <v>45346.0</v>
      </c>
      <c r="D2026" s="18" t="s">
        <v>631</v>
      </c>
      <c r="E2026" s="18">
        <v>217.0</v>
      </c>
      <c r="F2026" s="18" t="s">
        <v>281</v>
      </c>
      <c r="G2026" s="18">
        <v>44.0</v>
      </c>
      <c r="H2026" s="18">
        <v>71.0</v>
      </c>
      <c r="I2026" s="18"/>
    </row>
    <row r="2027" ht="13.5" customHeight="1">
      <c r="A2027" s="12">
        <v>7869.0</v>
      </c>
      <c r="B2027" s="17">
        <v>45347.0</v>
      </c>
      <c r="D2027" s="18" t="s">
        <v>705</v>
      </c>
      <c r="E2027" s="18">
        <v>168.0</v>
      </c>
      <c r="F2027" s="18" t="s">
        <v>624</v>
      </c>
      <c r="G2027" s="18">
        <v>52.0</v>
      </c>
      <c r="H2027" s="18">
        <v>123.0</v>
      </c>
      <c r="I2027" s="18"/>
    </row>
    <row r="2028" ht="13.5" customHeight="1">
      <c r="A2028" s="12">
        <v>7869.0</v>
      </c>
      <c r="B2028" s="17">
        <v>45348.0</v>
      </c>
      <c r="D2028" s="18" t="s">
        <v>498</v>
      </c>
      <c r="E2028" s="18">
        <v>202.0</v>
      </c>
      <c r="F2028" s="18" t="s">
        <v>307</v>
      </c>
      <c r="G2028" s="18">
        <v>86.0</v>
      </c>
      <c r="H2028" s="18">
        <v>103.0</v>
      </c>
      <c r="I2028" s="18"/>
    </row>
    <row r="2029" ht="13.5" customHeight="1">
      <c r="A2029" s="12">
        <v>7869.0</v>
      </c>
      <c r="B2029" s="17">
        <v>45349.0</v>
      </c>
      <c r="D2029" s="18" t="s">
        <v>922</v>
      </c>
      <c r="E2029" s="18">
        <v>214.0</v>
      </c>
      <c r="F2029" s="18" t="s">
        <v>488</v>
      </c>
      <c r="G2029" s="18">
        <v>124.0</v>
      </c>
      <c r="H2029" s="18">
        <v>58.0</v>
      </c>
      <c r="I2029" s="18"/>
    </row>
    <row r="2030" ht="13.5" customHeight="1">
      <c r="A2030" s="12">
        <v>7869.0</v>
      </c>
      <c r="B2030" s="17">
        <v>45350.0</v>
      </c>
      <c r="D2030" s="18" t="s">
        <v>582</v>
      </c>
      <c r="E2030" s="18">
        <v>157.0</v>
      </c>
      <c r="F2030" s="18" t="s">
        <v>675</v>
      </c>
      <c r="G2030" s="18">
        <v>75.0</v>
      </c>
      <c r="H2030" s="18">
        <v>113.0</v>
      </c>
      <c r="I2030" s="18"/>
    </row>
    <row r="2031" ht="13.5" customHeight="1">
      <c r="A2031" s="12">
        <v>7869.0</v>
      </c>
      <c r="B2031" s="17">
        <v>45351.0</v>
      </c>
      <c r="D2031" s="18" t="s">
        <v>450</v>
      </c>
      <c r="E2031" s="18">
        <v>173.0</v>
      </c>
      <c r="F2031" s="18" t="s">
        <v>279</v>
      </c>
      <c r="G2031" s="18">
        <v>94.0</v>
      </c>
      <c r="H2031" s="18">
        <v>120.0</v>
      </c>
      <c r="I2031" s="18"/>
    </row>
    <row r="2032" ht="13.5" customHeight="1">
      <c r="A2032" s="12">
        <v>7869.0</v>
      </c>
      <c r="B2032" s="17">
        <v>45352.0</v>
      </c>
      <c r="D2032" s="18" t="s">
        <v>329</v>
      </c>
      <c r="E2032" s="18">
        <v>182.0</v>
      </c>
      <c r="F2032" s="18" t="s">
        <v>528</v>
      </c>
      <c r="G2032" s="18">
        <v>122.0</v>
      </c>
      <c r="H2032" s="18">
        <v>66.0</v>
      </c>
      <c r="I2032" s="18"/>
    </row>
    <row r="2033" ht="13.5" customHeight="1">
      <c r="A2033" s="12">
        <v>7869.0</v>
      </c>
      <c r="B2033" s="17">
        <v>45353.0</v>
      </c>
      <c r="D2033" s="18" t="s">
        <v>585</v>
      </c>
      <c r="E2033" s="18">
        <v>201.0</v>
      </c>
      <c r="F2033" s="18" t="s">
        <v>1054</v>
      </c>
      <c r="G2033" s="18">
        <v>58.0</v>
      </c>
      <c r="H2033" s="18">
        <v>91.0</v>
      </c>
      <c r="I2033" s="18"/>
    </row>
    <row r="2034" ht="13.5" customHeight="1">
      <c r="A2034" s="12">
        <v>7869.0</v>
      </c>
      <c r="B2034" s="17">
        <v>45354.0</v>
      </c>
      <c r="D2034" s="18" t="s">
        <v>647</v>
      </c>
      <c r="E2034" s="18">
        <v>286.0</v>
      </c>
      <c r="F2034" s="18" t="s">
        <v>604</v>
      </c>
      <c r="G2034" s="18">
        <v>81.0</v>
      </c>
      <c r="H2034" s="18">
        <v>89.0</v>
      </c>
      <c r="I2034" s="18"/>
    </row>
    <row r="2035" ht="13.5" customHeight="1">
      <c r="A2035" s="12">
        <v>7869.0</v>
      </c>
      <c r="B2035" s="17">
        <v>45355.0</v>
      </c>
      <c r="D2035" s="18" t="s">
        <v>780</v>
      </c>
      <c r="E2035" s="18">
        <v>249.0</v>
      </c>
      <c r="F2035" s="18" t="s">
        <v>1280</v>
      </c>
      <c r="G2035" s="18">
        <v>59.0</v>
      </c>
      <c r="H2035" s="18">
        <v>78.0</v>
      </c>
      <c r="I2035" s="18"/>
    </row>
    <row r="2036" ht="13.5" customHeight="1">
      <c r="A2036" s="12">
        <v>7869.0</v>
      </c>
      <c r="B2036" s="17">
        <v>45356.0</v>
      </c>
      <c r="D2036" s="18" t="s">
        <v>437</v>
      </c>
      <c r="E2036" s="18">
        <v>278.0</v>
      </c>
      <c r="F2036" s="18" t="s">
        <v>289</v>
      </c>
      <c r="G2036" s="18">
        <v>158.0</v>
      </c>
      <c r="H2036" s="18">
        <v>92.0</v>
      </c>
      <c r="I2036" s="18"/>
    </row>
    <row r="2037" ht="13.5" customHeight="1">
      <c r="A2037" s="12">
        <v>7869.0</v>
      </c>
      <c r="B2037" s="17">
        <v>45357.0</v>
      </c>
      <c r="D2037" s="18" t="s">
        <v>780</v>
      </c>
      <c r="E2037" s="18">
        <v>249.0</v>
      </c>
      <c r="F2037" s="18" t="s">
        <v>406</v>
      </c>
      <c r="G2037" s="18">
        <v>145.0</v>
      </c>
      <c r="H2037" s="18">
        <v>63.0</v>
      </c>
      <c r="I2037" s="18"/>
    </row>
    <row r="2038" ht="13.5" customHeight="1">
      <c r="A2038" s="12">
        <v>7869.0</v>
      </c>
      <c r="B2038" s="17">
        <v>45358.0</v>
      </c>
      <c r="D2038" s="18" t="s">
        <v>314</v>
      </c>
      <c r="E2038" s="18">
        <v>139.0</v>
      </c>
      <c r="F2038" s="18" t="s">
        <v>509</v>
      </c>
      <c r="G2038" s="18">
        <v>45.0</v>
      </c>
      <c r="H2038" s="18">
        <v>101.0</v>
      </c>
      <c r="I2038" s="18"/>
    </row>
    <row r="2039" ht="13.5" customHeight="1">
      <c r="A2039" s="12">
        <v>7869.0</v>
      </c>
      <c r="B2039" s="17">
        <v>45359.0</v>
      </c>
      <c r="D2039" s="18" t="s">
        <v>424</v>
      </c>
      <c r="E2039" s="18">
        <v>171.0</v>
      </c>
      <c r="F2039" s="18" t="s">
        <v>488</v>
      </c>
      <c r="G2039" s="18">
        <v>124.0</v>
      </c>
      <c r="H2039" s="18">
        <v>56.0</v>
      </c>
      <c r="I2039" s="18"/>
    </row>
    <row r="2040" ht="13.5" customHeight="1">
      <c r="A2040" s="12">
        <v>7869.0</v>
      </c>
      <c r="B2040" s="17">
        <v>45360.0</v>
      </c>
      <c r="D2040" s="18" t="s">
        <v>932</v>
      </c>
      <c r="E2040" s="18">
        <v>311.0</v>
      </c>
      <c r="F2040" s="18" t="s">
        <v>325</v>
      </c>
      <c r="G2040" s="18">
        <v>93.0</v>
      </c>
      <c r="H2040" s="18">
        <v>80.0</v>
      </c>
      <c r="I2040" s="18"/>
    </row>
    <row r="2041" ht="13.5" customHeight="1">
      <c r="A2041" s="12">
        <v>7869.0</v>
      </c>
      <c r="B2041" s="17">
        <v>45361.0</v>
      </c>
      <c r="D2041" s="18" t="s">
        <v>384</v>
      </c>
      <c r="E2041" s="18">
        <v>357.0</v>
      </c>
      <c r="F2041" s="18" t="s">
        <v>524</v>
      </c>
      <c r="G2041" s="18">
        <v>253.0</v>
      </c>
      <c r="H2041" s="18">
        <v>94.0</v>
      </c>
      <c r="I2041" s="18"/>
    </row>
    <row r="2042" ht="13.5" customHeight="1">
      <c r="A2042" s="12">
        <v>7869.0</v>
      </c>
      <c r="B2042" s="17">
        <v>45362.0</v>
      </c>
      <c r="D2042" s="18" t="s">
        <v>386</v>
      </c>
      <c r="E2042" s="18">
        <v>244.0</v>
      </c>
      <c r="F2042" s="18" t="s">
        <v>698</v>
      </c>
      <c r="G2042" s="18">
        <v>129.0</v>
      </c>
      <c r="H2042" s="18">
        <v>56.0</v>
      </c>
      <c r="I2042" s="18"/>
    </row>
    <row r="2043" ht="13.5" customHeight="1">
      <c r="A2043" s="12">
        <v>7869.0</v>
      </c>
      <c r="B2043" s="17">
        <v>45363.0</v>
      </c>
      <c r="D2043" s="18" t="s">
        <v>483</v>
      </c>
      <c r="E2043" s="18">
        <v>288.0</v>
      </c>
      <c r="F2043" s="18" t="s">
        <v>684</v>
      </c>
      <c r="G2043" s="18">
        <v>224.0</v>
      </c>
      <c r="H2043" s="18">
        <v>104.0</v>
      </c>
      <c r="I2043" s="18"/>
    </row>
    <row r="2044" ht="13.5" customHeight="1">
      <c r="A2044" s="12">
        <v>7869.0</v>
      </c>
      <c r="B2044" s="17">
        <v>45364.0</v>
      </c>
      <c r="D2044" s="18" t="s">
        <v>647</v>
      </c>
      <c r="E2044" s="18">
        <v>286.0</v>
      </c>
      <c r="F2044" s="18" t="s">
        <v>365</v>
      </c>
      <c r="G2044" s="18">
        <v>203.0</v>
      </c>
      <c r="H2044" s="18">
        <v>66.0</v>
      </c>
      <c r="I2044" s="18"/>
    </row>
    <row r="2045" ht="13.5" customHeight="1">
      <c r="A2045" s="12">
        <v>7869.0</v>
      </c>
      <c r="B2045" s="17">
        <v>45365.0</v>
      </c>
      <c r="D2045" s="18" t="s">
        <v>922</v>
      </c>
      <c r="E2045" s="18">
        <v>214.0</v>
      </c>
      <c r="F2045" s="18" t="s">
        <v>528</v>
      </c>
      <c r="G2045" s="18">
        <v>122.0</v>
      </c>
      <c r="H2045" s="18">
        <v>75.0</v>
      </c>
      <c r="I2045" s="18"/>
    </row>
    <row r="2046" ht="13.5" customHeight="1">
      <c r="A2046" s="12">
        <v>7869.0</v>
      </c>
      <c r="B2046" s="17">
        <v>45366.0</v>
      </c>
      <c r="D2046" s="18" t="s">
        <v>292</v>
      </c>
      <c r="E2046" s="18">
        <v>192.0</v>
      </c>
      <c r="F2046" s="18" t="s">
        <v>346</v>
      </c>
      <c r="G2046" s="18">
        <v>121.0</v>
      </c>
      <c r="H2046" s="18">
        <v>58.0</v>
      </c>
      <c r="I2046" s="18"/>
    </row>
    <row r="2047" ht="13.5" customHeight="1">
      <c r="A2047" s="12">
        <v>7869.0</v>
      </c>
      <c r="B2047" s="17">
        <v>45367.0</v>
      </c>
      <c r="D2047" s="18" t="s">
        <v>528</v>
      </c>
      <c r="E2047" s="18">
        <v>122.0</v>
      </c>
      <c r="F2047" s="18" t="s">
        <v>994</v>
      </c>
      <c r="G2047" s="18">
        <v>35.0</v>
      </c>
      <c r="H2047" s="18">
        <v>63.0</v>
      </c>
      <c r="I2047" s="18"/>
    </row>
    <row r="2048" ht="13.5" customHeight="1">
      <c r="A2048" s="12">
        <v>7869.0</v>
      </c>
      <c r="B2048" s="17">
        <v>45368.0</v>
      </c>
      <c r="D2048" s="18" t="s">
        <v>686</v>
      </c>
      <c r="E2048" s="18">
        <v>283.0</v>
      </c>
      <c r="F2048" s="18" t="s">
        <v>34</v>
      </c>
      <c r="G2048" s="18">
        <v>120.0</v>
      </c>
      <c r="H2048" s="18">
        <v>78.0</v>
      </c>
      <c r="I2048" s="18"/>
    </row>
    <row r="2049" ht="13.5" customHeight="1">
      <c r="A2049" s="12">
        <v>7869.0</v>
      </c>
      <c r="B2049" s="17">
        <v>45369.0</v>
      </c>
      <c r="D2049" s="18" t="s">
        <v>471</v>
      </c>
      <c r="E2049" s="18">
        <v>216.0</v>
      </c>
      <c r="F2049" s="18" t="s">
        <v>641</v>
      </c>
      <c r="G2049" s="18">
        <v>142.0</v>
      </c>
      <c r="H2049" s="18">
        <v>86.0</v>
      </c>
      <c r="I2049" s="18"/>
    </row>
    <row r="2050" ht="13.5" customHeight="1">
      <c r="A2050" s="12">
        <v>7869.0</v>
      </c>
      <c r="B2050" s="17">
        <v>45370.0</v>
      </c>
      <c r="D2050" s="18" t="s">
        <v>368</v>
      </c>
      <c r="E2050" s="18">
        <v>269.0</v>
      </c>
      <c r="F2050" s="18" t="s">
        <v>532</v>
      </c>
      <c r="G2050" s="18">
        <v>208.0</v>
      </c>
      <c r="H2050" s="18">
        <v>60.0</v>
      </c>
      <c r="I2050" s="18"/>
    </row>
    <row r="2051" ht="13.5" customHeight="1">
      <c r="A2051" s="12">
        <v>7869.0</v>
      </c>
      <c r="B2051" s="17">
        <v>45371.0</v>
      </c>
      <c r="D2051" s="18" t="s">
        <v>660</v>
      </c>
      <c r="E2051" s="18">
        <v>218.0</v>
      </c>
      <c r="F2051" s="18" t="s">
        <v>567</v>
      </c>
      <c r="G2051" s="18">
        <v>170.0</v>
      </c>
      <c r="H2051" s="18">
        <v>61.0</v>
      </c>
      <c r="I2051" s="18"/>
    </row>
    <row r="2052" ht="13.5" customHeight="1">
      <c r="A2052" s="12">
        <v>7869.0</v>
      </c>
      <c r="B2052" s="17">
        <v>45372.0</v>
      </c>
      <c r="D2052" s="18" t="s">
        <v>261</v>
      </c>
      <c r="E2052" s="18">
        <v>195.0</v>
      </c>
      <c r="F2052" s="18" t="s">
        <v>275</v>
      </c>
      <c r="G2052" s="18">
        <v>96.0</v>
      </c>
      <c r="H2052" s="18">
        <v>86.0</v>
      </c>
      <c r="I2052" s="18"/>
    </row>
    <row r="2053" ht="13.5" customHeight="1">
      <c r="A2053" s="12">
        <v>7869.0</v>
      </c>
      <c r="B2053" s="17">
        <v>45373.0</v>
      </c>
      <c r="D2053" s="18" t="s">
        <v>471</v>
      </c>
      <c r="E2053" s="18">
        <v>216.0</v>
      </c>
      <c r="F2053" s="18" t="s">
        <v>557</v>
      </c>
      <c r="G2053" s="18">
        <v>105.0</v>
      </c>
      <c r="H2053" s="18">
        <v>85.0</v>
      </c>
      <c r="I2053" s="18"/>
    </row>
    <row r="2054" ht="13.5" customHeight="1">
      <c r="A2054" s="12">
        <v>7869.0</v>
      </c>
      <c r="B2054" s="17">
        <v>45374.0</v>
      </c>
      <c r="D2054" s="18" t="s">
        <v>435</v>
      </c>
      <c r="E2054" s="18">
        <v>346.0</v>
      </c>
      <c r="F2054" s="18" t="s">
        <v>385</v>
      </c>
      <c r="G2054" s="18">
        <v>127.0</v>
      </c>
      <c r="H2054" s="18">
        <v>49.0</v>
      </c>
      <c r="I2054" s="18"/>
    </row>
    <row r="2055" ht="13.5" customHeight="1">
      <c r="A2055" s="12">
        <v>7869.0</v>
      </c>
      <c r="B2055" s="17">
        <v>45375.0</v>
      </c>
      <c r="D2055" s="18" t="s">
        <v>446</v>
      </c>
      <c r="E2055" s="18">
        <v>327.0</v>
      </c>
      <c r="F2055" s="18" t="s">
        <v>261</v>
      </c>
      <c r="G2055" s="18">
        <v>195.0</v>
      </c>
      <c r="H2055" s="18">
        <v>80.0</v>
      </c>
      <c r="I2055" s="18"/>
    </row>
    <row r="2056" ht="13.5" customHeight="1">
      <c r="A2056" s="12">
        <v>7869.0</v>
      </c>
      <c r="B2056" s="17">
        <v>45376.0</v>
      </c>
      <c r="D2056" s="18" t="s">
        <v>431</v>
      </c>
      <c r="E2056" s="18">
        <v>162.0</v>
      </c>
      <c r="F2056" s="18" t="s">
        <v>508</v>
      </c>
      <c r="G2056" s="18">
        <v>79.0</v>
      </c>
      <c r="H2056" s="18">
        <v>46.0</v>
      </c>
      <c r="I2056" s="18"/>
    </row>
    <row r="2057" ht="13.5" customHeight="1">
      <c r="A2057" s="12">
        <v>7869.0</v>
      </c>
      <c r="B2057" s="17">
        <v>45377.0</v>
      </c>
      <c r="D2057" s="18" t="s">
        <v>935</v>
      </c>
      <c r="E2057" s="18">
        <v>246.0</v>
      </c>
      <c r="F2057" s="18" t="s">
        <v>924</v>
      </c>
      <c r="G2057" s="18">
        <v>156.0</v>
      </c>
      <c r="H2057" s="18">
        <v>74.0</v>
      </c>
      <c r="I2057" s="18"/>
    </row>
    <row r="2058" ht="13.5" customHeight="1">
      <c r="A2058" s="12">
        <v>7869.0</v>
      </c>
      <c r="B2058" s="17">
        <v>45378.0</v>
      </c>
      <c r="D2058" s="18" t="s">
        <v>917</v>
      </c>
      <c r="E2058" s="18">
        <v>341.0</v>
      </c>
      <c r="F2058" s="18" t="s">
        <v>1024</v>
      </c>
      <c r="G2058" s="18">
        <v>228.0</v>
      </c>
      <c r="H2058" s="18">
        <v>37.0</v>
      </c>
      <c r="I2058" s="18"/>
      <c r="L2058" s="18">
        <v>1.0</v>
      </c>
    </row>
    <row r="2059" ht="13.5" customHeight="1">
      <c r="A2059" s="12">
        <v>7869.0</v>
      </c>
      <c r="B2059" s="17">
        <v>45379.0</v>
      </c>
      <c r="D2059" s="18" t="s">
        <v>937</v>
      </c>
      <c r="E2059" s="18">
        <v>280.0</v>
      </c>
      <c r="F2059" s="18" t="s">
        <v>409</v>
      </c>
      <c r="G2059" s="18">
        <v>143.0</v>
      </c>
      <c r="H2059" s="18">
        <v>34.0</v>
      </c>
      <c r="I2059" s="18"/>
      <c r="L2059" s="18">
        <v>1.0</v>
      </c>
    </row>
    <row r="2060" ht="13.5" customHeight="1">
      <c r="A2060" s="12">
        <v>7869.0</v>
      </c>
      <c r="B2060" s="17">
        <v>45380.0</v>
      </c>
      <c r="D2060" s="18" t="s">
        <v>1031</v>
      </c>
      <c r="E2060" s="18">
        <v>515.0</v>
      </c>
      <c r="F2060" s="18" t="s">
        <v>382</v>
      </c>
      <c r="G2060" s="18">
        <v>389.0</v>
      </c>
      <c r="H2060" s="18">
        <v>49.0</v>
      </c>
      <c r="I2060" s="18"/>
      <c r="L2060" s="18">
        <v>1.0</v>
      </c>
    </row>
    <row r="2061" ht="13.5" customHeight="1">
      <c r="A2061" s="12">
        <v>7869.0</v>
      </c>
      <c r="B2061" s="17">
        <v>45381.0</v>
      </c>
      <c r="D2061" s="18" t="s">
        <v>686</v>
      </c>
      <c r="E2061" s="18">
        <v>283.0</v>
      </c>
      <c r="F2061" s="18" t="s">
        <v>261</v>
      </c>
      <c r="G2061" s="18">
        <v>195.0</v>
      </c>
      <c r="H2061" s="18">
        <v>65.0</v>
      </c>
      <c r="I2061" s="18"/>
      <c r="L2061" s="18">
        <v>0.0</v>
      </c>
    </row>
    <row r="2062" ht="13.5" customHeight="1">
      <c r="A2062" s="12">
        <v>7869.0</v>
      </c>
      <c r="B2062" s="17">
        <v>45382.0</v>
      </c>
      <c r="D2062" s="18" t="s">
        <v>398</v>
      </c>
      <c r="E2062" s="18">
        <v>310.0</v>
      </c>
      <c r="F2062" s="18" t="s">
        <v>663</v>
      </c>
      <c r="G2062" s="18">
        <v>196.0</v>
      </c>
      <c r="H2062" s="18">
        <v>64.0</v>
      </c>
      <c r="I2062" s="18"/>
      <c r="L2062" s="18">
        <v>0.0</v>
      </c>
    </row>
    <row r="2063" ht="13.5" customHeight="1">
      <c r="A2063" s="12">
        <v>7869.0</v>
      </c>
      <c r="B2063" s="17">
        <v>45383.0</v>
      </c>
      <c r="D2063" s="18" t="s">
        <v>493</v>
      </c>
      <c r="E2063" s="18">
        <v>434.0</v>
      </c>
      <c r="F2063" s="18" t="s">
        <v>747</v>
      </c>
      <c r="G2063" s="18">
        <v>276.0</v>
      </c>
      <c r="H2063" s="18">
        <v>39.0</v>
      </c>
      <c r="I2063" s="18"/>
      <c r="L2063" s="18">
        <v>1.0</v>
      </c>
    </row>
    <row r="2064" ht="13.5" customHeight="1">
      <c r="A2064" s="12">
        <v>7869.0</v>
      </c>
      <c r="B2064" s="17">
        <v>45384.0</v>
      </c>
      <c r="D2064" s="18" t="s">
        <v>1281</v>
      </c>
      <c r="E2064" s="18">
        <v>174.0</v>
      </c>
      <c r="F2064" s="18" t="s">
        <v>590</v>
      </c>
      <c r="G2064" s="18">
        <v>134.0</v>
      </c>
      <c r="H2064" s="18">
        <v>50.0</v>
      </c>
      <c r="I2064" s="18"/>
      <c r="L2064" s="18">
        <v>1.0</v>
      </c>
    </row>
    <row r="2065" ht="13.5" customHeight="1">
      <c r="A2065" s="102">
        <v>304.0</v>
      </c>
      <c r="B2065" s="103">
        <v>45293.0</v>
      </c>
      <c r="D2065" s="104" t="s">
        <v>724</v>
      </c>
      <c r="E2065" s="104">
        <v>317.0</v>
      </c>
      <c r="F2065" s="104" t="s">
        <v>466</v>
      </c>
      <c r="G2065" s="104">
        <v>197.0</v>
      </c>
      <c r="H2065" s="104">
        <v>38.0</v>
      </c>
      <c r="I2065" s="105">
        <v>0.2965277777777778</v>
      </c>
    </row>
    <row r="2066" ht="13.5" customHeight="1">
      <c r="A2066" s="102">
        <v>304.0</v>
      </c>
      <c r="B2066" s="103">
        <v>45294.0</v>
      </c>
      <c r="D2066" s="104" t="s">
        <v>716</v>
      </c>
      <c r="E2066" s="104">
        <v>381.0</v>
      </c>
      <c r="F2066" s="104" t="s">
        <v>1026</v>
      </c>
      <c r="G2066" s="104">
        <v>267.0</v>
      </c>
      <c r="H2066" s="104">
        <v>92.0</v>
      </c>
      <c r="I2066" s="105">
        <v>0.3993055555555556</v>
      </c>
    </row>
    <row r="2067" ht="13.5" customHeight="1">
      <c r="A2067" s="102">
        <v>304.0</v>
      </c>
      <c r="B2067" s="103">
        <v>45295.0</v>
      </c>
      <c r="D2067" s="104" t="s">
        <v>390</v>
      </c>
      <c r="E2067" s="104">
        <v>385.0</v>
      </c>
      <c r="F2067" s="104" t="s">
        <v>319</v>
      </c>
      <c r="G2067" s="104">
        <v>204.0</v>
      </c>
      <c r="H2067" s="104">
        <v>74.0</v>
      </c>
      <c r="I2067" s="105">
        <v>0.3819444444444444</v>
      </c>
    </row>
    <row r="2068" ht="13.5" customHeight="1">
      <c r="A2068" s="102">
        <v>304.0</v>
      </c>
      <c r="B2068" s="103">
        <v>45296.0</v>
      </c>
      <c r="D2068" s="104" t="s">
        <v>1282</v>
      </c>
      <c r="E2068" s="104">
        <v>497.0</v>
      </c>
      <c r="F2068" s="104" t="s">
        <v>930</v>
      </c>
      <c r="G2068" s="104">
        <v>261.0</v>
      </c>
      <c r="H2068" s="104">
        <v>97.0</v>
      </c>
      <c r="I2068" s="105">
        <v>0.375</v>
      </c>
    </row>
    <row r="2069" ht="13.5" customHeight="1">
      <c r="A2069" s="102">
        <v>304.0</v>
      </c>
      <c r="B2069" s="103">
        <v>45297.0</v>
      </c>
      <c r="D2069" s="104" t="s">
        <v>1082</v>
      </c>
      <c r="E2069" s="104">
        <v>567.0</v>
      </c>
      <c r="F2069" s="104" t="s">
        <v>309</v>
      </c>
      <c r="G2069" s="104">
        <v>227.0</v>
      </c>
      <c r="H2069" s="104">
        <v>113.0</v>
      </c>
      <c r="I2069" s="105">
        <v>0.3763888888888889</v>
      </c>
    </row>
    <row r="2070" ht="13.5" customHeight="1">
      <c r="A2070" s="102">
        <v>304.0</v>
      </c>
      <c r="B2070" s="103">
        <v>45298.0</v>
      </c>
      <c r="D2070" s="104" t="s">
        <v>353</v>
      </c>
      <c r="E2070" s="104">
        <v>592.0</v>
      </c>
      <c r="F2070" s="104" t="s">
        <v>512</v>
      </c>
      <c r="G2070" s="104">
        <v>213.0</v>
      </c>
      <c r="H2070" s="104">
        <v>100.0</v>
      </c>
      <c r="I2070" s="105">
        <v>0.37777777777777777</v>
      </c>
    </row>
    <row r="2071" ht="13.5" customHeight="1">
      <c r="A2071" s="102">
        <v>304.0</v>
      </c>
      <c r="B2071" s="103">
        <v>45299.0</v>
      </c>
      <c r="D2071" s="104" t="s">
        <v>1028</v>
      </c>
      <c r="E2071" s="104">
        <v>439.0</v>
      </c>
      <c r="F2071" s="104" t="s">
        <v>582</v>
      </c>
      <c r="G2071" s="104">
        <v>157.0</v>
      </c>
      <c r="H2071" s="104">
        <v>60.0</v>
      </c>
      <c r="I2071" s="105">
        <v>0.2548611111111111</v>
      </c>
    </row>
    <row r="2072" ht="13.5" customHeight="1">
      <c r="A2072" s="102">
        <v>304.0</v>
      </c>
      <c r="B2072" s="103">
        <v>45300.0</v>
      </c>
      <c r="D2072" s="104" t="s">
        <v>546</v>
      </c>
      <c r="E2072" s="104">
        <v>507.0</v>
      </c>
      <c r="F2072" s="104" t="s">
        <v>766</v>
      </c>
      <c r="G2072" s="104">
        <v>200.0</v>
      </c>
      <c r="H2072" s="104">
        <v>51.0</v>
      </c>
      <c r="I2072" s="105">
        <v>0.3902777777777778</v>
      </c>
    </row>
    <row r="2073" ht="13.5" customHeight="1">
      <c r="A2073" s="102">
        <v>304.0</v>
      </c>
      <c r="B2073" s="103">
        <v>45301.0</v>
      </c>
      <c r="D2073" s="104" t="s">
        <v>777</v>
      </c>
      <c r="E2073" s="104">
        <v>312.0</v>
      </c>
      <c r="F2073" s="104" t="s">
        <v>352</v>
      </c>
      <c r="G2073" s="104">
        <v>166.0</v>
      </c>
      <c r="H2073" s="104">
        <v>62.0</v>
      </c>
      <c r="I2073" s="105">
        <v>0.3819444444444444</v>
      </c>
    </row>
    <row r="2074" ht="13.5" customHeight="1">
      <c r="A2074" s="102">
        <v>304.0</v>
      </c>
      <c r="B2074" s="103">
        <v>45302.0</v>
      </c>
      <c r="D2074" s="104" t="s">
        <v>947</v>
      </c>
      <c r="E2074" s="104">
        <v>330.0</v>
      </c>
      <c r="F2074" s="104" t="s">
        <v>682</v>
      </c>
      <c r="G2074" s="104">
        <v>150.0</v>
      </c>
      <c r="H2074" s="104">
        <v>90.0</v>
      </c>
      <c r="I2074" s="105">
        <v>0.29930555555555555</v>
      </c>
    </row>
    <row r="2075" ht="13.5" customHeight="1">
      <c r="A2075" s="102">
        <v>304.0</v>
      </c>
      <c r="B2075" s="103">
        <v>45303.0</v>
      </c>
      <c r="D2075" s="104" t="s">
        <v>491</v>
      </c>
      <c r="E2075" s="104">
        <v>533.0</v>
      </c>
      <c r="F2075" s="104" t="s">
        <v>919</v>
      </c>
      <c r="G2075" s="104">
        <v>232.0</v>
      </c>
      <c r="H2075" s="104">
        <v>109.0</v>
      </c>
      <c r="I2075" s="105">
        <v>0.3972222222222222</v>
      </c>
    </row>
    <row r="2076" ht="13.5" customHeight="1">
      <c r="A2076" s="102">
        <v>304.0</v>
      </c>
      <c r="B2076" s="103">
        <v>45304.0</v>
      </c>
      <c r="D2076" s="104" t="s">
        <v>730</v>
      </c>
      <c r="E2076" s="104">
        <v>523.0</v>
      </c>
      <c r="F2076" s="104" t="s">
        <v>452</v>
      </c>
      <c r="G2076" s="104">
        <v>207.0</v>
      </c>
      <c r="H2076" s="104">
        <v>78.0</v>
      </c>
      <c r="I2076" s="105">
        <v>0.32708333333333334</v>
      </c>
    </row>
    <row r="2077" ht="13.5" customHeight="1">
      <c r="A2077" s="102">
        <v>304.0</v>
      </c>
      <c r="B2077" s="103">
        <v>45305.0</v>
      </c>
      <c r="D2077" s="104" t="s">
        <v>760</v>
      </c>
      <c r="E2077" s="104">
        <v>591.0</v>
      </c>
      <c r="F2077" s="104" t="s">
        <v>947</v>
      </c>
      <c r="G2077" s="104">
        <v>330.0</v>
      </c>
      <c r="H2077" s="104">
        <v>91.0</v>
      </c>
      <c r="I2077" s="105">
        <v>0.30625</v>
      </c>
    </row>
    <row r="2078" ht="13.5" customHeight="1">
      <c r="A2078" s="102">
        <v>304.0</v>
      </c>
      <c r="B2078" s="103">
        <v>45306.0</v>
      </c>
      <c r="D2078" s="104" t="s">
        <v>563</v>
      </c>
      <c r="E2078" s="104">
        <v>383.0</v>
      </c>
      <c r="F2078" s="104" t="s">
        <v>607</v>
      </c>
      <c r="G2078" s="104">
        <v>154.0</v>
      </c>
      <c r="H2078" s="104">
        <v>57.0</v>
      </c>
      <c r="I2078" s="105">
        <v>0.3347222222222222</v>
      </c>
    </row>
    <row r="2079" ht="13.5" customHeight="1">
      <c r="A2079" s="102">
        <v>304.0</v>
      </c>
      <c r="B2079" s="103">
        <v>45307.0</v>
      </c>
      <c r="D2079" s="104" t="s">
        <v>432</v>
      </c>
      <c r="E2079" s="104">
        <v>391.0</v>
      </c>
      <c r="F2079" s="104" t="s">
        <v>319</v>
      </c>
      <c r="G2079" s="104">
        <v>204.0</v>
      </c>
      <c r="H2079" s="104">
        <v>77.0</v>
      </c>
      <c r="I2079" s="105">
        <v>0.36666666666666664</v>
      </c>
    </row>
    <row r="2080" ht="13.5" customHeight="1">
      <c r="A2080" s="102">
        <v>304.0</v>
      </c>
      <c r="B2080" s="103">
        <v>45308.0</v>
      </c>
      <c r="D2080" s="104" t="s">
        <v>362</v>
      </c>
      <c r="E2080" s="104">
        <v>387.0</v>
      </c>
      <c r="F2080" s="104" t="s">
        <v>327</v>
      </c>
      <c r="G2080" s="104">
        <v>155.0</v>
      </c>
      <c r="H2080" s="104">
        <v>108.0</v>
      </c>
      <c r="I2080" s="105">
        <v>0.3215277777777778</v>
      </c>
    </row>
    <row r="2081" ht="13.5" customHeight="1">
      <c r="A2081" s="102">
        <v>304.0</v>
      </c>
      <c r="B2081" s="103">
        <v>45309.0</v>
      </c>
      <c r="D2081" s="104" t="s">
        <v>523</v>
      </c>
      <c r="E2081" s="104">
        <v>499.0</v>
      </c>
      <c r="F2081" s="104" t="s">
        <v>914</v>
      </c>
      <c r="G2081" s="104">
        <v>259.0</v>
      </c>
      <c r="H2081" s="104">
        <v>58.0</v>
      </c>
      <c r="I2081" s="105">
        <v>0.29375</v>
      </c>
    </row>
    <row r="2082" ht="13.5" customHeight="1">
      <c r="A2082" s="102">
        <v>304.0</v>
      </c>
      <c r="B2082" s="103">
        <v>45310.0</v>
      </c>
      <c r="D2082" s="104" t="s">
        <v>589</v>
      </c>
      <c r="E2082" s="104">
        <v>473.0</v>
      </c>
      <c r="F2082" s="104" t="s">
        <v>582</v>
      </c>
      <c r="G2082" s="104">
        <v>157.0</v>
      </c>
      <c r="H2082" s="104">
        <v>82.0</v>
      </c>
      <c r="I2082" s="105">
        <v>0.37569444444444444</v>
      </c>
    </row>
    <row r="2083" ht="13.5" customHeight="1">
      <c r="A2083" s="102">
        <v>304.0</v>
      </c>
      <c r="B2083" s="103">
        <v>45311.0</v>
      </c>
      <c r="D2083" s="104" t="s">
        <v>378</v>
      </c>
      <c r="E2083" s="104">
        <v>564.0</v>
      </c>
      <c r="F2083" s="104" t="s">
        <v>442</v>
      </c>
      <c r="G2083" s="104">
        <v>336.0</v>
      </c>
      <c r="H2083" s="104">
        <v>78.0</v>
      </c>
      <c r="I2083" s="105">
        <v>0.32013888888888886</v>
      </c>
    </row>
    <row r="2084" ht="13.5" customHeight="1">
      <c r="A2084" s="102">
        <v>304.0</v>
      </c>
      <c r="B2084" s="103">
        <v>45312.0</v>
      </c>
      <c r="D2084" s="104" t="s">
        <v>1283</v>
      </c>
      <c r="E2084" s="104">
        <v>498.0</v>
      </c>
      <c r="F2084" s="104" t="s">
        <v>605</v>
      </c>
      <c r="G2084" s="104">
        <v>413.0</v>
      </c>
      <c r="H2084" s="104">
        <v>60.0</v>
      </c>
      <c r="I2084" s="105">
        <v>0.38263888888888886</v>
      </c>
    </row>
    <row r="2085" ht="13.5" customHeight="1">
      <c r="A2085" s="102">
        <v>304.0</v>
      </c>
      <c r="B2085" s="103">
        <v>45313.0</v>
      </c>
      <c r="D2085" s="104" t="s">
        <v>392</v>
      </c>
      <c r="E2085" s="104">
        <v>438.0</v>
      </c>
      <c r="F2085" s="104" t="s">
        <v>471</v>
      </c>
      <c r="G2085" s="104">
        <v>216.0</v>
      </c>
      <c r="H2085" s="104">
        <v>72.0</v>
      </c>
      <c r="I2085" s="105">
        <v>0.3423611111111111</v>
      </c>
    </row>
    <row r="2086" ht="13.5" customHeight="1">
      <c r="A2086" s="102">
        <v>304.0</v>
      </c>
      <c r="B2086" s="103">
        <v>45314.0</v>
      </c>
      <c r="D2086" s="104" t="s">
        <v>1052</v>
      </c>
      <c r="E2086" s="104">
        <v>386.0</v>
      </c>
      <c r="F2086" s="104" t="s">
        <v>483</v>
      </c>
      <c r="G2086" s="104">
        <v>288.0</v>
      </c>
      <c r="H2086" s="104">
        <v>48.0</v>
      </c>
      <c r="I2086" s="105">
        <v>0.38333333333333336</v>
      </c>
    </row>
    <row r="2087" ht="13.5" customHeight="1">
      <c r="A2087" s="102">
        <v>304.0</v>
      </c>
      <c r="B2087" s="103">
        <v>45315.0</v>
      </c>
      <c r="D2087" s="104" t="s">
        <v>776</v>
      </c>
      <c r="E2087" s="104">
        <v>472.0</v>
      </c>
      <c r="F2087" s="104" t="s">
        <v>440</v>
      </c>
      <c r="G2087" s="104">
        <v>316.0</v>
      </c>
      <c r="H2087" s="104">
        <v>73.0</v>
      </c>
      <c r="I2087" s="105">
        <v>0.3861111111111111</v>
      </c>
    </row>
    <row r="2088" ht="13.5" customHeight="1">
      <c r="A2088" s="102">
        <v>304.0</v>
      </c>
      <c r="B2088" s="103">
        <v>45316.0</v>
      </c>
      <c r="D2088" s="104" t="s">
        <v>777</v>
      </c>
      <c r="E2088" s="104">
        <v>312.0</v>
      </c>
      <c r="F2088" s="104" t="s">
        <v>641</v>
      </c>
      <c r="G2088" s="104">
        <v>142.0</v>
      </c>
      <c r="H2088" s="104">
        <v>105.0</v>
      </c>
      <c r="I2088" s="105">
        <v>0.39305555555555555</v>
      </c>
    </row>
    <row r="2089" ht="13.5" customHeight="1">
      <c r="A2089" s="102">
        <v>304.0</v>
      </c>
      <c r="B2089" s="103">
        <v>45317.0</v>
      </c>
      <c r="D2089" s="104" t="s">
        <v>751</v>
      </c>
      <c r="E2089" s="104">
        <v>397.0</v>
      </c>
      <c r="F2089" s="104" t="s">
        <v>274</v>
      </c>
      <c r="G2089" s="104">
        <v>193.0</v>
      </c>
      <c r="H2089" s="104">
        <v>97.0</v>
      </c>
      <c r="I2089" s="105">
        <v>0.2777777777777778</v>
      </c>
    </row>
    <row r="2090" ht="13.5" customHeight="1">
      <c r="A2090" s="102">
        <v>304.0</v>
      </c>
      <c r="B2090" s="103">
        <v>45318.0</v>
      </c>
      <c r="D2090" s="104" t="s">
        <v>777</v>
      </c>
      <c r="E2090" s="104">
        <v>312.0</v>
      </c>
      <c r="F2090" s="104" t="s">
        <v>259</v>
      </c>
      <c r="G2090" s="104">
        <v>133.0</v>
      </c>
      <c r="H2090" s="104">
        <v>51.0</v>
      </c>
      <c r="I2090" s="105">
        <v>0.37777777777777777</v>
      </c>
    </row>
    <row r="2091" ht="13.5" customHeight="1">
      <c r="A2091" s="102">
        <v>304.0</v>
      </c>
      <c r="B2091" s="103">
        <v>45319.0</v>
      </c>
      <c r="D2091" s="104" t="s">
        <v>947</v>
      </c>
      <c r="E2091" s="104">
        <v>330.0</v>
      </c>
      <c r="F2091" s="104" t="s">
        <v>564</v>
      </c>
      <c r="G2091" s="104">
        <v>110.0</v>
      </c>
      <c r="H2091" s="104">
        <v>60.0</v>
      </c>
      <c r="I2091" s="105">
        <v>0.3763888888888889</v>
      </c>
    </row>
    <row r="2092" ht="13.5" customHeight="1">
      <c r="A2092" s="102">
        <v>304.0</v>
      </c>
      <c r="B2092" s="103">
        <v>45320.0</v>
      </c>
      <c r="D2092" s="104" t="s">
        <v>343</v>
      </c>
      <c r="E2092" s="104">
        <v>513.0</v>
      </c>
      <c r="F2092" s="104" t="s">
        <v>602</v>
      </c>
      <c r="G2092" s="104">
        <v>205.0</v>
      </c>
      <c r="H2092" s="104">
        <v>100.0</v>
      </c>
      <c r="I2092" s="105">
        <v>0.2916666666666667</v>
      </c>
    </row>
    <row r="2093" ht="13.5" customHeight="1">
      <c r="A2093" s="102">
        <v>304.0</v>
      </c>
      <c r="B2093" s="103">
        <v>45321.0</v>
      </c>
      <c r="D2093" s="104" t="s">
        <v>730</v>
      </c>
      <c r="E2093" s="104">
        <v>523.0</v>
      </c>
      <c r="F2093" s="104" t="s">
        <v>452</v>
      </c>
      <c r="G2093" s="104">
        <v>207.0</v>
      </c>
      <c r="H2093" s="104">
        <v>113.0</v>
      </c>
      <c r="I2093" s="105">
        <v>0.2972222222222222</v>
      </c>
    </row>
    <row r="2094" ht="13.5" customHeight="1">
      <c r="A2094" s="102">
        <v>304.0</v>
      </c>
      <c r="B2094" s="103">
        <v>45322.0</v>
      </c>
      <c r="D2094" s="104" t="s">
        <v>760</v>
      </c>
      <c r="E2094" s="104">
        <v>591.0</v>
      </c>
      <c r="F2094" s="104" t="s">
        <v>947</v>
      </c>
      <c r="G2094" s="104">
        <v>330.0</v>
      </c>
      <c r="H2094" s="104">
        <v>97.0</v>
      </c>
      <c r="I2094" s="105">
        <v>0.3402777777777778</v>
      </c>
    </row>
    <row r="2095" ht="13.5" customHeight="1">
      <c r="A2095" s="102">
        <v>304.0</v>
      </c>
      <c r="B2095" s="103">
        <v>45323.0</v>
      </c>
      <c r="D2095" s="104" t="s">
        <v>563</v>
      </c>
      <c r="E2095" s="104">
        <v>383.0</v>
      </c>
      <c r="F2095" s="104" t="s">
        <v>607</v>
      </c>
      <c r="G2095" s="104">
        <v>254.0</v>
      </c>
      <c r="H2095" s="104">
        <v>74.0</v>
      </c>
      <c r="I2095" s="105">
        <v>0.3159722222222222</v>
      </c>
    </row>
    <row r="2096" ht="13.5" customHeight="1">
      <c r="A2096" s="102">
        <v>304.0</v>
      </c>
      <c r="B2096" s="103">
        <v>45324.0</v>
      </c>
      <c r="D2096" s="104" t="s">
        <v>1037</v>
      </c>
      <c r="E2096" s="104">
        <v>681.0</v>
      </c>
      <c r="F2096" s="104" t="s">
        <v>536</v>
      </c>
      <c r="G2096" s="104">
        <v>257.0</v>
      </c>
      <c r="H2096" s="104">
        <v>92.0</v>
      </c>
      <c r="I2096" s="105">
        <v>0.3798611111111111</v>
      </c>
    </row>
    <row r="2097" ht="13.5" customHeight="1">
      <c r="A2097" s="102">
        <v>304.0</v>
      </c>
      <c r="B2097" s="103">
        <v>45325.0</v>
      </c>
      <c r="D2097" s="104" t="s">
        <v>622</v>
      </c>
      <c r="E2097" s="104">
        <v>417.0</v>
      </c>
      <c r="F2097" s="104" t="s">
        <v>471</v>
      </c>
      <c r="G2097" s="104">
        <v>216.0</v>
      </c>
      <c r="H2097" s="104">
        <v>43.0</v>
      </c>
      <c r="I2097" s="105">
        <v>0.38125</v>
      </c>
    </row>
    <row r="2098" ht="13.5" customHeight="1">
      <c r="A2098" s="102">
        <v>304.0</v>
      </c>
      <c r="B2098" s="103">
        <v>45326.0</v>
      </c>
      <c r="D2098" s="104" t="s">
        <v>633</v>
      </c>
      <c r="E2098" s="104">
        <v>565.0</v>
      </c>
      <c r="F2098" s="104" t="s">
        <v>958</v>
      </c>
      <c r="G2098" s="104">
        <v>477.0</v>
      </c>
      <c r="H2098" s="104">
        <v>80.0</v>
      </c>
      <c r="I2098" s="105">
        <v>0.3798611111111111</v>
      </c>
    </row>
    <row r="2099" ht="13.5" customHeight="1">
      <c r="A2099" s="102">
        <v>304.0</v>
      </c>
      <c r="B2099" s="103">
        <v>45327.0</v>
      </c>
      <c r="D2099" s="104" t="s">
        <v>1284</v>
      </c>
      <c r="E2099" s="104">
        <v>799.0</v>
      </c>
      <c r="F2099" s="104" t="s">
        <v>526</v>
      </c>
      <c r="G2099" s="104">
        <v>392.0</v>
      </c>
      <c r="H2099" s="104">
        <v>145.0</v>
      </c>
      <c r="I2099" s="105">
        <v>0.3347222222222222</v>
      </c>
    </row>
    <row r="2100" ht="13.5" customHeight="1">
      <c r="A2100" s="102">
        <v>304.0</v>
      </c>
      <c r="B2100" s="103">
        <v>45328.0</v>
      </c>
      <c r="D2100" s="104" t="s">
        <v>1285</v>
      </c>
      <c r="E2100" s="104">
        <v>883.0</v>
      </c>
      <c r="F2100" s="104" t="s">
        <v>493</v>
      </c>
      <c r="G2100" s="104">
        <v>434.0</v>
      </c>
      <c r="H2100" s="104">
        <v>150.0</v>
      </c>
      <c r="I2100" s="105">
        <v>0.35625</v>
      </c>
    </row>
    <row r="2101" ht="13.5" customHeight="1">
      <c r="A2101" s="102">
        <v>304.0</v>
      </c>
      <c r="B2101" s="103">
        <v>45329.0</v>
      </c>
      <c r="D2101" s="104" t="s">
        <v>791</v>
      </c>
      <c r="E2101" s="104">
        <v>602.0</v>
      </c>
      <c r="F2101" s="104" t="s">
        <v>536</v>
      </c>
      <c r="G2101" s="104">
        <v>257.0</v>
      </c>
      <c r="H2101" s="104">
        <v>135.0</v>
      </c>
      <c r="I2101" s="105">
        <v>0.3090277777777778</v>
      </c>
    </row>
    <row r="2102" ht="13.5" customHeight="1">
      <c r="A2102" s="102">
        <v>304.0</v>
      </c>
      <c r="B2102" s="103">
        <v>45330.0</v>
      </c>
      <c r="D2102" s="104" t="s">
        <v>792</v>
      </c>
      <c r="E2102" s="104">
        <v>656.0</v>
      </c>
      <c r="F2102" s="104" t="s">
        <v>324</v>
      </c>
      <c r="G2102" s="104">
        <v>328.0</v>
      </c>
      <c r="H2102" s="104">
        <v>150.0</v>
      </c>
      <c r="I2102" s="105">
        <v>0.30833333333333335</v>
      </c>
    </row>
    <row r="2103" ht="13.5" customHeight="1">
      <c r="A2103" s="102">
        <v>304.0</v>
      </c>
      <c r="B2103" s="103">
        <v>45331.0</v>
      </c>
      <c r="D2103" s="104" t="s">
        <v>1074</v>
      </c>
      <c r="E2103" s="104">
        <v>546.0</v>
      </c>
      <c r="F2103" s="104" t="s">
        <v>1077</v>
      </c>
      <c r="G2103" s="104">
        <v>235.0</v>
      </c>
      <c r="H2103" s="104">
        <v>57.0</v>
      </c>
      <c r="I2103" s="105">
        <v>0.4583333333333333</v>
      </c>
    </row>
    <row r="2104" ht="13.5" customHeight="1">
      <c r="A2104" s="102">
        <v>304.0</v>
      </c>
      <c r="B2104" s="103">
        <v>45332.0</v>
      </c>
      <c r="D2104" s="104" t="s">
        <v>1286</v>
      </c>
      <c r="E2104" s="104">
        <v>535.0</v>
      </c>
      <c r="F2104" s="104" t="s">
        <v>333</v>
      </c>
      <c r="G2104" s="104">
        <v>248.0</v>
      </c>
      <c r="H2104" s="104">
        <v>70.0</v>
      </c>
      <c r="I2104" s="105">
        <v>0.38472222222222224</v>
      </c>
    </row>
    <row r="2105" ht="13.5" customHeight="1">
      <c r="A2105" s="102">
        <v>304.0</v>
      </c>
      <c r="B2105" s="103">
        <v>45333.0</v>
      </c>
      <c r="D2105" s="104" t="s">
        <v>830</v>
      </c>
      <c r="E2105" s="104">
        <v>569.0</v>
      </c>
      <c r="F2105" s="104" t="s">
        <v>414</v>
      </c>
      <c r="G2105" s="104">
        <v>333.0</v>
      </c>
      <c r="H2105" s="104">
        <v>72.0</v>
      </c>
      <c r="I2105" s="105">
        <v>0.38263888888888886</v>
      </c>
    </row>
    <row r="2106" ht="13.5" customHeight="1">
      <c r="A2106" s="102">
        <v>304.0</v>
      </c>
      <c r="B2106" s="103">
        <v>45334.0</v>
      </c>
      <c r="D2106" s="104" t="s">
        <v>1287</v>
      </c>
      <c r="E2106" s="104">
        <v>633.0</v>
      </c>
      <c r="F2106" s="104" t="s">
        <v>384</v>
      </c>
      <c r="G2106" s="104">
        <v>357.0</v>
      </c>
      <c r="H2106" s="104">
        <v>174.0</v>
      </c>
      <c r="I2106" s="105">
        <v>0.3333333333333333</v>
      </c>
    </row>
    <row r="2107" ht="13.5" customHeight="1">
      <c r="A2107" s="102">
        <v>304.0</v>
      </c>
      <c r="B2107" s="103">
        <v>45335.0</v>
      </c>
      <c r="D2107" s="104" t="s">
        <v>946</v>
      </c>
      <c r="E2107" s="104">
        <v>530.0</v>
      </c>
      <c r="F2107" s="104" t="s">
        <v>636</v>
      </c>
      <c r="G2107" s="104">
        <v>237.0</v>
      </c>
      <c r="H2107" s="104">
        <v>156.0</v>
      </c>
      <c r="I2107" s="105">
        <v>0.3013888888888889</v>
      </c>
    </row>
    <row r="2108" ht="13.5" customHeight="1">
      <c r="A2108" s="102">
        <v>304.0</v>
      </c>
      <c r="B2108" s="103">
        <v>45336.0</v>
      </c>
      <c r="D2108" s="104" t="s">
        <v>496</v>
      </c>
      <c r="E2108" s="104">
        <v>609.0</v>
      </c>
      <c r="F2108" s="104" t="s">
        <v>937</v>
      </c>
      <c r="G2108" s="104">
        <v>280.0</v>
      </c>
      <c r="H2108" s="104">
        <v>79.0</v>
      </c>
      <c r="I2108" s="105">
        <v>0.3784722222222222</v>
      </c>
    </row>
    <row r="2109" ht="13.5" customHeight="1">
      <c r="A2109" s="102">
        <v>304.0</v>
      </c>
      <c r="B2109" s="103">
        <v>45337.0</v>
      </c>
      <c r="D2109" s="104" t="s">
        <v>781</v>
      </c>
      <c r="E2109" s="104">
        <v>642.0</v>
      </c>
      <c r="F2109" s="104" t="s">
        <v>918</v>
      </c>
      <c r="G2109" s="104">
        <v>245.0</v>
      </c>
      <c r="H2109" s="104">
        <v>58.0</v>
      </c>
      <c r="I2109" s="105">
        <v>0.31875</v>
      </c>
    </row>
    <row r="2110" ht="13.5" customHeight="1">
      <c r="A2110" s="102">
        <v>304.0</v>
      </c>
      <c r="B2110" s="103">
        <v>45338.0</v>
      </c>
      <c r="D2110" s="104" t="s">
        <v>1074</v>
      </c>
      <c r="E2110" s="104">
        <v>546.0</v>
      </c>
      <c r="F2110" s="104" t="s">
        <v>506</v>
      </c>
      <c r="G2110" s="104">
        <v>307.0</v>
      </c>
      <c r="H2110" s="104">
        <v>140.0</v>
      </c>
      <c r="I2110" s="105">
        <v>0.3375</v>
      </c>
    </row>
    <row r="2111" ht="13.5" customHeight="1">
      <c r="A2111" s="102">
        <v>304.0</v>
      </c>
      <c r="B2111" s="103">
        <v>45339.0</v>
      </c>
      <c r="D2111" s="104" t="s">
        <v>609</v>
      </c>
      <c r="E2111" s="104">
        <v>501.0</v>
      </c>
      <c r="F2111" s="104" t="s">
        <v>363</v>
      </c>
      <c r="G2111" s="104">
        <v>190.0</v>
      </c>
      <c r="H2111" s="104">
        <v>51.0</v>
      </c>
      <c r="I2111" s="105">
        <v>0.3798611111111111</v>
      </c>
    </row>
    <row r="2112" ht="13.5" customHeight="1">
      <c r="A2112" s="102">
        <v>304.0</v>
      </c>
      <c r="B2112" s="103">
        <v>45340.0</v>
      </c>
      <c r="D2112" s="104" t="s">
        <v>813</v>
      </c>
      <c r="E2112" s="104">
        <v>669.0</v>
      </c>
      <c r="F2112" s="104" t="s">
        <v>920</v>
      </c>
      <c r="G2112" s="104">
        <v>294.0</v>
      </c>
      <c r="H2112" s="104">
        <v>30.0</v>
      </c>
      <c r="I2112" s="105">
        <v>0.3763888888888889</v>
      </c>
    </row>
    <row r="2113" ht="13.5" customHeight="1">
      <c r="A2113" s="102">
        <v>304.0</v>
      </c>
      <c r="B2113" s="103">
        <v>45341.0</v>
      </c>
      <c r="D2113" s="104" t="s">
        <v>1003</v>
      </c>
      <c r="E2113" s="104">
        <v>648.0</v>
      </c>
      <c r="F2113" s="104" t="s">
        <v>1288</v>
      </c>
      <c r="G2113" s="104">
        <v>319.0</v>
      </c>
      <c r="H2113" s="104">
        <v>112.0</v>
      </c>
      <c r="I2113" s="105">
        <v>0.34791666666666665</v>
      </c>
    </row>
    <row r="2114" ht="13.5" customHeight="1">
      <c r="A2114" s="102">
        <v>304.0</v>
      </c>
      <c r="B2114" s="103">
        <v>45342.0</v>
      </c>
      <c r="D2114" s="104" t="s">
        <v>1069</v>
      </c>
      <c r="E2114" s="104">
        <v>610.0</v>
      </c>
      <c r="F2114" s="104" t="s">
        <v>510</v>
      </c>
      <c r="G2114" s="104">
        <v>211.0</v>
      </c>
      <c r="H2114" s="104">
        <v>105.0</v>
      </c>
      <c r="I2114" s="105">
        <v>0.3347222222222222</v>
      </c>
    </row>
    <row r="2115" ht="13.5" customHeight="1">
      <c r="A2115" s="102">
        <v>304.0</v>
      </c>
      <c r="B2115" s="103">
        <v>45343.0</v>
      </c>
      <c r="D2115" s="104" t="s">
        <v>1079</v>
      </c>
      <c r="E2115" s="104">
        <v>629.0</v>
      </c>
      <c r="F2115" s="104" t="s">
        <v>309</v>
      </c>
      <c r="G2115" s="104">
        <v>227.0</v>
      </c>
      <c r="H2115" s="104">
        <v>92.0</v>
      </c>
      <c r="I2115" s="105">
        <v>0.3333333333333333</v>
      </c>
    </row>
    <row r="2116" ht="13.5" customHeight="1">
      <c r="A2116" s="102">
        <v>304.0</v>
      </c>
      <c r="B2116" s="103">
        <v>45344.0</v>
      </c>
      <c r="D2116" s="104" t="s">
        <v>521</v>
      </c>
      <c r="E2116" s="104">
        <v>691.0</v>
      </c>
      <c r="F2116" s="104" t="s">
        <v>326</v>
      </c>
      <c r="G2116" s="104">
        <v>350.0</v>
      </c>
      <c r="H2116" s="104">
        <v>76.0</v>
      </c>
      <c r="I2116" s="105">
        <v>0.4152777777777778</v>
      </c>
    </row>
    <row r="2117" ht="13.5" customHeight="1">
      <c r="A2117" s="102">
        <v>304.0</v>
      </c>
      <c r="B2117" s="103">
        <v>45345.0</v>
      </c>
      <c r="D2117" s="104" t="s">
        <v>1289</v>
      </c>
      <c r="E2117" s="104">
        <v>703.0</v>
      </c>
      <c r="F2117" s="104" t="s">
        <v>780</v>
      </c>
      <c r="G2117" s="104">
        <v>249.0</v>
      </c>
      <c r="H2117" s="104">
        <v>40.0</v>
      </c>
      <c r="I2117" s="105">
        <v>0.4111111111111111</v>
      </c>
    </row>
    <row r="2118" ht="13.5" customHeight="1">
      <c r="A2118" s="102">
        <v>304.0</v>
      </c>
      <c r="B2118" s="103">
        <v>45346.0</v>
      </c>
      <c r="D2118" s="104" t="s">
        <v>691</v>
      </c>
      <c r="E2118" s="104">
        <v>579.0</v>
      </c>
      <c r="F2118" s="104" t="s">
        <v>277</v>
      </c>
      <c r="G2118" s="104">
        <v>271.0</v>
      </c>
      <c r="H2118" s="104">
        <v>34.0</v>
      </c>
      <c r="I2118" s="105">
        <v>0.3486111111111111</v>
      </c>
    </row>
    <row r="2119" ht="13.5" customHeight="1">
      <c r="A2119" s="102">
        <v>304.0</v>
      </c>
      <c r="B2119" s="103">
        <v>45347.0</v>
      </c>
      <c r="D2119" s="104" t="s">
        <v>770</v>
      </c>
      <c r="E2119" s="104">
        <v>608.0</v>
      </c>
      <c r="F2119" s="104" t="s">
        <v>506</v>
      </c>
      <c r="G2119" s="104">
        <v>307.0</v>
      </c>
      <c r="H2119" s="104">
        <v>56.0</v>
      </c>
      <c r="I2119" s="105">
        <v>0.30972222222222223</v>
      </c>
    </row>
    <row r="2120" ht="13.5" customHeight="1">
      <c r="A2120" s="102">
        <v>304.0</v>
      </c>
      <c r="B2120" s="103">
        <v>45348.0</v>
      </c>
      <c r="D2120" s="104" t="s">
        <v>825</v>
      </c>
      <c r="E2120" s="104">
        <v>597.0</v>
      </c>
      <c r="F2120" s="104" t="s">
        <v>535</v>
      </c>
      <c r="G2120" s="104">
        <v>242.0</v>
      </c>
      <c r="H2120" s="104">
        <v>87.0</v>
      </c>
      <c r="I2120" s="105">
        <v>0.4618055555555556</v>
      </c>
    </row>
    <row r="2121" ht="13.5" customHeight="1">
      <c r="A2121" s="102">
        <v>304.0</v>
      </c>
      <c r="B2121" s="103">
        <v>45349.0</v>
      </c>
      <c r="D2121" s="104" t="s">
        <v>1084</v>
      </c>
      <c r="E2121" s="104">
        <v>571.0</v>
      </c>
      <c r="F2121" s="104" t="s">
        <v>399</v>
      </c>
      <c r="G2121" s="104">
        <v>370.0</v>
      </c>
      <c r="H2121" s="104">
        <v>42.0</v>
      </c>
      <c r="I2121" s="105">
        <v>0.4527777777777778</v>
      </c>
    </row>
    <row r="2122" ht="13.5" customHeight="1">
      <c r="A2122" s="102">
        <v>304.0</v>
      </c>
      <c r="B2122" s="103">
        <v>45350.0</v>
      </c>
      <c r="D2122" s="104" t="s">
        <v>1290</v>
      </c>
      <c r="E2122" s="104">
        <v>615.0</v>
      </c>
      <c r="F2122" s="104" t="s">
        <v>768</v>
      </c>
      <c r="G2122" s="104">
        <v>466.0</v>
      </c>
      <c r="H2122" s="104">
        <v>57.0</v>
      </c>
      <c r="I2122" s="105">
        <v>0.36319444444444443</v>
      </c>
    </row>
    <row r="2123" ht="13.5" customHeight="1">
      <c r="A2123" s="102">
        <v>304.0</v>
      </c>
      <c r="B2123" s="103">
        <v>45351.0</v>
      </c>
      <c r="D2123" s="104" t="s">
        <v>339</v>
      </c>
      <c r="E2123" s="104">
        <v>225.0</v>
      </c>
      <c r="F2123" s="104" t="s">
        <v>610</v>
      </c>
      <c r="G2123" s="104">
        <v>141.0</v>
      </c>
      <c r="H2123" s="104">
        <v>28.0</v>
      </c>
      <c r="I2123" s="105">
        <v>0.3576388888888889</v>
      </c>
    </row>
    <row r="2124" ht="13.5" customHeight="1">
      <c r="A2124" s="102">
        <v>304.0</v>
      </c>
      <c r="B2124" s="103">
        <v>45352.0</v>
      </c>
      <c r="D2124" s="104" t="s">
        <v>764</v>
      </c>
      <c r="E2124" s="104">
        <v>623.0</v>
      </c>
      <c r="F2124" s="104" t="s">
        <v>442</v>
      </c>
      <c r="G2124" s="104">
        <v>336.0</v>
      </c>
      <c r="H2124" s="104">
        <v>81.0</v>
      </c>
      <c r="I2124" s="105">
        <v>0.39861111111111114</v>
      </c>
    </row>
    <row r="2125" ht="13.5" customHeight="1">
      <c r="A2125" s="102">
        <v>304.0</v>
      </c>
      <c r="B2125" s="103">
        <v>45353.0</v>
      </c>
      <c r="D2125" s="104" t="s">
        <v>730</v>
      </c>
      <c r="E2125" s="104">
        <v>523.0</v>
      </c>
      <c r="F2125" s="104" t="s">
        <v>456</v>
      </c>
      <c r="G2125" s="104">
        <v>281.0</v>
      </c>
      <c r="H2125" s="104">
        <v>56.0</v>
      </c>
      <c r="I2125" s="105">
        <v>0.3236111111111111</v>
      </c>
    </row>
    <row r="2126" ht="13.5" customHeight="1">
      <c r="A2126" s="102">
        <v>304.0</v>
      </c>
      <c r="B2126" s="103">
        <v>45354.0</v>
      </c>
      <c r="D2126" s="104" t="s">
        <v>510</v>
      </c>
      <c r="E2126" s="104">
        <v>211.0</v>
      </c>
      <c r="F2126" s="104" t="s">
        <v>702</v>
      </c>
      <c r="G2126" s="104">
        <v>186.0</v>
      </c>
      <c r="H2126" s="104">
        <v>26.0</v>
      </c>
      <c r="I2126" s="105">
        <v>0.3451388888888889</v>
      </c>
    </row>
    <row r="2127" ht="13.5" customHeight="1">
      <c r="A2127" s="102">
        <v>304.0</v>
      </c>
      <c r="B2127" s="103">
        <v>45355.0</v>
      </c>
      <c r="D2127" s="104" t="s">
        <v>392</v>
      </c>
      <c r="E2127" s="104">
        <v>438.0</v>
      </c>
      <c r="F2127" s="104" t="s">
        <v>641</v>
      </c>
      <c r="G2127" s="104">
        <v>142.0</v>
      </c>
      <c r="H2127" s="104">
        <v>41.0</v>
      </c>
      <c r="I2127" s="105">
        <v>0.40625</v>
      </c>
    </row>
    <row r="2128" ht="13.5" customHeight="1">
      <c r="A2128" s="102">
        <v>304.0</v>
      </c>
      <c r="B2128" s="103">
        <v>45356.0</v>
      </c>
      <c r="D2128" s="104" t="s">
        <v>933</v>
      </c>
      <c r="E2128" s="104">
        <v>585.0</v>
      </c>
      <c r="F2128" s="104" t="s">
        <v>702</v>
      </c>
      <c r="G2128" s="104">
        <v>186.0</v>
      </c>
      <c r="H2128" s="104">
        <v>38.0</v>
      </c>
      <c r="I2128" s="105">
        <v>0.34375</v>
      </c>
    </row>
    <row r="2129" ht="13.5" customHeight="1">
      <c r="A2129" s="102">
        <v>304.0</v>
      </c>
      <c r="B2129" s="103">
        <v>45357.0</v>
      </c>
      <c r="D2129" s="104" t="s">
        <v>568</v>
      </c>
      <c r="E2129" s="104">
        <v>450.0</v>
      </c>
      <c r="F2129" s="104" t="s">
        <v>452</v>
      </c>
      <c r="G2129" s="104">
        <v>207.0</v>
      </c>
      <c r="H2129" s="104">
        <v>49.0</v>
      </c>
      <c r="I2129" s="105">
        <v>0.29097222222222224</v>
      </c>
    </row>
    <row r="2130" ht="13.5" customHeight="1">
      <c r="A2130" s="102">
        <v>304.0</v>
      </c>
      <c r="B2130" s="103">
        <v>45358.0</v>
      </c>
      <c r="D2130" s="104" t="s">
        <v>486</v>
      </c>
      <c r="E2130" s="104">
        <v>444.0</v>
      </c>
      <c r="F2130" s="104" t="s">
        <v>429</v>
      </c>
      <c r="G2130" s="104">
        <v>331.0</v>
      </c>
      <c r="H2130" s="104">
        <v>68.0</v>
      </c>
      <c r="I2130" s="105">
        <v>0.3263888888888889</v>
      </c>
    </row>
    <row r="2131" ht="13.5" customHeight="1">
      <c r="A2131" s="102">
        <v>304.0</v>
      </c>
      <c r="B2131" s="103">
        <v>45359.0</v>
      </c>
      <c r="D2131" s="104" t="s">
        <v>1086</v>
      </c>
      <c r="E2131" s="104">
        <v>531.0</v>
      </c>
      <c r="F2131" s="104" t="s">
        <v>914</v>
      </c>
      <c r="G2131" s="104">
        <v>259.0</v>
      </c>
      <c r="H2131" s="104">
        <v>36.0</v>
      </c>
      <c r="I2131" s="105">
        <v>0.325</v>
      </c>
    </row>
    <row r="2132" ht="13.5" customHeight="1">
      <c r="A2132" s="102">
        <v>304.0</v>
      </c>
      <c r="B2132" s="103">
        <v>45360.0</v>
      </c>
      <c r="D2132" s="104" t="s">
        <v>943</v>
      </c>
      <c r="E2132" s="104">
        <v>495.0</v>
      </c>
      <c r="F2132" s="104" t="s">
        <v>631</v>
      </c>
      <c r="G2132" s="104">
        <v>217.0</v>
      </c>
      <c r="H2132" s="104">
        <v>52.0</v>
      </c>
      <c r="I2132" s="105">
        <v>0.35138888888888886</v>
      </c>
    </row>
    <row r="2133" ht="13.5" customHeight="1">
      <c r="A2133" s="102">
        <v>304.0</v>
      </c>
      <c r="B2133" s="103">
        <v>45361.0</v>
      </c>
      <c r="D2133" s="104" t="s">
        <v>484</v>
      </c>
      <c r="E2133" s="104">
        <v>432.0</v>
      </c>
      <c r="F2133" s="104" t="s">
        <v>767</v>
      </c>
      <c r="G2133" s="104">
        <v>188.0</v>
      </c>
      <c r="H2133" s="104">
        <v>66.0</v>
      </c>
      <c r="I2133" s="105">
        <v>0.325</v>
      </c>
    </row>
    <row r="2134" ht="13.5" customHeight="1">
      <c r="A2134" s="102">
        <v>304.0</v>
      </c>
      <c r="B2134" s="103">
        <v>45362.0</v>
      </c>
      <c r="D2134" s="104" t="s">
        <v>1291</v>
      </c>
      <c r="E2134" s="104">
        <v>714.0</v>
      </c>
      <c r="F2134" s="104" t="s">
        <v>435</v>
      </c>
      <c r="G2134" s="104">
        <v>346.0</v>
      </c>
      <c r="H2134" s="104">
        <v>108.0</v>
      </c>
      <c r="I2134" s="105">
        <v>0.3020833333333333</v>
      </c>
    </row>
    <row r="2135" ht="13.5" customHeight="1">
      <c r="A2135" s="102">
        <v>304.0</v>
      </c>
      <c r="B2135" s="103">
        <v>45363.0</v>
      </c>
      <c r="D2135" s="104" t="s">
        <v>533</v>
      </c>
      <c r="E2135" s="104">
        <v>548.0</v>
      </c>
      <c r="F2135" s="104" t="s">
        <v>1077</v>
      </c>
      <c r="G2135" s="104">
        <v>235.0</v>
      </c>
      <c r="H2135" s="104">
        <v>111.0</v>
      </c>
      <c r="I2135" s="105">
        <v>0.35833333333333334</v>
      </c>
    </row>
    <row r="2136" ht="13.5" customHeight="1">
      <c r="A2136" s="102">
        <v>304.0</v>
      </c>
      <c r="B2136" s="103">
        <v>45364.0</v>
      </c>
      <c r="D2136" s="104" t="s">
        <v>367</v>
      </c>
      <c r="E2136" s="104">
        <v>573.0</v>
      </c>
      <c r="F2136" s="104" t="s">
        <v>395</v>
      </c>
      <c r="G2136" s="104">
        <v>263.0</v>
      </c>
      <c r="H2136" s="104">
        <v>132.0</v>
      </c>
      <c r="I2136" s="105">
        <v>0.3763888888888889</v>
      </c>
    </row>
    <row r="2137" ht="13.5" customHeight="1">
      <c r="A2137" s="102">
        <v>304.0</v>
      </c>
      <c r="B2137" s="103">
        <v>45365.0</v>
      </c>
      <c r="D2137" s="104" t="s">
        <v>795</v>
      </c>
      <c r="E2137" s="104">
        <v>673.0</v>
      </c>
      <c r="F2137" s="104" t="s">
        <v>686</v>
      </c>
      <c r="G2137" s="104">
        <v>283.0</v>
      </c>
      <c r="H2137" s="104">
        <v>126.0</v>
      </c>
      <c r="I2137" s="105">
        <v>0.44027777777777777</v>
      </c>
    </row>
    <row r="2138" ht="13.5" customHeight="1">
      <c r="A2138" s="102">
        <v>304.0</v>
      </c>
      <c r="B2138" s="103">
        <v>45366.0</v>
      </c>
      <c r="D2138" s="104" t="s">
        <v>1070</v>
      </c>
      <c r="E2138" s="104">
        <v>469.0</v>
      </c>
      <c r="F2138" s="104" t="s">
        <v>532</v>
      </c>
      <c r="G2138" s="104">
        <v>208.0</v>
      </c>
      <c r="H2138" s="104">
        <v>38.0</v>
      </c>
      <c r="I2138" s="105">
        <v>0.325</v>
      </c>
    </row>
    <row r="2139" ht="13.5" customHeight="1">
      <c r="A2139" s="102">
        <v>304.0</v>
      </c>
      <c r="B2139" s="103">
        <v>45367.0</v>
      </c>
      <c r="D2139" s="104" t="s">
        <v>1035</v>
      </c>
      <c r="E2139" s="104">
        <v>643.0</v>
      </c>
      <c r="F2139" s="104" t="s">
        <v>646</v>
      </c>
      <c r="G2139" s="104">
        <v>255.0</v>
      </c>
      <c r="H2139" s="104">
        <v>53.0</v>
      </c>
      <c r="I2139" s="105">
        <v>0.3590277777777778</v>
      </c>
    </row>
    <row r="2140" ht="13.5" customHeight="1">
      <c r="A2140" s="102">
        <v>304.0</v>
      </c>
      <c r="B2140" s="103">
        <v>45368.0</v>
      </c>
      <c r="D2140" s="104" t="s">
        <v>468</v>
      </c>
      <c r="E2140" s="104">
        <v>561.0</v>
      </c>
      <c r="F2140" s="104" t="s">
        <v>495</v>
      </c>
      <c r="G2140" s="104">
        <v>326.0</v>
      </c>
      <c r="H2140" s="104">
        <v>37.0</v>
      </c>
      <c r="I2140" s="105">
        <v>0.4</v>
      </c>
    </row>
    <row r="2141" ht="13.5" customHeight="1">
      <c r="A2141" s="102">
        <v>304.0</v>
      </c>
      <c r="B2141" s="103">
        <v>45369.0</v>
      </c>
      <c r="D2141" s="104" t="s">
        <v>1292</v>
      </c>
      <c r="E2141" s="104">
        <v>766.0</v>
      </c>
      <c r="F2141" s="104" t="s">
        <v>384</v>
      </c>
      <c r="G2141" s="104">
        <v>357.0</v>
      </c>
      <c r="H2141" s="104">
        <v>82.0</v>
      </c>
      <c r="I2141" s="105">
        <v>1.2861111111111112</v>
      </c>
    </row>
    <row r="2142" ht="13.5" customHeight="1">
      <c r="A2142" s="102">
        <v>304.0</v>
      </c>
      <c r="B2142" s="103">
        <v>45370.0</v>
      </c>
      <c r="D2142" s="104" t="s">
        <v>1293</v>
      </c>
      <c r="E2142" s="104">
        <v>645.0</v>
      </c>
      <c r="F2142" s="104" t="s">
        <v>305</v>
      </c>
      <c r="G2142" s="104">
        <v>339.0</v>
      </c>
      <c r="H2142" s="104">
        <v>122.0</v>
      </c>
      <c r="I2142" s="105">
        <v>0.3638888888888889</v>
      </c>
    </row>
    <row r="2143" ht="13.5" customHeight="1">
      <c r="A2143" s="102">
        <v>304.0</v>
      </c>
      <c r="B2143" s="103">
        <v>45371.0</v>
      </c>
      <c r="D2143" s="104" t="s">
        <v>1031</v>
      </c>
      <c r="E2143" s="104">
        <v>515.0</v>
      </c>
      <c r="F2143" s="104" t="s">
        <v>660</v>
      </c>
      <c r="G2143" s="104">
        <v>218.0</v>
      </c>
      <c r="H2143" s="104">
        <v>103.0</v>
      </c>
      <c r="I2143" s="105">
        <v>1.3694444444444445</v>
      </c>
    </row>
    <row r="2144" ht="13.5" customHeight="1">
      <c r="A2144" s="102">
        <v>304.0</v>
      </c>
      <c r="B2144" s="103">
        <v>45372.0</v>
      </c>
      <c r="D2144" s="104" t="s">
        <v>964</v>
      </c>
      <c r="E2144" s="104">
        <v>456.0</v>
      </c>
      <c r="F2144" s="104" t="s">
        <v>925</v>
      </c>
      <c r="G2144" s="104">
        <v>220.0</v>
      </c>
      <c r="H2144" s="104">
        <v>104.0</v>
      </c>
      <c r="I2144" s="105">
        <v>0.3333333333333333</v>
      </c>
    </row>
    <row r="2145" ht="13.5" customHeight="1">
      <c r="A2145" s="102">
        <v>304.0</v>
      </c>
      <c r="B2145" s="103">
        <v>45373.0</v>
      </c>
      <c r="D2145" s="104" t="s">
        <v>575</v>
      </c>
      <c r="E2145" s="104">
        <v>605.0</v>
      </c>
      <c r="F2145" s="104" t="s">
        <v>472</v>
      </c>
      <c r="G2145" s="104">
        <v>260.0</v>
      </c>
      <c r="H2145" s="104">
        <v>44.0</v>
      </c>
      <c r="I2145" s="105">
        <v>0.325</v>
      </c>
    </row>
    <row r="2146" ht="13.5" customHeight="1">
      <c r="A2146" s="102">
        <v>304.0</v>
      </c>
      <c r="B2146" s="103">
        <v>45374.0</v>
      </c>
      <c r="D2146" s="104" t="s">
        <v>1294</v>
      </c>
      <c r="E2146" s="104">
        <v>716.0</v>
      </c>
      <c r="F2146" s="104" t="s">
        <v>913</v>
      </c>
      <c r="G2146" s="104">
        <v>289.0</v>
      </c>
      <c r="H2146" s="104">
        <v>56.0</v>
      </c>
      <c r="I2146" s="105">
        <v>0.4201388888888889</v>
      </c>
    </row>
    <row r="2147" ht="13.5" customHeight="1">
      <c r="A2147" s="102">
        <v>304.0</v>
      </c>
      <c r="B2147" s="103">
        <v>45375.0</v>
      </c>
      <c r="D2147" s="104" t="s">
        <v>579</v>
      </c>
      <c r="E2147" s="104">
        <v>547.0</v>
      </c>
      <c r="F2147" s="104" t="s">
        <v>339</v>
      </c>
      <c r="G2147" s="104">
        <v>225.0</v>
      </c>
      <c r="H2147" s="104">
        <v>83.0</v>
      </c>
      <c r="I2147" s="105">
        <v>0.375</v>
      </c>
    </row>
    <row r="2148" ht="13.5" customHeight="1">
      <c r="A2148" s="102">
        <v>304.0</v>
      </c>
      <c r="B2148" s="103">
        <v>45376.0</v>
      </c>
      <c r="D2148" s="104" t="s">
        <v>1038</v>
      </c>
      <c r="E2148" s="104">
        <v>739.0</v>
      </c>
      <c r="F2148" s="104" t="s">
        <v>438</v>
      </c>
      <c r="G2148" s="104">
        <v>298.0</v>
      </c>
      <c r="H2148" s="104">
        <v>90.0</v>
      </c>
      <c r="I2148" s="105">
        <v>0.3333333333333333</v>
      </c>
    </row>
    <row r="2149" ht="13.5" customHeight="1">
      <c r="A2149" s="102">
        <v>304.0</v>
      </c>
      <c r="B2149" s="103">
        <v>45377.0</v>
      </c>
      <c r="D2149" s="104" t="s">
        <v>752</v>
      </c>
      <c r="E2149" s="104">
        <v>604.0</v>
      </c>
      <c r="F2149" s="104" t="s">
        <v>914</v>
      </c>
      <c r="G2149" s="104">
        <v>259.0</v>
      </c>
      <c r="H2149" s="104">
        <v>98.0</v>
      </c>
      <c r="I2149" s="105">
        <v>0.3875</v>
      </c>
    </row>
    <row r="2150" ht="13.5" customHeight="1">
      <c r="A2150" s="106">
        <v>304.0</v>
      </c>
      <c r="B2150" s="107">
        <v>45378.0</v>
      </c>
      <c r="D2150" s="108" t="s">
        <v>747</v>
      </c>
      <c r="E2150" s="108">
        <v>276.0</v>
      </c>
      <c r="F2150" s="108" t="s">
        <v>960</v>
      </c>
      <c r="G2150" s="108">
        <v>164.0</v>
      </c>
      <c r="H2150" s="108">
        <v>32.0</v>
      </c>
      <c r="I2150" s="109">
        <v>0.3020833333333333</v>
      </c>
      <c r="L2150" s="108">
        <v>0.0</v>
      </c>
    </row>
    <row r="2151" ht="13.5" customHeight="1">
      <c r="A2151" s="106">
        <v>304.0</v>
      </c>
      <c r="B2151" s="107">
        <v>45379.0</v>
      </c>
      <c r="D2151" s="108" t="s">
        <v>607</v>
      </c>
      <c r="E2151" s="108">
        <v>154.0</v>
      </c>
      <c r="F2151" s="108" t="s">
        <v>283</v>
      </c>
      <c r="G2151" s="108">
        <v>106.0</v>
      </c>
      <c r="H2151" s="108">
        <v>20.0</v>
      </c>
      <c r="I2151" s="109">
        <v>0.3423611111111111</v>
      </c>
      <c r="L2151" s="108">
        <v>1.0</v>
      </c>
    </row>
    <row r="2152" ht="13.5" customHeight="1">
      <c r="A2152" s="106">
        <v>304.0</v>
      </c>
      <c r="B2152" s="107">
        <v>45380.0</v>
      </c>
      <c r="D2152" s="108" t="s">
        <v>1295</v>
      </c>
      <c r="E2152" s="108">
        <v>185.0</v>
      </c>
      <c r="F2152" s="108" t="s">
        <v>582</v>
      </c>
      <c r="G2152" s="108">
        <v>157.0</v>
      </c>
      <c r="H2152" s="108">
        <v>36.0</v>
      </c>
      <c r="I2152" s="109">
        <v>0.3236111111111111</v>
      </c>
      <c r="L2152" s="108">
        <v>1.0</v>
      </c>
    </row>
    <row r="2153" ht="13.5" customHeight="1">
      <c r="A2153" s="106">
        <v>304.0</v>
      </c>
      <c r="B2153" s="107">
        <v>45381.0</v>
      </c>
      <c r="D2153" s="108" t="s">
        <v>261</v>
      </c>
      <c r="E2153" s="108">
        <v>195.0</v>
      </c>
      <c r="F2153" s="108" t="s">
        <v>705</v>
      </c>
      <c r="G2153" s="108">
        <v>168.0</v>
      </c>
      <c r="H2153" s="108">
        <v>37.0</v>
      </c>
      <c r="I2153" s="109">
        <v>0.35555555555555557</v>
      </c>
      <c r="L2153" s="108">
        <v>1.0</v>
      </c>
    </row>
    <row r="2154" ht="13.5" customHeight="1">
      <c r="A2154" s="106">
        <v>304.0</v>
      </c>
      <c r="B2154" s="107">
        <v>45382.0</v>
      </c>
      <c r="D2154" s="108" t="s">
        <v>276</v>
      </c>
      <c r="E2154" s="108">
        <v>172.0</v>
      </c>
      <c r="F2154" s="108" t="s">
        <v>564</v>
      </c>
      <c r="G2154" s="108">
        <v>110.0</v>
      </c>
      <c r="H2154" s="108">
        <v>48.0</v>
      </c>
      <c r="I2154" s="109">
        <v>0.3840277777777778</v>
      </c>
      <c r="L2154" s="108">
        <v>1.0</v>
      </c>
    </row>
    <row r="2155" ht="13.5" customHeight="1">
      <c r="A2155" s="106">
        <v>304.0</v>
      </c>
      <c r="B2155" s="107">
        <v>45383.0</v>
      </c>
      <c r="D2155" s="108" t="s">
        <v>916</v>
      </c>
      <c r="E2155" s="108">
        <v>178.0</v>
      </c>
      <c r="F2155" s="108" t="s">
        <v>259</v>
      </c>
      <c r="G2155" s="108">
        <v>133.0</v>
      </c>
      <c r="H2155" s="108">
        <v>26.0</v>
      </c>
      <c r="I2155" s="109">
        <v>0.29375</v>
      </c>
      <c r="L2155" s="108">
        <v>1.0</v>
      </c>
    </row>
    <row r="2156" ht="13.5" customHeight="1">
      <c r="A2156" s="106">
        <v>304.0</v>
      </c>
      <c r="B2156" s="107">
        <v>45384.0</v>
      </c>
      <c r="D2156" s="108" t="s">
        <v>686</v>
      </c>
      <c r="E2156" s="108">
        <v>283.0</v>
      </c>
      <c r="F2156" s="108" t="s">
        <v>261</v>
      </c>
      <c r="G2156" s="108">
        <v>195.0</v>
      </c>
      <c r="H2156" s="108">
        <v>30.0</v>
      </c>
      <c r="I2156" s="109">
        <v>0.33611111111111114</v>
      </c>
      <c r="L2156" s="108">
        <v>0.0</v>
      </c>
    </row>
    <row r="2157" ht="13.5" customHeight="1">
      <c r="A2157" s="110">
        <v>9040.0</v>
      </c>
      <c r="B2157" s="17">
        <v>45292.0</v>
      </c>
      <c r="D2157" s="18" t="s">
        <v>1293</v>
      </c>
      <c r="E2157" s="18">
        <v>645.0</v>
      </c>
      <c r="F2157" s="18" t="s">
        <v>355</v>
      </c>
      <c r="G2157" s="18">
        <v>482.0</v>
      </c>
      <c r="H2157" s="18">
        <v>80.0</v>
      </c>
      <c r="I2157" s="19">
        <v>0.3416666666666666</v>
      </c>
    </row>
    <row r="2158" ht="13.5" customHeight="1">
      <c r="A2158" s="110">
        <v>9040.0</v>
      </c>
      <c r="B2158" s="17">
        <v>45293.0</v>
      </c>
      <c r="D2158" s="18" t="s">
        <v>1296</v>
      </c>
      <c r="E2158" s="18">
        <v>735.0</v>
      </c>
      <c r="F2158" s="18" t="s">
        <v>1297</v>
      </c>
      <c r="G2158" s="18">
        <v>688.0</v>
      </c>
      <c r="H2158" s="18">
        <v>88.0</v>
      </c>
      <c r="I2158" s="19">
        <v>0.4375</v>
      </c>
    </row>
    <row r="2159" ht="13.5" customHeight="1">
      <c r="A2159" s="110">
        <v>9040.0</v>
      </c>
      <c r="B2159" s="17">
        <v>45294.0</v>
      </c>
      <c r="D2159" s="18" t="s">
        <v>800</v>
      </c>
      <c r="E2159" s="18">
        <v>595.0</v>
      </c>
      <c r="F2159" s="18" t="s">
        <v>421</v>
      </c>
      <c r="G2159" s="18">
        <v>478.0</v>
      </c>
      <c r="H2159" s="18">
        <v>120.0</v>
      </c>
      <c r="I2159" s="19">
        <v>0.513888888888889</v>
      </c>
    </row>
    <row r="2160" ht="13.5" customHeight="1">
      <c r="A2160" s="110">
        <v>9040.0</v>
      </c>
      <c r="B2160" s="17">
        <v>45295.0</v>
      </c>
      <c r="D2160" s="18" t="s">
        <v>1298</v>
      </c>
      <c r="E2160" s="18">
        <v>795.0</v>
      </c>
      <c r="F2160" s="18" t="s">
        <v>1072</v>
      </c>
      <c r="G2160" s="18">
        <v>655.0</v>
      </c>
      <c r="H2160" s="18">
        <v>75.0</v>
      </c>
      <c r="I2160" s="19">
        <v>0.5423611111111112</v>
      </c>
    </row>
    <row r="2161" ht="13.5" customHeight="1">
      <c r="A2161" s="110">
        <v>9040.0</v>
      </c>
      <c r="B2161" s="17">
        <v>45296.0</v>
      </c>
      <c r="D2161" s="18" t="s">
        <v>538</v>
      </c>
      <c r="E2161" s="18">
        <v>500.0</v>
      </c>
      <c r="F2161" s="18" t="s">
        <v>1277</v>
      </c>
      <c r="G2161" s="18">
        <v>420.0</v>
      </c>
      <c r="H2161" s="18">
        <v>120.0</v>
      </c>
      <c r="I2161" s="19">
        <v>0.4708333333333334</v>
      </c>
    </row>
    <row r="2162" ht="13.5" customHeight="1">
      <c r="A2162" s="110">
        <v>9040.0</v>
      </c>
      <c r="B2162" s="17">
        <v>45297.0</v>
      </c>
      <c r="D2162" s="18" t="s">
        <v>1299</v>
      </c>
      <c r="E2162" s="18">
        <v>888.0</v>
      </c>
      <c r="F2162" s="18" t="s">
        <v>1051</v>
      </c>
      <c r="G2162" s="18">
        <v>718.0</v>
      </c>
      <c r="H2162" s="18">
        <v>129.0</v>
      </c>
      <c r="I2162" s="19">
        <v>0.425</v>
      </c>
    </row>
    <row r="2163" ht="13.5" customHeight="1">
      <c r="A2163" s="110">
        <v>9040.0</v>
      </c>
      <c r="B2163" s="17">
        <v>45298.0</v>
      </c>
      <c r="D2163" s="18" t="s">
        <v>1300</v>
      </c>
      <c r="E2163" s="18">
        <v>830.0</v>
      </c>
      <c r="F2163" s="18" t="s">
        <v>819</v>
      </c>
      <c r="G2163" s="18">
        <v>650.0</v>
      </c>
      <c r="H2163" s="18">
        <v>93.0</v>
      </c>
      <c r="I2163" s="19">
        <v>0.4909722222222222</v>
      </c>
    </row>
    <row r="2164" ht="13.5" customHeight="1">
      <c r="A2164" s="110">
        <v>9040.0</v>
      </c>
      <c r="B2164" s="17">
        <v>45299.0</v>
      </c>
      <c r="D2164" s="18" t="s">
        <v>1301</v>
      </c>
      <c r="E2164" s="18">
        <v>907.0</v>
      </c>
      <c r="F2164" s="18" t="s">
        <v>1040</v>
      </c>
      <c r="G2164" s="18">
        <v>754.0</v>
      </c>
      <c r="H2164" s="18">
        <v>30.0</v>
      </c>
      <c r="I2164" s="19">
        <v>0.5854166666666667</v>
      </c>
    </row>
    <row r="2165" ht="13.5" customHeight="1">
      <c r="A2165" s="110">
        <v>9040.0</v>
      </c>
      <c r="B2165" s="17">
        <v>45300.0</v>
      </c>
      <c r="D2165" s="18" t="s">
        <v>1302</v>
      </c>
      <c r="E2165" s="18">
        <v>698.0</v>
      </c>
      <c r="F2165" s="18" t="s">
        <v>773</v>
      </c>
      <c r="G2165" s="18">
        <v>430.0</v>
      </c>
      <c r="H2165" s="18">
        <v>50.0</v>
      </c>
      <c r="I2165" s="19">
        <v>0.5645833333333333</v>
      </c>
    </row>
    <row r="2166" ht="13.5" customHeight="1">
      <c r="A2166" s="110">
        <v>9040.0</v>
      </c>
      <c r="B2166" s="17">
        <v>45301.0</v>
      </c>
      <c r="D2166" s="18" t="s">
        <v>1303</v>
      </c>
      <c r="E2166" s="18">
        <v>620.0</v>
      </c>
      <c r="F2166" s="18" t="s">
        <v>544</v>
      </c>
      <c r="G2166" s="18">
        <v>476.0</v>
      </c>
      <c r="H2166" s="18">
        <v>98.0</v>
      </c>
      <c r="I2166" s="19">
        <v>0.3125</v>
      </c>
    </row>
    <row r="2167" ht="13.5" customHeight="1">
      <c r="A2167" s="110">
        <v>9040.0</v>
      </c>
      <c r="B2167" s="17">
        <v>45302.0</v>
      </c>
      <c r="D2167" s="18" t="s">
        <v>944</v>
      </c>
      <c r="E2167" s="18">
        <v>465.0</v>
      </c>
      <c r="F2167" s="18" t="s">
        <v>640</v>
      </c>
      <c r="G2167" s="18">
        <v>254.0</v>
      </c>
      <c r="H2167" s="18">
        <v>76.0</v>
      </c>
      <c r="I2167" s="19">
        <v>0.43333333333333335</v>
      </c>
    </row>
    <row r="2168" ht="13.5" customHeight="1">
      <c r="A2168" s="110">
        <v>9040.0</v>
      </c>
      <c r="B2168" s="17">
        <v>45303.0</v>
      </c>
      <c r="D2168" s="18" t="s">
        <v>1031</v>
      </c>
      <c r="E2168" s="18">
        <v>815.0</v>
      </c>
      <c r="F2168" s="18" t="s">
        <v>398</v>
      </c>
      <c r="G2168" s="18">
        <v>310.0</v>
      </c>
      <c r="H2168" s="18">
        <v>100.0</v>
      </c>
      <c r="I2168" s="19">
        <v>0.5083333333333333</v>
      </c>
    </row>
    <row r="2169" ht="13.5" customHeight="1">
      <c r="A2169" s="110">
        <v>9040.0</v>
      </c>
      <c r="B2169" s="17">
        <v>45304.0</v>
      </c>
      <c r="D2169" s="18" t="s">
        <v>497</v>
      </c>
      <c r="E2169" s="18">
        <v>885.0</v>
      </c>
      <c r="F2169" s="18" t="s">
        <v>324</v>
      </c>
      <c r="G2169" s="18">
        <v>328.0</v>
      </c>
      <c r="H2169" s="18">
        <v>90.0</v>
      </c>
      <c r="I2169" s="19">
        <v>0.5381944444444444</v>
      </c>
    </row>
    <row r="2170" ht="13.5" customHeight="1">
      <c r="A2170" s="110">
        <v>9040.0</v>
      </c>
      <c r="B2170" s="17">
        <v>45305.0</v>
      </c>
      <c r="D2170" s="18" t="s">
        <v>770</v>
      </c>
      <c r="E2170" s="18">
        <v>608.0</v>
      </c>
      <c r="F2170" s="18" t="s">
        <v>755</v>
      </c>
      <c r="G2170" s="18">
        <v>460.0</v>
      </c>
      <c r="H2170" s="18">
        <v>100.0</v>
      </c>
      <c r="I2170" s="19">
        <v>0.5618055555555556</v>
      </c>
    </row>
    <row r="2171" ht="13.5" customHeight="1">
      <c r="A2171" s="110">
        <v>9040.0</v>
      </c>
      <c r="B2171" s="17">
        <v>45306.0</v>
      </c>
      <c r="D2171" s="18" t="s">
        <v>799</v>
      </c>
      <c r="E2171" s="18">
        <v>562.0</v>
      </c>
      <c r="F2171" s="18" t="s">
        <v>643</v>
      </c>
      <c r="G2171" s="18">
        <v>380.0</v>
      </c>
      <c r="H2171" s="18">
        <v>115.0</v>
      </c>
      <c r="I2171" s="19">
        <v>0.34722222222222227</v>
      </c>
    </row>
    <row r="2172" ht="13.5" customHeight="1">
      <c r="A2172" s="110">
        <v>9040.0</v>
      </c>
      <c r="B2172" s="17">
        <v>45307.0</v>
      </c>
      <c r="D2172" s="18" t="s">
        <v>367</v>
      </c>
      <c r="E2172" s="18">
        <v>573.0</v>
      </c>
      <c r="F2172" s="18" t="s">
        <v>444</v>
      </c>
      <c r="G2172" s="18">
        <v>388.0</v>
      </c>
      <c r="H2172" s="18">
        <v>121.0</v>
      </c>
      <c r="I2172" s="19">
        <v>0.3659722222222222</v>
      </c>
    </row>
    <row r="2173" ht="13.5" customHeight="1">
      <c r="A2173" s="110">
        <v>9040.0</v>
      </c>
      <c r="B2173" s="17">
        <v>45308.0</v>
      </c>
      <c r="D2173" s="18" t="s">
        <v>1023</v>
      </c>
      <c r="E2173" s="18">
        <v>458.0</v>
      </c>
      <c r="F2173" s="18" t="s">
        <v>324</v>
      </c>
      <c r="G2173" s="18">
        <v>328.0</v>
      </c>
      <c r="H2173" s="18">
        <v>96.0</v>
      </c>
      <c r="I2173" s="19">
        <v>0.3743055555555555</v>
      </c>
    </row>
    <row r="2174" ht="13.5" customHeight="1">
      <c r="A2174" s="110">
        <v>9040.0</v>
      </c>
      <c r="B2174" s="17">
        <v>45309.0</v>
      </c>
      <c r="D2174" s="18" t="s">
        <v>1304</v>
      </c>
      <c r="E2174" s="18">
        <v>525.0</v>
      </c>
      <c r="F2174" s="18" t="s">
        <v>374</v>
      </c>
      <c r="G2174" s="18">
        <v>321.0</v>
      </c>
      <c r="H2174" s="18">
        <v>121.0</v>
      </c>
      <c r="I2174" s="19">
        <v>0.3680555555555556</v>
      </c>
    </row>
    <row r="2175" ht="13.5" customHeight="1">
      <c r="A2175" s="110">
        <v>9040.0</v>
      </c>
      <c r="B2175" s="17">
        <v>45310.0</v>
      </c>
      <c r="D2175" s="18" t="s">
        <v>331</v>
      </c>
      <c r="E2175" s="18">
        <v>760.0</v>
      </c>
      <c r="F2175" s="18" t="s">
        <v>1078</v>
      </c>
      <c r="G2175" s="18">
        <v>542.0</v>
      </c>
      <c r="H2175" s="18">
        <v>88.0</v>
      </c>
      <c r="I2175" s="19">
        <v>0.5152777777777778</v>
      </c>
    </row>
    <row r="2176" ht="13.5" customHeight="1">
      <c r="A2176" s="110">
        <v>9040.0</v>
      </c>
      <c r="B2176" s="17">
        <v>45311.0</v>
      </c>
      <c r="D2176" s="18" t="s">
        <v>467</v>
      </c>
      <c r="E2176" s="18">
        <v>945.0</v>
      </c>
      <c r="F2176" s="18" t="s">
        <v>1297</v>
      </c>
      <c r="G2176" s="18">
        <v>668.0</v>
      </c>
      <c r="H2176" s="18">
        <v>21.0</v>
      </c>
      <c r="I2176" s="19">
        <v>0.6</v>
      </c>
    </row>
    <row r="2177" ht="13.5" customHeight="1">
      <c r="A2177" s="110">
        <v>9040.0</v>
      </c>
      <c r="B2177" s="17">
        <v>45312.0</v>
      </c>
      <c r="D2177" s="18" t="s">
        <v>1305</v>
      </c>
      <c r="E2177" s="18">
        <v>915.0</v>
      </c>
      <c r="F2177" s="18" t="s">
        <v>1306</v>
      </c>
      <c r="G2177" s="18">
        <v>702.0</v>
      </c>
      <c r="H2177" s="18">
        <v>52.0</v>
      </c>
      <c r="I2177" s="19">
        <v>0.46527777777777773</v>
      </c>
    </row>
    <row r="2178" ht="13.5" customHeight="1">
      <c r="A2178" s="110">
        <v>9040.0</v>
      </c>
      <c r="B2178" s="17">
        <v>45313.0</v>
      </c>
      <c r="D2178" s="18" t="s">
        <v>791</v>
      </c>
      <c r="E2178" s="18">
        <v>602.0</v>
      </c>
      <c r="F2178" s="18" t="s">
        <v>1080</v>
      </c>
      <c r="G2178" s="18">
        <v>416.0</v>
      </c>
      <c r="H2178" s="18">
        <v>100.0</v>
      </c>
      <c r="I2178" s="19">
        <v>0.3958333333333333</v>
      </c>
    </row>
    <row r="2179" ht="13.5" customHeight="1">
      <c r="A2179" s="110">
        <v>9040.0</v>
      </c>
      <c r="B2179" s="17">
        <v>45314.0</v>
      </c>
      <c r="D2179" s="18" t="s">
        <v>760</v>
      </c>
      <c r="E2179" s="18">
        <v>861.0</v>
      </c>
      <c r="F2179" s="18" t="s">
        <v>917</v>
      </c>
      <c r="G2179" s="18">
        <v>341.0</v>
      </c>
      <c r="H2179" s="18">
        <v>104.0</v>
      </c>
      <c r="I2179" s="19">
        <v>0.3263888888888889</v>
      </c>
    </row>
    <row r="2180" ht="13.5" customHeight="1">
      <c r="A2180" s="110">
        <v>9040.0</v>
      </c>
      <c r="B2180" s="17">
        <v>45315.0</v>
      </c>
      <c r="D2180" s="18" t="s">
        <v>1029</v>
      </c>
      <c r="E2180" s="18">
        <v>695.0</v>
      </c>
      <c r="F2180" s="18" t="s">
        <v>948</v>
      </c>
      <c r="G2180" s="18">
        <v>320.0</v>
      </c>
      <c r="H2180" s="18">
        <v>81.0</v>
      </c>
      <c r="I2180" s="19">
        <v>0.40277777777777773</v>
      </c>
    </row>
    <row r="2181" ht="13.5" customHeight="1">
      <c r="A2181" s="110">
        <v>9040.0</v>
      </c>
      <c r="B2181" s="17">
        <v>45316.0</v>
      </c>
      <c r="D2181" s="18" t="s">
        <v>347</v>
      </c>
      <c r="E2181" s="18">
        <v>521.0</v>
      </c>
      <c r="F2181" s="18" t="s">
        <v>487</v>
      </c>
      <c r="G2181" s="18">
        <v>338.0</v>
      </c>
      <c r="H2181" s="18">
        <v>74.0</v>
      </c>
      <c r="I2181" s="19">
        <v>0.3229166666666667</v>
      </c>
    </row>
    <row r="2182" ht="13.5" customHeight="1">
      <c r="A2182" s="110">
        <v>9040.0</v>
      </c>
      <c r="B2182" s="17">
        <v>45317.0</v>
      </c>
      <c r="D2182" s="18" t="s">
        <v>1307</v>
      </c>
      <c r="E2182" s="18">
        <v>757.0</v>
      </c>
      <c r="F2182" s="18" t="s">
        <v>378</v>
      </c>
      <c r="G2182" s="18">
        <v>564.0</v>
      </c>
      <c r="H2182" s="18">
        <v>93.0</v>
      </c>
      <c r="I2182" s="19">
        <v>0.4444444444444444</v>
      </c>
    </row>
    <row r="2183" ht="13.5" customHeight="1">
      <c r="A2183" s="110">
        <v>9040.0</v>
      </c>
      <c r="B2183" s="17">
        <v>45318.0</v>
      </c>
      <c r="D2183" s="18" t="s">
        <v>1300</v>
      </c>
      <c r="E2183" s="18">
        <v>830.0</v>
      </c>
      <c r="F2183" s="18" t="s">
        <v>1008</v>
      </c>
      <c r="G2183" s="18">
        <v>700.0</v>
      </c>
      <c r="H2183" s="18">
        <v>39.0</v>
      </c>
      <c r="I2183" s="19">
        <v>0.56875</v>
      </c>
    </row>
    <row r="2184" ht="13.5" customHeight="1">
      <c r="A2184" s="110">
        <v>9040.0</v>
      </c>
      <c r="B2184" s="17">
        <v>45319.0</v>
      </c>
      <c r="D2184" s="18" t="s">
        <v>1308</v>
      </c>
      <c r="E2184" s="18">
        <v>886.0</v>
      </c>
      <c r="F2184" s="18" t="s">
        <v>1309</v>
      </c>
      <c r="G2184" s="18">
        <v>730.0</v>
      </c>
      <c r="H2184" s="18">
        <v>29.0</v>
      </c>
      <c r="I2184" s="19">
        <v>0.46249999999999997</v>
      </c>
    </row>
    <row r="2185" ht="13.5" customHeight="1">
      <c r="A2185" s="110">
        <v>9040.0</v>
      </c>
      <c r="B2185" s="17">
        <v>45320.0</v>
      </c>
      <c r="D2185" s="18" t="s">
        <v>1310</v>
      </c>
      <c r="E2185" s="18">
        <v>731.0</v>
      </c>
      <c r="F2185" s="18" t="s">
        <v>355</v>
      </c>
      <c r="G2185" s="18">
        <v>482.0</v>
      </c>
      <c r="H2185" s="18">
        <v>101.0</v>
      </c>
      <c r="I2185" s="19">
        <v>0.37847222222222227</v>
      </c>
    </row>
    <row r="2186" ht="13.5" customHeight="1">
      <c r="A2186" s="110">
        <v>9040.0</v>
      </c>
      <c r="B2186" s="17">
        <v>45321.0</v>
      </c>
      <c r="D2186" s="18" t="s">
        <v>1311</v>
      </c>
      <c r="E2186" s="18">
        <v>631.0</v>
      </c>
      <c r="F2186" s="18" t="s">
        <v>773</v>
      </c>
      <c r="G2186" s="18">
        <v>430.0</v>
      </c>
      <c r="H2186" s="18">
        <v>121.0</v>
      </c>
      <c r="I2186" s="19">
        <v>0.325</v>
      </c>
    </row>
    <row r="2187" ht="13.5" customHeight="1">
      <c r="A2187" s="110">
        <v>9040.0</v>
      </c>
      <c r="B2187" s="17">
        <v>45322.0</v>
      </c>
      <c r="D2187" s="18" t="s">
        <v>1004</v>
      </c>
      <c r="E2187" s="18">
        <v>612.0</v>
      </c>
      <c r="F2187" s="18" t="s">
        <v>640</v>
      </c>
      <c r="G2187" s="18">
        <v>254.0</v>
      </c>
      <c r="H2187" s="18">
        <v>85.0</v>
      </c>
      <c r="I2187" s="19">
        <v>0.3659722222222222</v>
      </c>
    </row>
    <row r="2188" ht="13.5" customHeight="1">
      <c r="A2188" s="110">
        <v>9040.0</v>
      </c>
      <c r="B2188" s="17">
        <v>45323.0</v>
      </c>
      <c r="D2188" s="18" t="s">
        <v>499</v>
      </c>
      <c r="E2188" s="18">
        <v>489.0</v>
      </c>
      <c r="F2188" s="18" t="s">
        <v>1022</v>
      </c>
      <c r="G2188" s="18">
        <v>250.0</v>
      </c>
      <c r="H2188" s="18">
        <v>96.0</v>
      </c>
      <c r="I2188" s="19">
        <v>0.33194444444444443</v>
      </c>
    </row>
    <row r="2189" ht="13.5" customHeight="1">
      <c r="A2189" s="110">
        <v>9040.0</v>
      </c>
      <c r="B2189" s="17">
        <v>45324.0</v>
      </c>
      <c r="D2189" s="18" t="s">
        <v>758</v>
      </c>
      <c r="E2189" s="18">
        <v>635.0</v>
      </c>
      <c r="F2189" s="18" t="s">
        <v>747</v>
      </c>
      <c r="G2189" s="18">
        <v>276.0</v>
      </c>
      <c r="H2189" s="18">
        <v>69.0</v>
      </c>
      <c r="I2189" s="19">
        <v>0.41944444444444445</v>
      </c>
    </row>
    <row r="2190" ht="13.5" customHeight="1">
      <c r="A2190" s="110">
        <v>9040.0</v>
      </c>
      <c r="B2190" s="17">
        <v>45325.0</v>
      </c>
      <c r="D2190" s="18" t="s">
        <v>1312</v>
      </c>
      <c r="E2190" s="18">
        <v>750.0</v>
      </c>
      <c r="F2190" s="18" t="s">
        <v>819</v>
      </c>
      <c r="G2190" s="18">
        <v>650.0</v>
      </c>
      <c r="H2190" s="18">
        <v>45.0</v>
      </c>
      <c r="I2190" s="19">
        <v>0.5104166666666666</v>
      </c>
    </row>
    <row r="2191" ht="13.5" customHeight="1">
      <c r="A2191" s="110">
        <v>9040.0</v>
      </c>
      <c r="B2191" s="17">
        <v>45326.0</v>
      </c>
      <c r="D2191" s="18" t="s">
        <v>1313</v>
      </c>
      <c r="E2191" s="18">
        <v>727.0</v>
      </c>
      <c r="F2191" s="18" t="s">
        <v>946</v>
      </c>
      <c r="G2191" s="18">
        <v>530.0</v>
      </c>
      <c r="H2191" s="18">
        <v>47.0</v>
      </c>
      <c r="I2191" s="19">
        <v>0.4916666666666667</v>
      </c>
    </row>
    <row r="2192" ht="13.5" customHeight="1">
      <c r="A2192" s="110">
        <v>9040.0</v>
      </c>
      <c r="B2192" s="17">
        <v>45327.0</v>
      </c>
      <c r="D2192" s="18" t="s">
        <v>474</v>
      </c>
      <c r="E2192" s="18">
        <v>524.0</v>
      </c>
      <c r="F2192" s="18" t="s">
        <v>766</v>
      </c>
      <c r="G2192" s="18">
        <v>200.0</v>
      </c>
      <c r="H2192" s="18">
        <v>106.0</v>
      </c>
      <c r="I2192" s="19">
        <v>0.375</v>
      </c>
    </row>
    <row r="2193" ht="13.5" customHeight="1">
      <c r="A2193" s="110">
        <v>9040.0</v>
      </c>
      <c r="B2193" s="17">
        <v>45328.0</v>
      </c>
      <c r="D2193" s="18" t="s">
        <v>755</v>
      </c>
      <c r="E2193" s="18">
        <v>460.0</v>
      </c>
      <c r="F2193" s="18" t="s">
        <v>462</v>
      </c>
      <c r="G2193" s="18">
        <v>313.0</v>
      </c>
      <c r="H2193" s="18">
        <v>102.0</v>
      </c>
      <c r="I2193" s="19">
        <v>0.3263888888888889</v>
      </c>
    </row>
    <row r="2194" ht="13.5" customHeight="1">
      <c r="A2194" s="110">
        <v>9040.0</v>
      </c>
      <c r="B2194" s="17">
        <v>45329.0</v>
      </c>
      <c r="D2194" s="18" t="s">
        <v>1095</v>
      </c>
      <c r="E2194" s="18">
        <v>435.0</v>
      </c>
      <c r="F2194" s="18" t="s">
        <v>937</v>
      </c>
      <c r="G2194" s="18">
        <v>280.0</v>
      </c>
      <c r="H2194" s="18">
        <v>83.0</v>
      </c>
      <c r="I2194" s="19">
        <v>0.35833333333333334</v>
      </c>
    </row>
    <row r="2195" ht="13.5" customHeight="1">
      <c r="A2195" s="110">
        <v>9040.0</v>
      </c>
      <c r="B2195" s="17">
        <v>45330.0</v>
      </c>
      <c r="D2195" s="18" t="s">
        <v>796</v>
      </c>
      <c r="E2195" s="18">
        <v>532.0</v>
      </c>
      <c r="F2195" s="18" t="s">
        <v>311</v>
      </c>
      <c r="G2195" s="18">
        <v>377.0</v>
      </c>
      <c r="H2195" s="18">
        <v>118.0</v>
      </c>
      <c r="I2195" s="19">
        <v>0.32430555555555557</v>
      </c>
    </row>
    <row r="2196" ht="13.5" customHeight="1">
      <c r="A2196" s="110">
        <v>9040.0</v>
      </c>
      <c r="B2196" s="17">
        <v>45331.0</v>
      </c>
      <c r="D2196" s="18" t="s">
        <v>1314</v>
      </c>
      <c r="E2196" s="18">
        <v>768.0</v>
      </c>
      <c r="F2196" s="18" t="s">
        <v>497</v>
      </c>
      <c r="G2196" s="18">
        <v>405.0</v>
      </c>
      <c r="H2196" s="18">
        <v>71.0</v>
      </c>
      <c r="I2196" s="19">
        <v>0.45208333333333334</v>
      </c>
    </row>
    <row r="2197" ht="13.5" customHeight="1">
      <c r="A2197" s="110">
        <v>9040.0</v>
      </c>
      <c r="B2197" s="17">
        <v>45332.0</v>
      </c>
      <c r="D2197" s="18" t="s">
        <v>1315</v>
      </c>
      <c r="E2197" s="18">
        <v>732.0</v>
      </c>
      <c r="F2197" s="18" t="s">
        <v>1043</v>
      </c>
      <c r="G2197" s="18">
        <v>683.0</v>
      </c>
      <c r="H2197" s="18">
        <v>54.0</v>
      </c>
      <c r="I2197" s="19">
        <v>0.5222222222222223</v>
      </c>
    </row>
    <row r="2198" ht="13.5" customHeight="1">
      <c r="A2198" s="110">
        <v>9040.0</v>
      </c>
      <c r="B2198" s="17">
        <v>45333.0</v>
      </c>
      <c r="D2198" s="18" t="s">
        <v>1316</v>
      </c>
      <c r="E2198" s="18">
        <v>807.0</v>
      </c>
      <c r="F2198" s="18" t="s">
        <v>1317</v>
      </c>
      <c r="G2198" s="18">
        <v>693.0</v>
      </c>
      <c r="H2198" s="18">
        <v>60.0</v>
      </c>
      <c r="I2198" s="19">
        <v>0.47361111111111115</v>
      </c>
    </row>
    <row r="2199" ht="13.5" customHeight="1">
      <c r="A2199" s="110">
        <v>9040.0</v>
      </c>
      <c r="B2199" s="17">
        <v>45334.0</v>
      </c>
      <c r="D2199" s="18" t="s">
        <v>1039</v>
      </c>
      <c r="E2199" s="18">
        <v>636.0</v>
      </c>
      <c r="F2199" s="18" t="s">
        <v>523</v>
      </c>
      <c r="G2199" s="18">
        <v>499.0</v>
      </c>
      <c r="H2199" s="18">
        <v>82.0</v>
      </c>
      <c r="I2199" s="19">
        <v>0.3763888888888889</v>
      </c>
    </row>
    <row r="2200" ht="13.5" customHeight="1">
      <c r="A2200" s="110">
        <v>9040.0</v>
      </c>
      <c r="B2200" s="17">
        <v>45335.0</v>
      </c>
      <c r="D2200" s="18" t="s">
        <v>1318</v>
      </c>
      <c r="E2200" s="18">
        <v>587.0</v>
      </c>
      <c r="F2200" s="18" t="s">
        <v>788</v>
      </c>
      <c r="G2200" s="18">
        <v>492.0</v>
      </c>
      <c r="H2200" s="18">
        <v>105.0</v>
      </c>
      <c r="I2200" s="19">
        <v>0.3333333333333333</v>
      </c>
    </row>
    <row r="2201" ht="13.5" customHeight="1">
      <c r="A2201" s="110">
        <v>9040.0</v>
      </c>
      <c r="B2201" s="17">
        <v>45336.0</v>
      </c>
      <c r="D2201" s="18" t="s">
        <v>261</v>
      </c>
      <c r="E2201" s="18">
        <v>195.0</v>
      </c>
      <c r="F2201" s="18" t="s">
        <v>591</v>
      </c>
      <c r="G2201" s="18">
        <v>85.0</v>
      </c>
      <c r="H2201" s="18">
        <v>105.0</v>
      </c>
      <c r="I2201" s="19">
        <v>0.4291666666666667</v>
      </c>
    </row>
    <row r="2202" ht="13.5" customHeight="1">
      <c r="A2202" s="110">
        <v>9040.0</v>
      </c>
      <c r="B2202" s="17">
        <v>45337.0</v>
      </c>
      <c r="D2202" s="18" t="s">
        <v>339</v>
      </c>
      <c r="E2202" s="18">
        <v>225.0</v>
      </c>
      <c r="F2202" s="18" t="s">
        <v>637</v>
      </c>
      <c r="G2202" s="18">
        <v>161.0</v>
      </c>
      <c r="H2202" s="18">
        <v>96.0</v>
      </c>
      <c r="I2202" s="19">
        <v>0.4166666666666667</v>
      </c>
    </row>
    <row r="2203" ht="13.5" customHeight="1">
      <c r="A2203" s="110">
        <v>9040.0</v>
      </c>
      <c r="B2203" s="17">
        <v>45338.0</v>
      </c>
      <c r="D2203" s="18" t="s">
        <v>604</v>
      </c>
      <c r="E2203" s="18">
        <v>81.0</v>
      </c>
      <c r="F2203" s="18" t="s">
        <v>74</v>
      </c>
      <c r="G2203" s="18">
        <v>60.0</v>
      </c>
      <c r="H2203" s="18">
        <v>64.0</v>
      </c>
      <c r="I2203" s="19">
        <v>0.4166666666666667</v>
      </c>
    </row>
    <row r="2204" ht="13.5" customHeight="1">
      <c r="A2204" s="110">
        <v>9040.0</v>
      </c>
      <c r="B2204" s="17">
        <v>45339.0</v>
      </c>
      <c r="D2204" s="18" t="s">
        <v>422</v>
      </c>
      <c r="E2204" s="18">
        <v>179.0</v>
      </c>
      <c r="F2204" s="18" t="s">
        <v>626</v>
      </c>
      <c r="G2204" s="18">
        <v>91.0</v>
      </c>
      <c r="H2204" s="18">
        <v>99.0</v>
      </c>
      <c r="I2204" s="19">
        <v>0.2916666666666667</v>
      </c>
    </row>
    <row r="2205" ht="13.5" customHeight="1">
      <c r="A2205" s="110">
        <v>9040.0</v>
      </c>
      <c r="B2205" s="17">
        <v>45340.0</v>
      </c>
      <c r="D2205" s="18" t="s">
        <v>930</v>
      </c>
      <c r="E2205" s="18">
        <v>261.0</v>
      </c>
      <c r="F2205" s="18" t="s">
        <v>594</v>
      </c>
      <c r="G2205" s="18">
        <v>165.0</v>
      </c>
      <c r="H2205" s="18">
        <v>90.0</v>
      </c>
      <c r="I2205" s="19">
        <v>0.2708333333333333</v>
      </c>
    </row>
    <row r="2206" ht="13.5" customHeight="1">
      <c r="A2206" s="110">
        <v>9040.0</v>
      </c>
      <c r="B2206" s="17">
        <v>45341.0</v>
      </c>
      <c r="D2206" s="18" t="s">
        <v>303</v>
      </c>
      <c r="E2206" s="18">
        <v>149.0</v>
      </c>
      <c r="F2206" s="18" t="s">
        <v>634</v>
      </c>
      <c r="G2206" s="18">
        <v>87.0</v>
      </c>
      <c r="H2206" s="18">
        <v>120.0</v>
      </c>
      <c r="I2206" s="19">
        <v>0.2916666666666667</v>
      </c>
    </row>
    <row r="2207" ht="13.5" customHeight="1">
      <c r="A2207" s="110">
        <v>9040.0</v>
      </c>
      <c r="B2207" s="17">
        <v>45342.0</v>
      </c>
      <c r="D2207" s="18" t="s">
        <v>350</v>
      </c>
      <c r="E2207" s="18">
        <v>187.0</v>
      </c>
      <c r="F2207" s="18" t="s">
        <v>698</v>
      </c>
      <c r="G2207" s="18">
        <v>129.0</v>
      </c>
      <c r="H2207" s="18">
        <v>91.0</v>
      </c>
      <c r="I2207" s="19">
        <v>0.29791666666666666</v>
      </c>
    </row>
    <row r="2208" ht="13.5" customHeight="1">
      <c r="A2208" s="110">
        <v>9040.0</v>
      </c>
      <c r="B2208" s="17">
        <v>45343.0</v>
      </c>
      <c r="D2208" s="18" t="s">
        <v>545</v>
      </c>
      <c r="E2208" s="18">
        <v>247.0</v>
      </c>
      <c r="F2208" s="18" t="s">
        <v>363</v>
      </c>
      <c r="G2208" s="18">
        <v>190.0</v>
      </c>
      <c r="H2208" s="18">
        <v>77.0</v>
      </c>
      <c r="I2208" s="19">
        <v>0.38958333333333334</v>
      </c>
    </row>
    <row r="2209" ht="13.5" customHeight="1">
      <c r="A2209" s="110">
        <v>9040.0</v>
      </c>
      <c r="B2209" s="17">
        <v>45344.0</v>
      </c>
      <c r="D2209" s="18" t="s">
        <v>918</v>
      </c>
      <c r="E2209" s="18">
        <v>245.0</v>
      </c>
      <c r="F2209" s="18" t="s">
        <v>431</v>
      </c>
      <c r="G2209" s="18">
        <v>162.0</v>
      </c>
      <c r="H2209" s="18">
        <v>92.0</v>
      </c>
      <c r="I2209" s="19">
        <v>0.20833333333333334</v>
      </c>
    </row>
    <row r="2210" ht="13.5" customHeight="1">
      <c r="A2210" s="110">
        <v>9040.0</v>
      </c>
      <c r="B2210" s="17">
        <v>45345.0</v>
      </c>
      <c r="D2210" s="18" t="s">
        <v>283</v>
      </c>
      <c r="E2210" s="18">
        <v>106.0</v>
      </c>
      <c r="F2210" s="18" t="s">
        <v>387</v>
      </c>
      <c r="G2210" s="18">
        <v>69.0</v>
      </c>
      <c r="H2210" s="18">
        <v>52.0</v>
      </c>
      <c r="I2210" s="19">
        <v>0.375</v>
      </c>
    </row>
    <row r="2211" ht="13.5" customHeight="1">
      <c r="A2211" s="110">
        <v>9040.0</v>
      </c>
      <c r="B2211" s="17">
        <v>45346.0</v>
      </c>
      <c r="D2211" s="18" t="s">
        <v>682</v>
      </c>
      <c r="E2211" s="18">
        <v>150.0</v>
      </c>
      <c r="F2211" s="18" t="s">
        <v>639</v>
      </c>
      <c r="G2211" s="18">
        <v>116.0</v>
      </c>
      <c r="H2211" s="18">
        <v>88.0</v>
      </c>
      <c r="I2211" s="19">
        <v>0.2916666666666667</v>
      </c>
    </row>
    <row r="2212" ht="13.5" customHeight="1">
      <c r="A2212" s="110">
        <v>9040.0</v>
      </c>
      <c r="B2212" s="17">
        <v>45347.0</v>
      </c>
      <c r="D2212" s="18" t="s">
        <v>426</v>
      </c>
      <c r="E2212" s="18">
        <v>163.0</v>
      </c>
      <c r="F2212" s="18" t="s">
        <v>675</v>
      </c>
      <c r="G2212" s="18">
        <v>75.0</v>
      </c>
      <c r="H2212" s="18">
        <v>111.0</v>
      </c>
      <c r="I2212" s="19">
        <v>0.2708333333333333</v>
      </c>
    </row>
    <row r="2213" ht="13.5" customHeight="1">
      <c r="A2213" s="110">
        <v>9040.0</v>
      </c>
      <c r="B2213" s="17">
        <v>45348.0</v>
      </c>
      <c r="D2213" s="18" t="s">
        <v>487</v>
      </c>
      <c r="E2213" s="18">
        <v>338.0</v>
      </c>
      <c r="F2213" s="18" t="s">
        <v>1278</v>
      </c>
      <c r="G2213" s="18">
        <v>212.0</v>
      </c>
      <c r="H2213" s="18">
        <v>107.0</v>
      </c>
      <c r="I2213" s="19">
        <v>0.29791666666666666</v>
      </c>
    </row>
    <row r="2214" ht="13.5" customHeight="1">
      <c r="A2214" s="110">
        <v>9040.0</v>
      </c>
      <c r="B2214" s="17">
        <v>45349.0</v>
      </c>
      <c r="D2214" s="18" t="s">
        <v>440</v>
      </c>
      <c r="E2214" s="18">
        <v>316.0</v>
      </c>
      <c r="F2214" s="18" t="s">
        <v>631</v>
      </c>
      <c r="G2214" s="18">
        <v>217.0</v>
      </c>
      <c r="H2214" s="18">
        <v>140.0</v>
      </c>
      <c r="I2214" s="19">
        <v>0.3229166666666667</v>
      </c>
    </row>
    <row r="2215" ht="13.5" customHeight="1">
      <c r="A2215" s="110">
        <v>9040.0</v>
      </c>
      <c r="B2215" s="17">
        <v>45350.0</v>
      </c>
      <c r="D2215" s="18" t="s">
        <v>1026</v>
      </c>
      <c r="E2215" s="18">
        <v>267.0</v>
      </c>
      <c r="F2215" s="18" t="s">
        <v>602</v>
      </c>
      <c r="G2215" s="18">
        <v>205.0</v>
      </c>
      <c r="H2215" s="18">
        <v>91.0</v>
      </c>
      <c r="I2215" s="19">
        <v>0.40208333333333335</v>
      </c>
    </row>
    <row r="2216" ht="13.5" customHeight="1">
      <c r="A2216" s="110">
        <v>9040.0</v>
      </c>
      <c r="B2216" s="17">
        <v>45351.0</v>
      </c>
      <c r="D2216" s="18" t="s">
        <v>431</v>
      </c>
      <c r="E2216" s="18">
        <v>162.0</v>
      </c>
      <c r="F2216" s="18" t="s">
        <v>279</v>
      </c>
      <c r="G2216" s="18">
        <v>94.0</v>
      </c>
      <c r="H2216" s="18">
        <v>57.0</v>
      </c>
      <c r="I2216" s="19">
        <v>0.29375</v>
      </c>
    </row>
    <row r="2217" ht="13.5" customHeight="1">
      <c r="A2217" s="110">
        <v>9040.0</v>
      </c>
      <c r="B2217" s="17">
        <v>45352.0</v>
      </c>
      <c r="D2217" s="18" t="s">
        <v>639</v>
      </c>
      <c r="E2217" s="18">
        <v>116.0</v>
      </c>
      <c r="F2217" s="18" t="s">
        <v>626</v>
      </c>
      <c r="G2217" s="18">
        <v>91.0</v>
      </c>
      <c r="H2217" s="18">
        <v>44.0</v>
      </c>
      <c r="I2217" s="19">
        <v>0.4166666666666667</v>
      </c>
    </row>
    <row r="2218" ht="13.5" customHeight="1">
      <c r="A2218" s="110">
        <v>9040.0</v>
      </c>
      <c r="B2218" s="17">
        <v>45353.0</v>
      </c>
      <c r="D2218" s="18" t="s">
        <v>924</v>
      </c>
      <c r="E2218" s="18">
        <v>156.0</v>
      </c>
      <c r="F2218" s="18" t="s">
        <v>1319</v>
      </c>
      <c r="G2218" s="18">
        <v>48.0</v>
      </c>
      <c r="H2218" s="18">
        <v>79.0</v>
      </c>
      <c r="I2218" s="19">
        <v>0.3986111111111111</v>
      </c>
    </row>
    <row r="2219" ht="13.5" customHeight="1">
      <c r="A2219" s="110">
        <v>9040.0</v>
      </c>
      <c r="B2219" s="17">
        <v>45354.0</v>
      </c>
      <c r="D2219" s="18" t="s">
        <v>1320</v>
      </c>
      <c r="E2219" s="18">
        <v>723.0</v>
      </c>
      <c r="F2219" s="18" t="s">
        <v>265</v>
      </c>
      <c r="G2219" s="18">
        <v>82.0</v>
      </c>
      <c r="H2219" s="18">
        <v>30.0</v>
      </c>
      <c r="I2219" s="19">
        <v>0.3284722222222222</v>
      </c>
    </row>
    <row r="2220" ht="13.5" customHeight="1">
      <c r="A2220" s="110">
        <v>9040.0</v>
      </c>
      <c r="B2220" s="17">
        <v>45355.0</v>
      </c>
      <c r="D2220" s="18" t="s">
        <v>401</v>
      </c>
      <c r="E2220" s="18">
        <v>522.0</v>
      </c>
      <c r="F2220" s="18" t="s">
        <v>323</v>
      </c>
      <c r="G2220" s="18">
        <v>302.0</v>
      </c>
      <c r="H2220" s="18">
        <v>105.0</v>
      </c>
      <c r="I2220" s="19">
        <v>0.3673611111111111</v>
      </c>
    </row>
    <row r="2221" ht="13.5" customHeight="1">
      <c r="A2221" s="110">
        <v>9040.0</v>
      </c>
      <c r="B2221" s="17">
        <v>45356.0</v>
      </c>
      <c r="D2221" s="18" t="s">
        <v>438</v>
      </c>
      <c r="E2221" s="18">
        <v>298.0</v>
      </c>
      <c r="F2221" s="18" t="s">
        <v>314</v>
      </c>
      <c r="G2221" s="18">
        <v>139.0</v>
      </c>
      <c r="H2221" s="18">
        <v>100.0</v>
      </c>
      <c r="I2221" s="19">
        <v>0.3277777777777778</v>
      </c>
    </row>
    <row r="2222" ht="13.5" customHeight="1">
      <c r="A2222" s="110">
        <v>9040.0</v>
      </c>
      <c r="B2222" s="17">
        <v>45357.0</v>
      </c>
      <c r="D2222" s="18" t="s">
        <v>806</v>
      </c>
      <c r="E2222" s="18">
        <v>543.0</v>
      </c>
      <c r="F2222" s="18" t="s">
        <v>339</v>
      </c>
      <c r="G2222" s="18">
        <v>195.0</v>
      </c>
      <c r="H2222" s="18">
        <v>115.0</v>
      </c>
      <c r="I2222" s="19">
        <v>0.3645833333333333</v>
      </c>
    </row>
    <row r="2223" ht="13.5" customHeight="1">
      <c r="A2223" s="110">
        <v>9040.0</v>
      </c>
      <c r="B2223" s="17">
        <v>45358.0</v>
      </c>
      <c r="D2223" s="18" t="s">
        <v>429</v>
      </c>
      <c r="E2223" s="18">
        <v>331.0</v>
      </c>
      <c r="F2223" s="18" t="s">
        <v>269</v>
      </c>
      <c r="G2223" s="18">
        <v>176.0</v>
      </c>
      <c r="H2223" s="18">
        <v>154.0</v>
      </c>
      <c r="I2223" s="19">
        <v>0.3333333333333333</v>
      </c>
    </row>
    <row r="2224" ht="13.5" customHeight="1">
      <c r="A2224" s="110">
        <v>9040.0</v>
      </c>
      <c r="B2224" s="17">
        <v>45359.0</v>
      </c>
      <c r="D2224" s="18" t="s">
        <v>547</v>
      </c>
      <c r="E2224" s="18">
        <v>303.0</v>
      </c>
      <c r="F2224" s="18" t="s">
        <v>485</v>
      </c>
      <c r="G2224" s="18">
        <v>234.0</v>
      </c>
      <c r="H2224" s="18">
        <v>93.0</v>
      </c>
      <c r="I2224" s="19">
        <v>0.375</v>
      </c>
    </row>
    <row r="2225" ht="13.5" customHeight="1">
      <c r="A2225" s="110">
        <v>9040.0</v>
      </c>
      <c r="B2225" s="17">
        <v>45360.0</v>
      </c>
      <c r="D2225" s="18" t="s">
        <v>282</v>
      </c>
      <c r="E2225" s="18">
        <v>219.0</v>
      </c>
      <c r="F2225" s="18" t="s">
        <v>262</v>
      </c>
      <c r="G2225" s="18">
        <v>102.0</v>
      </c>
      <c r="H2225" s="18">
        <v>95.0</v>
      </c>
      <c r="I2225" s="19">
        <v>0.3361111111111111</v>
      </c>
    </row>
    <row r="2226" ht="13.5" customHeight="1">
      <c r="A2226" s="110">
        <v>9040.0</v>
      </c>
      <c r="B2226" s="17">
        <v>45361.0</v>
      </c>
      <c r="D2226" s="18" t="s">
        <v>448</v>
      </c>
      <c r="E2226" s="18">
        <v>351.0</v>
      </c>
      <c r="F2226" s="18" t="s">
        <v>389</v>
      </c>
      <c r="G2226" s="18">
        <v>130.0</v>
      </c>
      <c r="H2226" s="18">
        <v>71.0</v>
      </c>
      <c r="I2226" s="19">
        <v>0.375</v>
      </c>
    </row>
    <row r="2227" ht="13.5" customHeight="1">
      <c r="A2227" s="110">
        <v>9040.0</v>
      </c>
      <c r="B2227" s="17">
        <v>45362.0</v>
      </c>
      <c r="D2227" s="18" t="s">
        <v>445</v>
      </c>
      <c r="E2227" s="18">
        <v>348.0</v>
      </c>
      <c r="F2227" s="18" t="s">
        <v>535</v>
      </c>
      <c r="G2227" s="18">
        <v>242.0</v>
      </c>
      <c r="H2227" s="18">
        <v>96.0</v>
      </c>
      <c r="I2227" s="19">
        <v>0.3541666666666667</v>
      </c>
    </row>
    <row r="2228" ht="13.5" customHeight="1">
      <c r="A2228" s="110">
        <v>9040.0</v>
      </c>
      <c r="B2228" s="17">
        <v>45363.0</v>
      </c>
      <c r="D2228" s="18" t="s">
        <v>724</v>
      </c>
      <c r="E2228" s="18">
        <v>317.0</v>
      </c>
      <c r="F2228" s="18" t="s">
        <v>916</v>
      </c>
      <c r="G2228" s="18">
        <v>178.0</v>
      </c>
      <c r="H2228" s="18">
        <v>115.0</v>
      </c>
      <c r="I2228" s="19">
        <v>0.3215277777777778</v>
      </c>
    </row>
    <row r="2229" ht="13.5" customHeight="1">
      <c r="A2229" s="110">
        <v>9040.0</v>
      </c>
      <c r="B2229" s="17">
        <v>45364.0</v>
      </c>
      <c r="D2229" s="18" t="s">
        <v>435</v>
      </c>
      <c r="E2229" s="18">
        <v>346.0</v>
      </c>
      <c r="F2229" s="18" t="s">
        <v>654</v>
      </c>
      <c r="G2229" s="18">
        <v>233.0</v>
      </c>
      <c r="H2229" s="18">
        <v>94.0</v>
      </c>
      <c r="I2229" s="19">
        <v>0.3666666666666667</v>
      </c>
    </row>
    <row r="2230" ht="13.5" customHeight="1">
      <c r="A2230" s="110">
        <v>9040.0</v>
      </c>
      <c r="B2230" s="17">
        <v>45365.0</v>
      </c>
      <c r="D2230" s="18" t="s">
        <v>454</v>
      </c>
      <c r="E2230" s="18">
        <v>296.0</v>
      </c>
      <c r="F2230" s="18" t="s">
        <v>1278</v>
      </c>
      <c r="G2230" s="18">
        <v>212.0</v>
      </c>
      <c r="H2230" s="18">
        <v>108.0</v>
      </c>
      <c r="I2230" s="19">
        <v>0.3194444444444445</v>
      </c>
    </row>
    <row r="2231" ht="13.5" customHeight="1">
      <c r="A2231" s="110">
        <v>9040.0</v>
      </c>
      <c r="B2231" s="17">
        <v>45366.0</v>
      </c>
      <c r="D2231" s="18" t="s">
        <v>1071</v>
      </c>
      <c r="E2231" s="18">
        <v>408.0</v>
      </c>
      <c r="F2231" s="18" t="s">
        <v>961</v>
      </c>
      <c r="G2231" s="18">
        <v>160.0</v>
      </c>
      <c r="H2231" s="18">
        <v>173.0</v>
      </c>
      <c r="I2231" s="19">
        <v>0.3861111111111111</v>
      </c>
    </row>
    <row r="2232" ht="13.5" customHeight="1">
      <c r="A2232" s="110">
        <v>9040.0</v>
      </c>
      <c r="B2232" s="17">
        <v>45367.0</v>
      </c>
      <c r="D2232" s="18" t="s">
        <v>1321</v>
      </c>
      <c r="E2232" s="18">
        <v>457.0</v>
      </c>
      <c r="F2232" s="18" t="s">
        <v>352</v>
      </c>
      <c r="G2232" s="18">
        <v>166.0</v>
      </c>
      <c r="H2232" s="18">
        <v>81.0</v>
      </c>
      <c r="I2232" s="19">
        <v>0.4930555555555556</v>
      </c>
    </row>
    <row r="2233" ht="13.5" customHeight="1">
      <c r="A2233" s="110">
        <v>9040.0</v>
      </c>
      <c r="B2233" s="17">
        <v>45368.0</v>
      </c>
      <c r="D2233" s="18" t="s">
        <v>416</v>
      </c>
      <c r="E2233" s="18">
        <v>394.0</v>
      </c>
      <c r="F2233" s="18" t="s">
        <v>498</v>
      </c>
      <c r="G2233" s="18">
        <v>202.0</v>
      </c>
      <c r="H2233" s="18">
        <v>72.0</v>
      </c>
      <c r="I2233" s="19">
        <v>0.534722222222222</v>
      </c>
    </row>
    <row r="2234" ht="13.5" customHeight="1">
      <c r="A2234" s="110">
        <v>9040.0</v>
      </c>
      <c r="B2234" s="17">
        <v>45369.0</v>
      </c>
      <c r="D2234" s="18" t="s">
        <v>828</v>
      </c>
      <c r="E2234" s="18">
        <v>396.0</v>
      </c>
      <c r="F2234" s="18" t="s">
        <v>931</v>
      </c>
      <c r="G2234" s="18">
        <v>272.0</v>
      </c>
      <c r="H2234" s="18">
        <v>98.0</v>
      </c>
      <c r="I2234" s="19">
        <v>0.3541666666666667</v>
      </c>
    </row>
    <row r="2235" ht="13.5" customHeight="1">
      <c r="A2235" s="110">
        <v>9040.0</v>
      </c>
      <c r="B2235" s="17">
        <v>45370.0</v>
      </c>
      <c r="D2235" s="18" t="s">
        <v>351</v>
      </c>
      <c r="E2235" s="18">
        <v>411.0</v>
      </c>
      <c r="F2235" s="18" t="s">
        <v>321</v>
      </c>
      <c r="G2235" s="18">
        <v>478.0</v>
      </c>
      <c r="H2235" s="18">
        <v>130.0</v>
      </c>
      <c r="I2235" s="19">
        <v>0.3229166666666667</v>
      </c>
    </row>
    <row r="2236" ht="13.5" customHeight="1">
      <c r="A2236" s="110">
        <v>9040.0</v>
      </c>
      <c r="B2236" s="17">
        <v>45371.0</v>
      </c>
      <c r="D2236" s="18" t="s">
        <v>1322</v>
      </c>
      <c r="E2236" s="18">
        <v>638.0</v>
      </c>
      <c r="F2236" s="18" t="s">
        <v>533</v>
      </c>
      <c r="G2236" s="18">
        <v>548.0</v>
      </c>
      <c r="H2236" s="18">
        <v>121.0</v>
      </c>
      <c r="I2236" s="19">
        <v>0.375</v>
      </c>
    </row>
    <row r="2237" ht="13.5" customHeight="1">
      <c r="A2237" s="110">
        <v>9040.0</v>
      </c>
      <c r="B2237" s="17">
        <v>45372.0</v>
      </c>
      <c r="D2237" s="18" t="s">
        <v>622</v>
      </c>
      <c r="E2237" s="18">
        <v>417.0</v>
      </c>
      <c r="F2237" s="18" t="s">
        <v>1323</v>
      </c>
      <c r="G2237" s="18">
        <v>329.0</v>
      </c>
      <c r="H2237" s="18">
        <v>99.0</v>
      </c>
      <c r="I2237" s="19">
        <v>0.3263888888888889</v>
      </c>
    </row>
    <row r="2238" ht="13.5" customHeight="1">
      <c r="A2238" s="110">
        <v>9040.0</v>
      </c>
      <c r="B2238" s="17">
        <v>45373.0</v>
      </c>
      <c r="D2238" s="18" t="s">
        <v>340</v>
      </c>
      <c r="E2238" s="18">
        <v>505.0</v>
      </c>
      <c r="F2238" s="18" t="s">
        <v>458</v>
      </c>
      <c r="G2238" s="18">
        <v>398.0</v>
      </c>
      <c r="H2238" s="18">
        <v>213.0</v>
      </c>
      <c r="I2238" s="19">
        <v>0.4166666666666667</v>
      </c>
    </row>
    <row r="2239" ht="13.5" customHeight="1">
      <c r="A2239" s="110">
        <v>9040.0</v>
      </c>
      <c r="B2239" s="17">
        <v>45374.0</v>
      </c>
      <c r="D2239" s="18" t="s">
        <v>1051</v>
      </c>
      <c r="E2239" s="18">
        <v>718.0</v>
      </c>
      <c r="F2239" s="18" t="s">
        <v>829</v>
      </c>
      <c r="G2239" s="18">
        <v>632.0</v>
      </c>
      <c r="H2239" s="18">
        <v>60.0</v>
      </c>
      <c r="I2239" s="19">
        <v>0.4861111111111111</v>
      </c>
    </row>
    <row r="2240" ht="13.5" customHeight="1">
      <c r="A2240" s="110">
        <v>9040.0</v>
      </c>
      <c r="B2240" s="17">
        <v>45375.0</v>
      </c>
      <c r="D2240" s="18" t="s">
        <v>944</v>
      </c>
      <c r="E2240" s="18">
        <v>465.0</v>
      </c>
      <c r="F2240" s="18" t="s">
        <v>445</v>
      </c>
      <c r="G2240" s="18">
        <v>348.0</v>
      </c>
      <c r="H2240" s="18">
        <v>67.0</v>
      </c>
      <c r="I2240" s="19">
        <v>0.4791666666666667</v>
      </c>
    </row>
    <row r="2241" ht="13.5" customHeight="1">
      <c r="A2241" s="110">
        <v>9040.0</v>
      </c>
      <c r="B2241" s="17">
        <v>45376.0</v>
      </c>
      <c r="D2241" s="18" t="s">
        <v>496</v>
      </c>
      <c r="E2241" s="18">
        <v>609.0</v>
      </c>
      <c r="F2241" s="18" t="s">
        <v>940</v>
      </c>
      <c r="G2241" s="18">
        <v>399.0</v>
      </c>
      <c r="H2241" s="18">
        <v>78.0</v>
      </c>
      <c r="I2241" s="19">
        <v>0.3611111111111111</v>
      </c>
    </row>
    <row r="2242" ht="13.5" customHeight="1">
      <c r="A2242" s="110">
        <v>9040.0</v>
      </c>
      <c r="B2242" s="17">
        <v>45377.0</v>
      </c>
      <c r="D2242" s="18" t="s">
        <v>434</v>
      </c>
      <c r="E2242" s="18">
        <v>395.0</v>
      </c>
      <c r="F2242" s="18" t="s">
        <v>644</v>
      </c>
      <c r="G2242" s="18">
        <v>324.0</v>
      </c>
      <c r="H2242" s="18">
        <v>95.0</v>
      </c>
      <c r="I2242" s="19">
        <v>0.3194444444444445</v>
      </c>
    </row>
    <row r="2243" ht="13.5" customHeight="1">
      <c r="A2243" s="110">
        <v>9040.0</v>
      </c>
      <c r="B2243" s="17">
        <v>45378.0</v>
      </c>
      <c r="D2243" s="18" t="s">
        <v>261</v>
      </c>
      <c r="E2243" s="18">
        <v>195.0</v>
      </c>
      <c r="F2243" s="18" t="s">
        <v>74</v>
      </c>
      <c r="G2243" s="18">
        <v>60.0</v>
      </c>
      <c r="H2243" s="18">
        <v>85.0</v>
      </c>
      <c r="I2243" s="19">
        <v>0.3611111111111111</v>
      </c>
      <c r="L2243" s="18">
        <v>1.0</v>
      </c>
    </row>
    <row r="2244" ht="13.5" customHeight="1">
      <c r="A2244" s="110">
        <v>9040.0</v>
      </c>
      <c r="B2244" s="17">
        <v>45379.0</v>
      </c>
      <c r="D2244" s="18" t="s">
        <v>419</v>
      </c>
      <c r="E2244" s="18">
        <v>180.0</v>
      </c>
      <c r="F2244" s="18" t="s">
        <v>436</v>
      </c>
      <c r="G2244" s="18">
        <v>95.0</v>
      </c>
      <c r="H2244" s="18">
        <v>78.0</v>
      </c>
      <c r="I2244" s="19">
        <v>0.3298611111111111</v>
      </c>
      <c r="L2244" s="18">
        <v>1.0</v>
      </c>
    </row>
    <row r="2245" ht="13.5" customHeight="1">
      <c r="A2245" s="110">
        <v>9040.0</v>
      </c>
      <c r="B2245" s="17">
        <v>45380.0</v>
      </c>
      <c r="D2245" s="18" t="s">
        <v>567</v>
      </c>
      <c r="E2245" s="18">
        <v>170.0</v>
      </c>
      <c r="F2245" s="18" t="s">
        <v>1319</v>
      </c>
      <c r="G2245" s="18">
        <v>48.0</v>
      </c>
      <c r="H2245" s="18">
        <v>54.0</v>
      </c>
      <c r="I2245" s="19">
        <v>0.40972222222222227</v>
      </c>
      <c r="L2245" s="18">
        <v>1.0</v>
      </c>
    </row>
    <row r="2246" ht="13.5" customHeight="1">
      <c r="A2246" s="110">
        <v>9040.0</v>
      </c>
      <c r="B2246" s="17">
        <v>45381.0</v>
      </c>
      <c r="D2246" s="18" t="s">
        <v>419</v>
      </c>
      <c r="E2246" s="18">
        <v>180.0</v>
      </c>
      <c r="F2246" s="18" t="s">
        <v>682</v>
      </c>
      <c r="G2246" s="18">
        <v>150.0</v>
      </c>
      <c r="H2246" s="18">
        <v>77.0</v>
      </c>
      <c r="I2246" s="19">
        <v>0.49722222222222223</v>
      </c>
      <c r="L2246" s="18">
        <v>1.0</v>
      </c>
    </row>
    <row r="2247" ht="13.5" customHeight="1">
      <c r="A2247" s="110">
        <v>9040.0</v>
      </c>
      <c r="B2247" s="17">
        <v>45382.0</v>
      </c>
      <c r="D2247" s="18" t="s">
        <v>682</v>
      </c>
      <c r="E2247" s="18">
        <v>150.0</v>
      </c>
      <c r="F2247" s="18" t="s">
        <v>34</v>
      </c>
      <c r="G2247" s="18">
        <v>120.0</v>
      </c>
      <c r="H2247" s="18">
        <v>56.0</v>
      </c>
      <c r="I2247" s="19">
        <v>0.45069444444444445</v>
      </c>
      <c r="L2247" s="18">
        <v>1.0</v>
      </c>
    </row>
    <row r="2248" ht="13.5" customHeight="1">
      <c r="A2248" s="110">
        <v>9040.0</v>
      </c>
      <c r="B2248" s="17">
        <v>45383.0</v>
      </c>
      <c r="D2248" s="18" t="s">
        <v>594</v>
      </c>
      <c r="E2248" s="18">
        <v>165.0</v>
      </c>
      <c r="F2248" s="18" t="s">
        <v>682</v>
      </c>
      <c r="G2248" s="18">
        <v>150.0</v>
      </c>
      <c r="H2248" s="18">
        <v>67.0</v>
      </c>
      <c r="I2248" s="19">
        <v>0.3541666666666667</v>
      </c>
      <c r="L2248" s="18">
        <v>1.0</v>
      </c>
    </row>
    <row r="2249" ht="13.5" customHeight="1">
      <c r="A2249" s="110">
        <v>9040.0</v>
      </c>
      <c r="B2249" s="17">
        <v>45384.0</v>
      </c>
      <c r="D2249" s="18" t="s">
        <v>564</v>
      </c>
      <c r="E2249" s="18">
        <v>110.0</v>
      </c>
      <c r="F2249" s="18" t="s">
        <v>74</v>
      </c>
      <c r="G2249" s="18">
        <v>60.0</v>
      </c>
      <c r="H2249" s="18">
        <v>55.0</v>
      </c>
      <c r="I2249" s="19">
        <v>0.3194444444444445</v>
      </c>
      <c r="L2249" s="18">
        <v>1.0</v>
      </c>
    </row>
    <row r="2250" ht="13.5" customHeight="1">
      <c r="A2250" s="110">
        <v>9040.0</v>
      </c>
      <c r="B2250" s="17">
        <v>45385.0</v>
      </c>
      <c r="D2250" s="18" t="s">
        <v>502</v>
      </c>
      <c r="E2250" s="18">
        <v>516.0</v>
      </c>
      <c r="F2250" s="18" t="s">
        <v>1028</v>
      </c>
      <c r="G2250" s="18">
        <v>439.0</v>
      </c>
      <c r="H2250" s="18">
        <v>69.0</v>
      </c>
      <c r="I2250" s="19">
        <v>0.3611111111111111</v>
      </c>
    </row>
    <row r="2251" ht="13.5" customHeight="1">
      <c r="A2251" s="110">
        <v>9040.0</v>
      </c>
      <c r="B2251" s="17">
        <v>45386.0</v>
      </c>
      <c r="D2251" s="18" t="s">
        <v>812</v>
      </c>
      <c r="E2251" s="18">
        <v>680.0</v>
      </c>
      <c r="F2251" s="18" t="s">
        <v>1321</v>
      </c>
      <c r="G2251" s="18">
        <v>457.0</v>
      </c>
      <c r="H2251" s="18">
        <v>70.0</v>
      </c>
      <c r="I2251" s="19">
        <v>0.3263888888888889</v>
      </c>
    </row>
    <row r="2252" ht="13.5" customHeight="1">
      <c r="A2252" s="110">
        <v>9040.0</v>
      </c>
      <c r="B2252" s="17">
        <v>45387.0</v>
      </c>
      <c r="D2252" s="18" t="s">
        <v>964</v>
      </c>
      <c r="E2252" s="18">
        <v>456.0</v>
      </c>
      <c r="F2252" s="18" t="s">
        <v>635</v>
      </c>
      <c r="G2252" s="18">
        <v>404.0</v>
      </c>
      <c r="H2252" s="18">
        <v>49.0</v>
      </c>
      <c r="I2252" s="19">
        <v>0.4375</v>
      </c>
    </row>
    <row r="2253" ht="13.5" customHeight="1">
      <c r="A2253" s="16">
        <v>8983.0</v>
      </c>
      <c r="B2253" s="111">
        <v>45298.0</v>
      </c>
      <c r="D2253" s="85" t="s">
        <v>316</v>
      </c>
      <c r="E2253" s="85">
        <v>352.0</v>
      </c>
      <c r="F2253" s="85" t="s">
        <v>912</v>
      </c>
      <c r="G2253" s="85">
        <v>67.0</v>
      </c>
      <c r="H2253" s="85">
        <v>230.0</v>
      </c>
      <c r="I2253" s="112">
        <v>0.36180555555555555</v>
      </c>
    </row>
    <row r="2254" ht="13.5" customHeight="1">
      <c r="A2254" s="16">
        <v>8983.0</v>
      </c>
      <c r="B2254" s="111">
        <v>45299.0</v>
      </c>
      <c r="D2254" s="85" t="s">
        <v>475</v>
      </c>
      <c r="E2254" s="85">
        <v>274.0</v>
      </c>
      <c r="F2254" s="85" t="s">
        <v>560</v>
      </c>
      <c r="G2254" s="85">
        <v>103.0</v>
      </c>
      <c r="H2254" s="85">
        <v>187.0</v>
      </c>
      <c r="I2254" s="112">
        <v>0.41875</v>
      </c>
    </row>
    <row r="2255" ht="13.5" customHeight="1">
      <c r="A2255" s="16">
        <v>8983.0</v>
      </c>
      <c r="B2255" s="111">
        <v>45300.0</v>
      </c>
      <c r="D2255" s="85" t="s">
        <v>442</v>
      </c>
      <c r="E2255" s="85">
        <v>336.0</v>
      </c>
      <c r="F2255" s="85" t="s">
        <v>519</v>
      </c>
      <c r="G2255" s="85">
        <v>84.0</v>
      </c>
      <c r="H2255" s="85">
        <v>133.0</v>
      </c>
      <c r="I2255" s="112">
        <v>0.009722222222222222</v>
      </c>
    </row>
    <row r="2256" ht="13.5" customHeight="1">
      <c r="A2256" s="16">
        <v>8983.0</v>
      </c>
      <c r="B2256" s="111">
        <v>45301.0</v>
      </c>
      <c r="D2256" s="85" t="s">
        <v>535</v>
      </c>
      <c r="E2256" s="85">
        <v>242.0</v>
      </c>
      <c r="F2256" s="85" t="s">
        <v>626</v>
      </c>
      <c r="G2256" s="85">
        <v>91.0</v>
      </c>
      <c r="H2256" s="85">
        <v>150.0</v>
      </c>
      <c r="I2256" s="112">
        <v>0.16041666666666668</v>
      </c>
    </row>
    <row r="2257" ht="13.5" customHeight="1">
      <c r="A2257" s="16">
        <v>8983.0</v>
      </c>
      <c r="B2257" s="111">
        <v>45302.0</v>
      </c>
      <c r="D2257" s="85" t="s">
        <v>582</v>
      </c>
      <c r="E2257" s="85">
        <v>157.0</v>
      </c>
      <c r="F2257" s="85" t="s">
        <v>74</v>
      </c>
      <c r="G2257" s="85">
        <v>60.0</v>
      </c>
      <c r="H2257" s="85">
        <v>150.0</v>
      </c>
      <c r="I2257" s="112">
        <v>0.01875</v>
      </c>
    </row>
    <row r="2258" ht="13.5" customHeight="1">
      <c r="A2258" s="16">
        <v>8983.0</v>
      </c>
      <c r="B2258" s="111">
        <v>45303.0</v>
      </c>
      <c r="D2258" s="85" t="s">
        <v>269</v>
      </c>
      <c r="E2258" s="85">
        <v>176.0</v>
      </c>
      <c r="F2258" s="85" t="s">
        <v>671</v>
      </c>
      <c r="G2258" s="85">
        <v>56.0</v>
      </c>
      <c r="H2258" s="85">
        <v>119.0</v>
      </c>
      <c r="I2258" s="112">
        <v>0.06805555555555555</v>
      </c>
    </row>
    <row r="2259" ht="13.5" customHeight="1">
      <c r="A2259" s="16">
        <v>8983.0</v>
      </c>
      <c r="B2259" s="111">
        <v>45304.0</v>
      </c>
      <c r="D2259" s="85" t="s">
        <v>607</v>
      </c>
      <c r="E2259" s="85">
        <v>154.0</v>
      </c>
      <c r="F2259" s="85" t="s">
        <v>671</v>
      </c>
      <c r="G2259" s="85">
        <v>56.0</v>
      </c>
      <c r="H2259" s="85">
        <v>118.0</v>
      </c>
      <c r="I2259" s="112">
        <v>0.29583333333333334</v>
      </c>
    </row>
    <row r="2260" ht="13.5" customHeight="1">
      <c r="A2260" s="16">
        <v>8983.0</v>
      </c>
      <c r="B2260" s="111">
        <v>45305.0</v>
      </c>
      <c r="D2260" s="85" t="s">
        <v>628</v>
      </c>
      <c r="E2260" s="85">
        <v>98.0</v>
      </c>
      <c r="F2260" s="85" t="s">
        <v>996</v>
      </c>
      <c r="G2260" s="85">
        <v>24.0</v>
      </c>
      <c r="H2260" s="85">
        <v>102.0</v>
      </c>
      <c r="I2260" s="112">
        <v>0.041666666666666664</v>
      </c>
    </row>
    <row r="2261" ht="13.5" customHeight="1">
      <c r="A2261" s="16">
        <v>8983.0</v>
      </c>
      <c r="B2261" s="111">
        <v>45306.0</v>
      </c>
      <c r="D2261" s="85" t="s">
        <v>287</v>
      </c>
      <c r="E2261" s="85">
        <v>76.0</v>
      </c>
      <c r="F2261" s="85" t="s">
        <v>266</v>
      </c>
      <c r="G2261" s="85">
        <v>29.0</v>
      </c>
      <c r="H2261" s="85">
        <v>71.0</v>
      </c>
      <c r="I2261" s="112">
        <v>0.020833333333333332</v>
      </c>
    </row>
    <row r="2262" ht="13.5" customHeight="1">
      <c r="A2262" s="16">
        <v>8983.0</v>
      </c>
      <c r="B2262" s="111">
        <v>45307.0</v>
      </c>
      <c r="D2262" s="85" t="s">
        <v>654</v>
      </c>
      <c r="E2262" s="85">
        <v>67.0</v>
      </c>
      <c r="F2262" s="85" t="s">
        <v>923</v>
      </c>
      <c r="G2262" s="85">
        <v>114.0</v>
      </c>
      <c r="H2262" s="85">
        <v>203.0</v>
      </c>
      <c r="I2262" s="112">
        <v>0.034722222222222224</v>
      </c>
    </row>
    <row r="2263" ht="13.5" customHeight="1">
      <c r="A2263" s="16">
        <v>8983.0</v>
      </c>
      <c r="B2263" s="111">
        <v>45308.0</v>
      </c>
      <c r="D2263" s="85" t="s">
        <v>507</v>
      </c>
      <c r="E2263" s="85">
        <v>147.0</v>
      </c>
      <c r="F2263" s="85" t="s">
        <v>287</v>
      </c>
      <c r="G2263" s="85">
        <v>76.0</v>
      </c>
      <c r="H2263" s="85">
        <v>153.0</v>
      </c>
      <c r="I2263" s="112">
        <v>0.20833333333333334</v>
      </c>
    </row>
    <row r="2264" ht="13.5" customHeight="1">
      <c r="A2264" s="16">
        <v>8983.0</v>
      </c>
      <c r="B2264" s="111">
        <v>45309.0</v>
      </c>
      <c r="D2264" s="85" t="s">
        <v>381</v>
      </c>
      <c r="E2264" s="85">
        <v>175.0</v>
      </c>
      <c r="F2264" s="85" t="s">
        <v>441</v>
      </c>
      <c r="G2264" s="85">
        <v>74.0</v>
      </c>
      <c r="H2264" s="85">
        <v>169.0</v>
      </c>
      <c r="I2264" s="112">
        <v>0.0</v>
      </c>
    </row>
    <row r="2265" ht="13.5" customHeight="1">
      <c r="A2265" s="16">
        <v>8983.0</v>
      </c>
      <c r="B2265" s="111">
        <v>45310.0</v>
      </c>
      <c r="D2265" s="85" t="s">
        <v>598</v>
      </c>
      <c r="E2265" s="85">
        <v>115.0</v>
      </c>
      <c r="F2265" s="85" t="s">
        <v>387</v>
      </c>
      <c r="G2265" s="85">
        <v>69.0</v>
      </c>
      <c r="H2265" s="85">
        <v>73.0</v>
      </c>
      <c r="I2265" s="112">
        <v>0.00625</v>
      </c>
    </row>
    <row r="2266" ht="13.5" customHeight="1">
      <c r="A2266" s="16">
        <v>8983.0</v>
      </c>
      <c r="B2266" s="111">
        <v>45311.0</v>
      </c>
      <c r="D2266" s="85" t="s">
        <v>639</v>
      </c>
      <c r="E2266" s="85">
        <v>116.0</v>
      </c>
      <c r="F2266" s="85" t="s">
        <v>1324</v>
      </c>
      <c r="G2266" s="85">
        <v>40.0</v>
      </c>
      <c r="H2266" s="85">
        <v>136.0</v>
      </c>
      <c r="I2266" s="112">
        <v>0.22777777777777777</v>
      </c>
    </row>
    <row r="2267" ht="13.5" customHeight="1">
      <c r="A2267" s="16">
        <v>8983.0</v>
      </c>
      <c r="B2267" s="111">
        <v>45312.0</v>
      </c>
      <c r="D2267" s="85" t="s">
        <v>655</v>
      </c>
      <c r="E2267" s="85">
        <v>151.0</v>
      </c>
      <c r="F2267" s="85" t="s">
        <v>642</v>
      </c>
      <c r="G2267" s="85">
        <v>72.0</v>
      </c>
      <c r="H2267" s="85">
        <v>125.0</v>
      </c>
      <c r="I2267" s="112">
        <v>0.13819444444444445</v>
      </c>
    </row>
    <row r="2268" ht="13.5" customHeight="1">
      <c r="A2268" s="16">
        <v>8983.0</v>
      </c>
      <c r="B2268" s="111">
        <v>45313.0</v>
      </c>
      <c r="D2268" s="85" t="s">
        <v>261</v>
      </c>
      <c r="E2268" s="85">
        <v>195.0</v>
      </c>
      <c r="F2268" s="85" t="s">
        <v>283</v>
      </c>
      <c r="G2268" s="85">
        <v>106.0</v>
      </c>
      <c r="H2268" s="85">
        <v>157.0</v>
      </c>
      <c r="I2268" s="112">
        <v>0.21736111111111112</v>
      </c>
    </row>
    <row r="2269" ht="13.5" customHeight="1">
      <c r="A2269" s="16">
        <v>8983.0</v>
      </c>
      <c r="B2269" s="111">
        <v>45314.0</v>
      </c>
      <c r="D2269" s="85" t="s">
        <v>294</v>
      </c>
      <c r="E2269" s="85">
        <v>177.0</v>
      </c>
      <c r="F2269" s="85" t="s">
        <v>436</v>
      </c>
      <c r="G2269" s="85">
        <v>95.0</v>
      </c>
      <c r="H2269" s="85">
        <v>205.0</v>
      </c>
      <c r="I2269" s="112">
        <v>0.015277777777777777</v>
      </c>
    </row>
    <row r="2270" ht="13.5" customHeight="1">
      <c r="A2270" s="16">
        <v>8983.0</v>
      </c>
      <c r="B2270" s="111">
        <v>45315.0</v>
      </c>
      <c r="D2270" s="85" t="s">
        <v>408</v>
      </c>
      <c r="E2270" s="85">
        <v>112.0</v>
      </c>
      <c r="F2270" s="85" t="s">
        <v>742</v>
      </c>
      <c r="G2270" s="85">
        <v>31.0</v>
      </c>
      <c r="H2270" s="85">
        <v>146.0</v>
      </c>
      <c r="I2270" s="112">
        <v>0.0125</v>
      </c>
    </row>
    <row r="2271" ht="13.5" customHeight="1">
      <c r="A2271" s="16">
        <v>8983.0</v>
      </c>
      <c r="B2271" s="111">
        <v>45316.0</v>
      </c>
      <c r="D2271" s="85" t="s">
        <v>545</v>
      </c>
      <c r="E2271" s="85">
        <v>247.0</v>
      </c>
      <c r="F2271" s="85" t="s">
        <v>648</v>
      </c>
      <c r="G2271" s="85">
        <v>27.0</v>
      </c>
      <c r="H2271" s="85">
        <v>153.0</v>
      </c>
      <c r="I2271" s="112">
        <v>0.014583333333333334</v>
      </c>
    </row>
    <row r="2272" ht="13.5" customHeight="1">
      <c r="A2272" s="16">
        <v>8983.0</v>
      </c>
      <c r="B2272" s="111">
        <v>45317.0</v>
      </c>
      <c r="D2272" s="85" t="s">
        <v>492</v>
      </c>
      <c r="E2272" s="85">
        <v>226.0</v>
      </c>
      <c r="F2272" s="85" t="s">
        <v>287</v>
      </c>
      <c r="G2272" s="85">
        <v>76.0</v>
      </c>
      <c r="H2272" s="85">
        <v>123.0</v>
      </c>
      <c r="I2272" s="112">
        <v>0.001388888888888889</v>
      </c>
    </row>
    <row r="2273" ht="13.5" customHeight="1">
      <c r="A2273" s="16">
        <v>8983.0</v>
      </c>
      <c r="B2273" s="111">
        <v>45318.0</v>
      </c>
      <c r="D2273" s="85" t="s">
        <v>505</v>
      </c>
      <c r="E2273" s="85">
        <v>185.0</v>
      </c>
      <c r="F2273" s="85" t="s">
        <v>669</v>
      </c>
      <c r="G2273" s="85">
        <v>63.0</v>
      </c>
      <c r="H2273" s="85">
        <v>117.0</v>
      </c>
      <c r="I2273" s="112">
        <v>0.006944444444444444</v>
      </c>
    </row>
    <row r="2274" ht="13.5" customHeight="1">
      <c r="A2274" s="16">
        <v>8983.0</v>
      </c>
      <c r="B2274" s="111">
        <v>45319.0</v>
      </c>
      <c r="D2274" s="85" t="s">
        <v>413</v>
      </c>
      <c r="E2274" s="85">
        <v>123.0</v>
      </c>
      <c r="F2274" s="85" t="s">
        <v>912</v>
      </c>
      <c r="G2274" s="85">
        <v>67.0</v>
      </c>
      <c r="H2274" s="85">
        <v>104.0</v>
      </c>
      <c r="I2274" s="112">
        <v>0.005555555555555556</v>
      </c>
    </row>
    <row r="2275" ht="13.5" customHeight="1">
      <c r="A2275" s="16">
        <v>8983.0</v>
      </c>
      <c r="B2275" s="111">
        <v>45320.0</v>
      </c>
      <c r="D2275" s="85" t="s">
        <v>1077</v>
      </c>
      <c r="E2275" s="85">
        <v>235.0</v>
      </c>
      <c r="F2275" s="85" t="s">
        <v>591</v>
      </c>
      <c r="G2275" s="85">
        <v>85.0</v>
      </c>
      <c r="H2275" s="85">
        <v>165.0</v>
      </c>
      <c r="I2275" s="112">
        <v>0.26875</v>
      </c>
    </row>
    <row r="2276" ht="13.5" customHeight="1">
      <c r="A2276" s="16">
        <v>8983.0</v>
      </c>
      <c r="B2276" s="111">
        <v>45321.0</v>
      </c>
      <c r="D2276" s="85" t="s">
        <v>960</v>
      </c>
      <c r="E2276" s="85">
        <v>164.0</v>
      </c>
      <c r="F2276" s="85" t="s">
        <v>270</v>
      </c>
      <c r="G2276" s="85">
        <v>83.0</v>
      </c>
      <c r="H2276" s="85">
        <v>131.0</v>
      </c>
      <c r="I2276" s="112">
        <v>0.16597222222222222</v>
      </c>
    </row>
    <row r="2277" ht="13.5" customHeight="1">
      <c r="A2277" s="16">
        <v>8983.0</v>
      </c>
      <c r="B2277" s="111">
        <v>45322.0</v>
      </c>
      <c r="D2277" s="85" t="s">
        <v>359</v>
      </c>
      <c r="E2277" s="85">
        <v>199.0</v>
      </c>
      <c r="F2277" s="85" t="s">
        <v>626</v>
      </c>
      <c r="G2277" s="85">
        <v>91.0</v>
      </c>
      <c r="H2277" s="85">
        <v>161.0</v>
      </c>
      <c r="I2277" s="112">
        <v>0.001388888888888889</v>
      </c>
    </row>
    <row r="2278" ht="13.5" customHeight="1">
      <c r="A2278" s="16">
        <v>8983.0</v>
      </c>
      <c r="B2278" s="111">
        <v>45323.0</v>
      </c>
      <c r="D2278" s="85" t="s">
        <v>426</v>
      </c>
      <c r="E2278" s="85">
        <v>163.0</v>
      </c>
      <c r="F2278" s="85" t="s">
        <v>304</v>
      </c>
      <c r="G2278" s="85">
        <v>46.0</v>
      </c>
      <c r="H2278" s="85">
        <v>132.0</v>
      </c>
      <c r="I2278" s="112">
        <v>0.1527777777777778</v>
      </c>
    </row>
    <row r="2279" ht="13.5" customHeight="1">
      <c r="A2279" s="16">
        <v>8983.0</v>
      </c>
      <c r="B2279" s="111">
        <v>45324.0</v>
      </c>
      <c r="D2279" s="85" t="s">
        <v>443</v>
      </c>
      <c r="E2279" s="85">
        <v>128.0</v>
      </c>
      <c r="F2279" s="85" t="s">
        <v>1325</v>
      </c>
      <c r="G2279" s="85">
        <v>47.0</v>
      </c>
      <c r="H2279" s="85">
        <v>158.0</v>
      </c>
      <c r="I2279" s="112">
        <v>0.07708333333333334</v>
      </c>
    </row>
    <row r="2280" ht="13.5" customHeight="1">
      <c r="A2280" s="16">
        <v>8983.0</v>
      </c>
      <c r="B2280" s="111">
        <v>45325.0</v>
      </c>
      <c r="D2280" s="85" t="s">
        <v>393</v>
      </c>
      <c r="E2280" s="85">
        <v>125.0</v>
      </c>
      <c r="F2280" s="85" t="s">
        <v>1326</v>
      </c>
      <c r="G2280" s="85">
        <v>50.0</v>
      </c>
      <c r="H2280" s="85">
        <v>132.0</v>
      </c>
      <c r="I2280" s="112">
        <v>0.07013888888888889</v>
      </c>
    </row>
    <row r="2281" ht="13.5" customHeight="1">
      <c r="A2281" s="16">
        <v>8983.0</v>
      </c>
      <c r="B2281" s="111">
        <v>45326.0</v>
      </c>
      <c r="D2281" s="85" t="s">
        <v>640</v>
      </c>
      <c r="E2281" s="85">
        <v>254.0</v>
      </c>
      <c r="F2281" s="85" t="s">
        <v>306</v>
      </c>
      <c r="G2281" s="85">
        <v>71.0</v>
      </c>
      <c r="H2281" s="85">
        <v>90.0</v>
      </c>
      <c r="I2281" s="112">
        <v>0.04513888888888889</v>
      </c>
    </row>
    <row r="2282" ht="13.5" customHeight="1">
      <c r="A2282" s="16">
        <v>8983.0</v>
      </c>
      <c r="B2282" s="111">
        <v>45327.0</v>
      </c>
      <c r="D2282" s="85" t="s">
        <v>466</v>
      </c>
      <c r="E2282" s="85">
        <v>197.0</v>
      </c>
      <c r="F2282" s="85" t="s">
        <v>1327</v>
      </c>
      <c r="G2282" s="85">
        <v>68.0</v>
      </c>
      <c r="H2282" s="85">
        <v>152.0</v>
      </c>
      <c r="I2282" s="112">
        <v>0.0</v>
      </c>
    </row>
    <row r="2283" ht="13.5" customHeight="1">
      <c r="A2283" s="16">
        <v>8983.0</v>
      </c>
      <c r="B2283" s="111">
        <v>45328.0</v>
      </c>
      <c r="D2283" s="85" t="s">
        <v>686</v>
      </c>
      <c r="E2283" s="85">
        <v>283.0</v>
      </c>
      <c r="F2283" s="85" t="s">
        <v>998</v>
      </c>
      <c r="G2283" s="85">
        <v>19.0</v>
      </c>
      <c r="H2283" s="85">
        <v>109.0</v>
      </c>
      <c r="I2283" s="112">
        <v>0.003472222222222222</v>
      </c>
    </row>
    <row r="2284" ht="13.5" customHeight="1">
      <c r="A2284" s="16">
        <v>8983.0</v>
      </c>
      <c r="B2284" s="111">
        <v>45329.0</v>
      </c>
      <c r="D2284" s="85" t="s">
        <v>333</v>
      </c>
      <c r="E2284" s="85">
        <v>248.0</v>
      </c>
      <c r="F2284" s="85" t="s">
        <v>293</v>
      </c>
      <c r="G2284" s="85">
        <v>39.0</v>
      </c>
      <c r="H2284" s="85">
        <v>167.0</v>
      </c>
      <c r="I2284" s="112">
        <v>0.13541666666666666</v>
      </c>
    </row>
    <row r="2285" ht="13.5" customHeight="1">
      <c r="A2285" s="16">
        <v>8983.0</v>
      </c>
      <c r="B2285" s="111">
        <v>45330.0</v>
      </c>
      <c r="D2285" s="85" t="s">
        <v>348</v>
      </c>
      <c r="E2285" s="85">
        <v>229.0</v>
      </c>
      <c r="F2285" s="85" t="s">
        <v>742</v>
      </c>
      <c r="G2285" s="85">
        <v>31.0</v>
      </c>
      <c r="H2285" s="85">
        <v>116.0</v>
      </c>
      <c r="I2285" s="112">
        <v>0.0020833333333333333</v>
      </c>
    </row>
    <row r="2286" ht="13.5" customHeight="1">
      <c r="A2286" s="16">
        <v>8983.0</v>
      </c>
      <c r="B2286" s="111">
        <v>45331.0</v>
      </c>
      <c r="D2286" s="85" t="s">
        <v>535</v>
      </c>
      <c r="E2286" s="85">
        <v>242.0</v>
      </c>
      <c r="F2286" s="85" t="s">
        <v>580</v>
      </c>
      <c r="G2286" s="85">
        <v>92.0</v>
      </c>
      <c r="H2286" s="85">
        <v>206.0</v>
      </c>
      <c r="I2286" s="112">
        <v>0.006944444444444444</v>
      </c>
    </row>
    <row r="2287" ht="13.5" customHeight="1">
      <c r="A2287" s="16">
        <v>8983.0</v>
      </c>
      <c r="B2287" s="111">
        <v>45332.0</v>
      </c>
      <c r="D2287" s="85" t="s">
        <v>617</v>
      </c>
      <c r="E2287" s="85">
        <v>119.0</v>
      </c>
      <c r="F2287" s="85" t="s">
        <v>743</v>
      </c>
      <c r="G2287" s="85">
        <v>53.0</v>
      </c>
      <c r="H2287" s="85">
        <v>91.0</v>
      </c>
      <c r="I2287" s="112">
        <v>0.0125</v>
      </c>
    </row>
    <row r="2288" ht="13.5" customHeight="1">
      <c r="A2288" s="16">
        <v>8983.0</v>
      </c>
      <c r="B2288" s="111">
        <v>45333.0</v>
      </c>
      <c r="D2288" s="85" t="s">
        <v>465</v>
      </c>
      <c r="E2288" s="85">
        <v>230.0</v>
      </c>
      <c r="F2288" s="85" t="s">
        <v>623</v>
      </c>
      <c r="G2288" s="85">
        <v>73.0</v>
      </c>
      <c r="H2288" s="85">
        <v>32.0</v>
      </c>
      <c r="I2288" s="112">
        <v>0.7541666666666667</v>
      </c>
    </row>
    <row r="2289" ht="13.5" customHeight="1">
      <c r="A2289" s="16">
        <v>8983.0</v>
      </c>
      <c r="B2289" s="111">
        <v>45334.0</v>
      </c>
      <c r="D2289" s="85" t="s">
        <v>339</v>
      </c>
      <c r="E2289" s="85">
        <v>225.0</v>
      </c>
      <c r="F2289" s="85" t="s">
        <v>513</v>
      </c>
      <c r="G2289" s="85">
        <v>64.0</v>
      </c>
      <c r="H2289" s="85">
        <v>147.0</v>
      </c>
      <c r="I2289" s="112">
        <v>0.08680555555555555</v>
      </c>
    </row>
    <row r="2290" ht="13.5" customHeight="1">
      <c r="A2290" s="16">
        <v>8983.0</v>
      </c>
      <c r="B2290" s="111">
        <v>45335.0</v>
      </c>
      <c r="D2290" s="85" t="s">
        <v>961</v>
      </c>
      <c r="E2290" s="85">
        <v>160.0</v>
      </c>
      <c r="F2290" s="85" t="s">
        <v>974</v>
      </c>
      <c r="G2290" s="85">
        <v>30.0</v>
      </c>
      <c r="H2290" s="85">
        <v>115.0</v>
      </c>
      <c r="I2290" s="112">
        <v>0.016666666666666666</v>
      </c>
    </row>
    <row r="2291" ht="13.5" customHeight="1">
      <c r="A2291" s="16">
        <v>8983.0</v>
      </c>
      <c r="B2291" s="111">
        <v>45336.0</v>
      </c>
      <c r="D2291" s="85" t="s">
        <v>930</v>
      </c>
      <c r="E2291" s="85">
        <v>261.0</v>
      </c>
      <c r="F2291" s="85" t="s">
        <v>624</v>
      </c>
      <c r="G2291" s="85">
        <v>52.0</v>
      </c>
      <c r="H2291" s="85">
        <v>132.0</v>
      </c>
      <c r="I2291" s="112">
        <v>0.007638888888888889</v>
      </c>
    </row>
    <row r="2292" ht="13.5" customHeight="1">
      <c r="A2292" s="16">
        <v>8983.0</v>
      </c>
      <c r="B2292" s="111">
        <v>45337.0</v>
      </c>
      <c r="D2292" s="85" t="s">
        <v>267</v>
      </c>
      <c r="E2292" s="85">
        <v>223.0</v>
      </c>
      <c r="F2292" s="85" t="s">
        <v>642</v>
      </c>
      <c r="G2292" s="85">
        <v>72.0</v>
      </c>
      <c r="H2292" s="85">
        <v>151.0</v>
      </c>
      <c r="I2292" s="112">
        <v>0.0</v>
      </c>
    </row>
    <row r="2293" ht="13.5" customHeight="1">
      <c r="A2293" s="16">
        <v>8983.0</v>
      </c>
      <c r="B2293" s="111">
        <v>45338.0</v>
      </c>
      <c r="D2293" s="85" t="s">
        <v>466</v>
      </c>
      <c r="E2293" s="85">
        <v>217.0</v>
      </c>
      <c r="F2293" s="85" t="s">
        <v>509</v>
      </c>
      <c r="G2293" s="85">
        <v>45.0</v>
      </c>
      <c r="H2293" s="85">
        <v>142.0</v>
      </c>
      <c r="I2293" s="112">
        <v>0.013888888888888888</v>
      </c>
    </row>
    <row r="2294" ht="13.5" customHeight="1">
      <c r="A2294" s="16">
        <v>8983.0</v>
      </c>
      <c r="B2294" s="111">
        <v>45339.0</v>
      </c>
      <c r="D2294" s="85" t="s">
        <v>682</v>
      </c>
      <c r="E2294" s="85">
        <v>150.0</v>
      </c>
      <c r="F2294" s="85" t="s">
        <v>265</v>
      </c>
      <c r="G2294" s="85">
        <v>82.0</v>
      </c>
      <c r="H2294" s="85">
        <v>117.0</v>
      </c>
      <c r="I2294" s="112">
        <v>0.2361111111111111</v>
      </c>
    </row>
    <row r="2295" ht="13.5" customHeight="1">
      <c r="A2295" s="16">
        <v>8983.0</v>
      </c>
      <c r="B2295" s="111">
        <v>45340.0</v>
      </c>
      <c r="D2295" s="85" t="s">
        <v>422</v>
      </c>
      <c r="E2295" s="85">
        <v>179.0</v>
      </c>
      <c r="F2295" s="85" t="s">
        <v>513</v>
      </c>
      <c r="G2295" s="85">
        <v>64.0</v>
      </c>
      <c r="H2295" s="85">
        <v>161.0</v>
      </c>
      <c r="I2295" s="112">
        <v>0.002777777777777778</v>
      </c>
    </row>
    <row r="2296" ht="13.5" customHeight="1">
      <c r="A2296" s="16">
        <v>8983.0</v>
      </c>
      <c r="B2296" s="111">
        <v>45341.0</v>
      </c>
      <c r="D2296" s="85" t="s">
        <v>268</v>
      </c>
      <c r="E2296" s="85">
        <v>132.0</v>
      </c>
      <c r="F2296" s="85" t="s">
        <v>281</v>
      </c>
      <c r="G2296" s="85">
        <v>44.0</v>
      </c>
      <c r="H2296" s="85">
        <v>163.0</v>
      </c>
      <c r="I2296" s="112">
        <v>0.009027777777777777</v>
      </c>
    </row>
    <row r="2297" ht="13.5" customHeight="1">
      <c r="A2297" s="16">
        <v>8983.0</v>
      </c>
      <c r="B2297" s="111">
        <v>45342.0</v>
      </c>
      <c r="D2297" s="85" t="s">
        <v>623</v>
      </c>
      <c r="E2297" s="85">
        <v>73.0</v>
      </c>
      <c r="F2297" s="85" t="s">
        <v>994</v>
      </c>
      <c r="G2297" s="85">
        <v>35.0</v>
      </c>
      <c r="H2297" s="85">
        <v>135.0</v>
      </c>
      <c r="I2297" s="112">
        <v>6.944444444444445E-4</v>
      </c>
    </row>
    <row r="2298" ht="13.5" customHeight="1">
      <c r="A2298" s="16">
        <v>8983.0</v>
      </c>
      <c r="B2298" s="111">
        <v>45343.0</v>
      </c>
      <c r="D2298" s="85" t="s">
        <v>610</v>
      </c>
      <c r="E2298" s="85">
        <v>141.0</v>
      </c>
      <c r="F2298" s="85" t="s">
        <v>265</v>
      </c>
      <c r="G2298" s="85">
        <v>82.0</v>
      </c>
      <c r="H2298" s="85">
        <v>136.0</v>
      </c>
      <c r="I2298" s="112">
        <v>0.007638888888888889</v>
      </c>
    </row>
    <row r="2299" ht="13.5" customHeight="1">
      <c r="A2299" s="16">
        <v>8983.0</v>
      </c>
      <c r="B2299" s="111">
        <v>45344.0</v>
      </c>
      <c r="D2299" s="85" t="s">
        <v>572</v>
      </c>
      <c r="E2299" s="85">
        <v>194.0</v>
      </c>
      <c r="F2299" s="85" t="s">
        <v>258</v>
      </c>
      <c r="G2299" s="85">
        <v>32.0</v>
      </c>
      <c r="H2299" s="85">
        <v>100.0</v>
      </c>
      <c r="I2299" s="112">
        <v>0.0125</v>
      </c>
    </row>
    <row r="2300" ht="13.5" customHeight="1">
      <c r="A2300" s="16">
        <v>8983.0</v>
      </c>
      <c r="B2300" s="111">
        <v>45345.0</v>
      </c>
      <c r="D2300" s="85" t="s">
        <v>292</v>
      </c>
      <c r="E2300" s="85">
        <v>192.0</v>
      </c>
      <c r="F2300" s="85" t="s">
        <v>385</v>
      </c>
      <c r="G2300" s="85">
        <v>127.0</v>
      </c>
      <c r="H2300" s="85">
        <v>151.0</v>
      </c>
      <c r="I2300" s="112">
        <v>0.035416666666666666</v>
      </c>
    </row>
    <row r="2301" ht="13.5" customHeight="1">
      <c r="A2301" s="16">
        <v>8983.0</v>
      </c>
      <c r="B2301" s="111">
        <v>45346.0</v>
      </c>
      <c r="D2301" s="85" t="s">
        <v>412</v>
      </c>
      <c r="E2301" s="85">
        <v>306.0</v>
      </c>
      <c r="F2301" s="85" t="s">
        <v>584</v>
      </c>
      <c r="G2301" s="85">
        <v>68.0</v>
      </c>
      <c r="H2301" s="85">
        <v>121.0</v>
      </c>
      <c r="I2301" s="112">
        <v>0.001388888888888889</v>
      </c>
    </row>
    <row r="2302" ht="13.5" customHeight="1">
      <c r="A2302" s="16">
        <v>8983.0</v>
      </c>
      <c r="B2302" s="111">
        <v>45347.0</v>
      </c>
      <c r="D2302" s="85" t="s">
        <v>300</v>
      </c>
      <c r="E2302" s="85">
        <v>167.0</v>
      </c>
      <c r="F2302" s="85" t="s">
        <v>258</v>
      </c>
      <c r="G2302" s="85">
        <v>32.0</v>
      </c>
      <c r="H2302" s="85">
        <v>69.0</v>
      </c>
      <c r="I2302" s="112">
        <v>0.059027777777777776</v>
      </c>
    </row>
    <row r="2303" ht="13.5" customHeight="1">
      <c r="A2303" s="16">
        <v>8983.0</v>
      </c>
      <c r="B2303" s="111">
        <v>45348.0</v>
      </c>
      <c r="D2303" s="85" t="s">
        <v>767</v>
      </c>
      <c r="E2303" s="85">
        <v>188.0</v>
      </c>
      <c r="F2303" s="85" t="s">
        <v>584</v>
      </c>
      <c r="G2303" s="85">
        <v>68.0</v>
      </c>
      <c r="H2303" s="85">
        <v>109.0</v>
      </c>
      <c r="I2303" s="112">
        <v>0.21388888888888888</v>
      </c>
    </row>
    <row r="2304" ht="13.5" customHeight="1">
      <c r="A2304" s="16">
        <v>8983.0</v>
      </c>
      <c r="B2304" s="111">
        <v>45349.0</v>
      </c>
      <c r="D2304" s="85" t="s">
        <v>376</v>
      </c>
      <c r="E2304" s="85">
        <v>181.0</v>
      </c>
      <c r="F2304" s="85" t="s">
        <v>727</v>
      </c>
      <c r="G2304" s="85">
        <v>41.0</v>
      </c>
      <c r="H2304" s="85">
        <v>164.0</v>
      </c>
      <c r="I2304" s="112">
        <v>0.0</v>
      </c>
    </row>
    <row r="2305" ht="13.5" customHeight="1">
      <c r="A2305" s="16">
        <v>8983.0</v>
      </c>
      <c r="B2305" s="111">
        <v>45350.0</v>
      </c>
      <c r="D2305" s="85" t="s">
        <v>1049</v>
      </c>
      <c r="E2305" s="85">
        <v>222.0</v>
      </c>
      <c r="F2305" s="85" t="s">
        <v>74</v>
      </c>
      <c r="G2305" s="85">
        <v>60.0</v>
      </c>
      <c r="H2305" s="85">
        <v>133.0</v>
      </c>
      <c r="I2305" s="112">
        <v>0.37916666666666665</v>
      </c>
    </row>
    <row r="2306" ht="13.5" customHeight="1">
      <c r="A2306" s="16">
        <v>8983.0</v>
      </c>
      <c r="B2306" s="111">
        <v>45351.0</v>
      </c>
      <c r="D2306" s="85" t="s">
        <v>481</v>
      </c>
      <c r="E2306" s="85">
        <v>256.0</v>
      </c>
      <c r="F2306" s="85" t="s">
        <v>258</v>
      </c>
      <c r="G2306" s="85">
        <v>32.0</v>
      </c>
      <c r="H2306" s="85">
        <v>116.0</v>
      </c>
      <c r="I2306" s="112">
        <v>0.0020833333333333333</v>
      </c>
    </row>
    <row r="2307" ht="13.5" customHeight="1">
      <c r="A2307" s="16">
        <v>8983.0</v>
      </c>
      <c r="B2307" s="111">
        <v>45352.0</v>
      </c>
      <c r="D2307" s="85" t="s">
        <v>945</v>
      </c>
      <c r="E2307" s="85">
        <v>251.0</v>
      </c>
      <c r="F2307" s="85" t="s">
        <v>974</v>
      </c>
      <c r="G2307" s="85">
        <v>30.0</v>
      </c>
      <c r="H2307" s="85">
        <v>84.0</v>
      </c>
      <c r="I2307" s="112">
        <v>0.3020833333333333</v>
      </c>
    </row>
    <row r="2308" ht="13.5" customHeight="1">
      <c r="A2308" s="16">
        <v>8983.0</v>
      </c>
      <c r="B2308" s="111">
        <v>45353.0</v>
      </c>
      <c r="D2308" s="85" t="s">
        <v>498</v>
      </c>
      <c r="E2308" s="85">
        <v>202.0</v>
      </c>
      <c r="F2308" s="85" t="s">
        <v>671</v>
      </c>
      <c r="G2308" s="85">
        <v>56.0</v>
      </c>
      <c r="H2308" s="85">
        <v>123.0</v>
      </c>
      <c r="I2308" s="112">
        <v>0.002777777777777778</v>
      </c>
    </row>
    <row r="2309" ht="13.5" customHeight="1">
      <c r="A2309" s="16">
        <v>8983.0</v>
      </c>
      <c r="B2309" s="111">
        <v>45354.0</v>
      </c>
      <c r="D2309" s="85" t="s">
        <v>398</v>
      </c>
      <c r="E2309" s="85">
        <v>310.0</v>
      </c>
      <c r="F2309" s="85" t="s">
        <v>431</v>
      </c>
      <c r="G2309" s="85">
        <v>162.0</v>
      </c>
      <c r="H2309" s="85">
        <v>142.0</v>
      </c>
      <c r="I2309" s="112">
        <v>0.00625</v>
      </c>
    </row>
    <row r="2310" ht="13.5" customHeight="1">
      <c r="A2310" s="16">
        <v>8983.0</v>
      </c>
      <c r="B2310" s="111">
        <v>45355.0</v>
      </c>
      <c r="D2310" s="85" t="s">
        <v>1088</v>
      </c>
      <c r="E2310" s="85">
        <v>371.0</v>
      </c>
      <c r="F2310" s="85" t="s">
        <v>510</v>
      </c>
      <c r="G2310" s="85">
        <v>211.0</v>
      </c>
      <c r="H2310" s="85">
        <v>145.0</v>
      </c>
      <c r="I2310" s="112">
        <v>0.23958333333333334</v>
      </c>
    </row>
    <row r="2311" ht="13.5" customHeight="1">
      <c r="A2311" s="16">
        <v>8983.0</v>
      </c>
      <c r="B2311" s="111">
        <v>45356.0</v>
      </c>
      <c r="D2311" s="85" t="s">
        <v>462</v>
      </c>
      <c r="E2311" s="85">
        <v>313.0</v>
      </c>
      <c r="F2311" s="85" t="s">
        <v>519</v>
      </c>
      <c r="G2311" s="85">
        <v>84.0</v>
      </c>
      <c r="H2311" s="85">
        <v>145.0</v>
      </c>
      <c r="I2311" s="112">
        <v>0.06805555555555555</v>
      </c>
    </row>
    <row r="2312" ht="13.5" customHeight="1">
      <c r="A2312" s="16">
        <v>8983.0</v>
      </c>
      <c r="B2312" s="111">
        <v>45357.0</v>
      </c>
      <c r="D2312" s="85" t="s">
        <v>395</v>
      </c>
      <c r="E2312" s="85">
        <v>263.0</v>
      </c>
      <c r="F2312" s="85" t="s">
        <v>1328</v>
      </c>
      <c r="G2312" s="85">
        <v>57.0</v>
      </c>
      <c r="H2312" s="85">
        <v>193.0</v>
      </c>
      <c r="I2312" s="112">
        <v>0.0</v>
      </c>
    </row>
    <row r="2313" ht="13.5" customHeight="1">
      <c r="A2313" s="16">
        <v>8983.0</v>
      </c>
      <c r="B2313" s="111">
        <v>45358.0</v>
      </c>
      <c r="D2313" s="85" t="s">
        <v>325</v>
      </c>
      <c r="E2313" s="85">
        <v>93.0</v>
      </c>
      <c r="F2313" s="85" t="s">
        <v>258</v>
      </c>
      <c r="G2313" s="85">
        <v>32.0</v>
      </c>
      <c r="H2313" s="85">
        <v>108.0</v>
      </c>
      <c r="I2313" s="112">
        <v>0.013888888888888888</v>
      </c>
    </row>
    <row r="2314" ht="13.5" customHeight="1">
      <c r="A2314" s="16">
        <v>8983.0</v>
      </c>
      <c r="B2314" s="111">
        <v>45359.0</v>
      </c>
      <c r="D2314" s="85" t="s">
        <v>324</v>
      </c>
      <c r="E2314" s="85">
        <v>328.0</v>
      </c>
      <c r="F2314" s="85" t="s">
        <v>585</v>
      </c>
      <c r="G2314" s="85">
        <v>201.0</v>
      </c>
      <c r="H2314" s="85">
        <v>189.0</v>
      </c>
      <c r="I2314" s="112">
        <v>0.003472222222222222</v>
      </c>
    </row>
    <row r="2315" ht="13.5" customHeight="1">
      <c r="A2315" s="16">
        <v>8983.0</v>
      </c>
      <c r="B2315" s="111">
        <v>45360.0</v>
      </c>
      <c r="D2315" s="85" t="s">
        <v>937</v>
      </c>
      <c r="E2315" s="85">
        <v>280.0</v>
      </c>
      <c r="F2315" s="85" t="s">
        <v>422</v>
      </c>
      <c r="G2315" s="85">
        <v>179.0</v>
      </c>
      <c r="H2315" s="85">
        <v>163.0</v>
      </c>
      <c r="I2315" s="112">
        <v>6.944444444444445E-4</v>
      </c>
    </row>
    <row r="2316" ht="13.5" customHeight="1">
      <c r="A2316" s="16">
        <v>8983.0</v>
      </c>
      <c r="B2316" s="111">
        <v>45361.0</v>
      </c>
      <c r="D2316" s="85" t="s">
        <v>507</v>
      </c>
      <c r="E2316" s="85">
        <v>147.0</v>
      </c>
      <c r="F2316" s="85" t="s">
        <v>588</v>
      </c>
      <c r="G2316" s="85">
        <v>61.0</v>
      </c>
      <c r="H2316" s="85">
        <v>81.0</v>
      </c>
      <c r="I2316" s="112">
        <v>0.39444444444444443</v>
      </c>
    </row>
    <row r="2317" ht="13.5" customHeight="1">
      <c r="A2317" s="16">
        <v>8983.0</v>
      </c>
      <c r="B2317" s="111">
        <v>45362.0</v>
      </c>
      <c r="D2317" s="85" t="s">
        <v>430</v>
      </c>
      <c r="E2317" s="85">
        <v>293.0</v>
      </c>
      <c r="F2317" s="85" t="s">
        <v>560</v>
      </c>
      <c r="G2317" s="85">
        <v>103.0</v>
      </c>
      <c r="H2317" s="85">
        <v>87.0</v>
      </c>
      <c r="I2317" s="112">
        <v>0.0020833333333333333</v>
      </c>
    </row>
    <row r="2318" ht="13.5" customHeight="1">
      <c r="A2318" s="16">
        <v>8983.0</v>
      </c>
      <c r="B2318" s="111">
        <v>45363.0</v>
      </c>
      <c r="D2318" s="85" t="s">
        <v>619</v>
      </c>
      <c r="E2318" s="85">
        <v>101.0</v>
      </c>
      <c r="F2318" s="85" t="s">
        <v>1055</v>
      </c>
      <c r="G2318" s="85">
        <v>51.0</v>
      </c>
      <c r="H2318" s="85">
        <v>124.0</v>
      </c>
      <c r="I2318" s="112">
        <v>0.044444444444444446</v>
      </c>
    </row>
    <row r="2319" ht="13.5" customHeight="1">
      <c r="A2319" s="16">
        <v>8983.0</v>
      </c>
      <c r="B2319" s="111">
        <v>45364.0</v>
      </c>
      <c r="D2319" s="85" t="s">
        <v>1024</v>
      </c>
      <c r="E2319" s="85">
        <v>228.0</v>
      </c>
      <c r="F2319" s="85" t="s">
        <v>923</v>
      </c>
      <c r="G2319" s="85">
        <v>114.0</v>
      </c>
      <c r="H2319" s="85">
        <v>117.0</v>
      </c>
      <c r="I2319" s="112">
        <v>0.017361111111111112</v>
      </c>
    </row>
    <row r="2320" ht="13.5" customHeight="1">
      <c r="A2320" s="16">
        <v>8983.0</v>
      </c>
      <c r="B2320" s="111">
        <v>45365.0</v>
      </c>
      <c r="D2320" s="85" t="s">
        <v>471</v>
      </c>
      <c r="E2320" s="85">
        <v>216.0</v>
      </c>
      <c r="F2320" s="85" t="s">
        <v>584</v>
      </c>
      <c r="G2320" s="85">
        <v>68.0</v>
      </c>
      <c r="H2320" s="85">
        <v>158.0</v>
      </c>
      <c r="I2320" s="112">
        <v>0.10625</v>
      </c>
    </row>
    <row r="2321" ht="13.5" customHeight="1">
      <c r="A2321" s="16">
        <v>8983.0</v>
      </c>
      <c r="B2321" s="111">
        <v>45366.0</v>
      </c>
      <c r="D2321" s="85" t="s">
        <v>433</v>
      </c>
      <c r="E2321" s="85">
        <v>152.0</v>
      </c>
      <c r="F2321" s="85" t="s">
        <v>928</v>
      </c>
      <c r="G2321" s="85">
        <v>80.0</v>
      </c>
      <c r="H2321" s="85">
        <v>126.0</v>
      </c>
      <c r="I2321" s="112">
        <v>0.07777777777777778</v>
      </c>
    </row>
    <row r="2322" ht="13.5" customHeight="1">
      <c r="A2322" s="16">
        <v>8983.0</v>
      </c>
      <c r="B2322" s="111">
        <v>45367.0</v>
      </c>
      <c r="D2322" s="85" t="s">
        <v>1070</v>
      </c>
      <c r="E2322" s="85">
        <v>469.0</v>
      </c>
      <c r="F2322" s="85" t="s">
        <v>612</v>
      </c>
      <c r="G2322" s="85">
        <v>117.0</v>
      </c>
      <c r="H2322" s="85">
        <v>154.0</v>
      </c>
      <c r="I2322" s="112">
        <v>0.017361111111111112</v>
      </c>
    </row>
    <row r="2323" ht="13.5" customHeight="1">
      <c r="A2323" s="16">
        <v>8983.0</v>
      </c>
      <c r="B2323" s="111">
        <v>45368.0</v>
      </c>
      <c r="D2323" s="85" t="s">
        <v>277</v>
      </c>
      <c r="E2323" s="85">
        <v>271.0</v>
      </c>
      <c r="F2323" s="85" t="s">
        <v>292</v>
      </c>
      <c r="G2323" s="85">
        <v>192.0</v>
      </c>
      <c r="H2323" s="85">
        <v>70.0</v>
      </c>
      <c r="I2323" s="112">
        <v>0.007638888888888889</v>
      </c>
    </row>
    <row r="2324" ht="13.5" customHeight="1">
      <c r="A2324" s="16">
        <v>8983.0</v>
      </c>
      <c r="B2324" s="111">
        <v>45369.0</v>
      </c>
      <c r="D2324" s="85" t="s">
        <v>335</v>
      </c>
      <c r="E2324" s="85">
        <v>131.0</v>
      </c>
      <c r="F2324" s="85" t="s">
        <v>509</v>
      </c>
      <c r="G2324" s="85">
        <v>45.0</v>
      </c>
      <c r="H2324" s="85">
        <v>91.0</v>
      </c>
      <c r="I2324" s="112">
        <v>0.27291666666666664</v>
      </c>
    </row>
    <row r="2325" ht="13.5" customHeight="1">
      <c r="A2325" s="16">
        <v>8983.0</v>
      </c>
      <c r="B2325" s="111">
        <v>45370.0</v>
      </c>
      <c r="D2325" s="85" t="s">
        <v>450</v>
      </c>
      <c r="E2325" s="85">
        <v>173.0</v>
      </c>
      <c r="F2325" s="85" t="s">
        <v>308</v>
      </c>
      <c r="G2325" s="85">
        <v>36.0</v>
      </c>
      <c r="H2325" s="85">
        <v>70.0</v>
      </c>
      <c r="I2325" s="112">
        <v>0.013888888888888888</v>
      </c>
    </row>
    <row r="2326" ht="13.5" customHeight="1">
      <c r="A2326" s="16">
        <v>8983.0</v>
      </c>
      <c r="B2326" s="111">
        <v>45371.0</v>
      </c>
      <c r="D2326" s="85" t="s">
        <v>538</v>
      </c>
      <c r="E2326" s="85">
        <v>500.0</v>
      </c>
      <c r="F2326" s="85" t="s">
        <v>454</v>
      </c>
      <c r="G2326" s="85">
        <v>296.0</v>
      </c>
      <c r="H2326" s="85">
        <v>124.0</v>
      </c>
      <c r="I2326" s="112">
        <v>0.12777777777777777</v>
      </c>
    </row>
    <row r="2327" ht="13.5" customHeight="1">
      <c r="A2327" s="16">
        <v>8983.0</v>
      </c>
      <c r="B2327" s="111">
        <v>45372.0</v>
      </c>
      <c r="D2327" s="85" t="s">
        <v>437</v>
      </c>
      <c r="E2327" s="85">
        <v>278.0</v>
      </c>
      <c r="F2327" s="85" t="s">
        <v>511</v>
      </c>
      <c r="G2327" s="85">
        <v>100.0</v>
      </c>
      <c r="H2327" s="85">
        <v>196.0</v>
      </c>
      <c r="I2327" s="112">
        <v>0.010416666666666666</v>
      </c>
    </row>
    <row r="2328" ht="13.5" customHeight="1">
      <c r="A2328" s="16">
        <v>8983.0</v>
      </c>
      <c r="B2328" s="111">
        <v>45373.0</v>
      </c>
      <c r="D2328" s="85" t="s">
        <v>269</v>
      </c>
      <c r="E2328" s="85">
        <v>176.0</v>
      </c>
      <c r="F2328" s="85" t="s">
        <v>743</v>
      </c>
      <c r="G2328" s="85">
        <v>53.0</v>
      </c>
      <c r="H2328" s="85">
        <v>112.0</v>
      </c>
      <c r="I2328" s="112">
        <v>0.027083333333333334</v>
      </c>
    </row>
    <row r="2329" ht="13.5" customHeight="1">
      <c r="A2329" s="16">
        <v>8983.0</v>
      </c>
      <c r="B2329" s="111">
        <v>45374.0</v>
      </c>
      <c r="D2329" s="85" t="s">
        <v>335</v>
      </c>
      <c r="E2329" s="85">
        <v>131.0</v>
      </c>
      <c r="F2329" s="85" t="s">
        <v>552</v>
      </c>
      <c r="G2329" s="85">
        <v>62.0</v>
      </c>
      <c r="H2329" s="85">
        <v>137.0</v>
      </c>
      <c r="I2329" s="112">
        <v>0.035416666666666666</v>
      </c>
    </row>
    <row r="2330" ht="13.5" customHeight="1">
      <c r="A2330" s="16">
        <v>8983.0</v>
      </c>
      <c r="B2330" s="111">
        <v>45375.0</v>
      </c>
      <c r="D2330" s="85" t="s">
        <v>268</v>
      </c>
      <c r="E2330" s="85">
        <v>132.0</v>
      </c>
      <c r="F2330" s="85" t="s">
        <v>617</v>
      </c>
      <c r="G2330" s="85">
        <v>119.0</v>
      </c>
      <c r="H2330" s="85">
        <v>158.0</v>
      </c>
      <c r="I2330" s="112">
        <v>0.05347222222222222</v>
      </c>
    </row>
    <row r="2331" ht="13.5" customHeight="1">
      <c r="A2331" s="16">
        <v>8983.0</v>
      </c>
      <c r="B2331" s="111">
        <v>45376.0</v>
      </c>
      <c r="D2331" s="85" t="s">
        <v>385</v>
      </c>
      <c r="E2331" s="85">
        <v>127.0</v>
      </c>
      <c r="F2331" s="85" t="s">
        <v>591</v>
      </c>
      <c r="G2331" s="85">
        <v>85.0</v>
      </c>
      <c r="H2331" s="85">
        <v>95.0</v>
      </c>
      <c r="I2331" s="112">
        <v>0.02361111111111111</v>
      </c>
    </row>
    <row r="2332" ht="13.5" customHeight="1">
      <c r="A2332" s="16">
        <v>8983.0</v>
      </c>
      <c r="B2332" s="111">
        <v>45377.0</v>
      </c>
      <c r="D2332" s="85" t="s">
        <v>913</v>
      </c>
      <c r="E2332" s="85">
        <v>289.0</v>
      </c>
      <c r="F2332" s="85" t="s">
        <v>301</v>
      </c>
      <c r="G2332" s="85">
        <v>88.0</v>
      </c>
      <c r="H2332" s="85">
        <v>121.0</v>
      </c>
      <c r="I2332" s="112">
        <v>0.16180555555555556</v>
      </c>
    </row>
    <row r="2333" ht="13.5" customHeight="1">
      <c r="A2333" s="16">
        <v>8983.0</v>
      </c>
      <c r="B2333" s="111">
        <v>45378.0</v>
      </c>
      <c r="D2333" s="85" t="s">
        <v>987</v>
      </c>
      <c r="E2333" s="85">
        <v>34.0</v>
      </c>
      <c r="F2333" s="85" t="s">
        <v>735</v>
      </c>
      <c r="G2333" s="85">
        <v>23.0</v>
      </c>
      <c r="H2333" s="85">
        <v>42.0</v>
      </c>
      <c r="I2333" s="112">
        <v>0.2986111111111111</v>
      </c>
      <c r="L2333" s="85">
        <v>1.0</v>
      </c>
    </row>
    <row r="2334" ht="13.5" customHeight="1">
      <c r="A2334" s="16">
        <v>8983.0</v>
      </c>
      <c r="B2334" s="111">
        <v>45379.0</v>
      </c>
      <c r="D2334" s="85" t="s">
        <v>994</v>
      </c>
      <c r="E2334" s="85">
        <v>35.0</v>
      </c>
      <c r="F2334" s="85" t="s">
        <v>1329</v>
      </c>
      <c r="G2334" s="85">
        <v>22.0</v>
      </c>
      <c r="H2334" s="85">
        <v>40.0</v>
      </c>
      <c r="I2334" s="112">
        <v>0.07291666666666667</v>
      </c>
      <c r="L2334" s="85">
        <v>1.0</v>
      </c>
    </row>
    <row r="2335" ht="13.5" customHeight="1">
      <c r="A2335" s="16">
        <v>8983.0</v>
      </c>
      <c r="B2335" s="111">
        <v>45380.0</v>
      </c>
      <c r="D2335" s="85" t="s">
        <v>1281</v>
      </c>
      <c r="E2335" s="85">
        <v>174.0</v>
      </c>
      <c r="F2335" s="85" t="s">
        <v>297</v>
      </c>
      <c r="G2335" s="85">
        <v>97.0</v>
      </c>
      <c r="H2335" s="85">
        <v>56.0</v>
      </c>
      <c r="I2335" s="112">
        <v>0.1361111111111111</v>
      </c>
      <c r="L2335" s="85">
        <v>0.0</v>
      </c>
    </row>
    <row r="2336" ht="13.5" customHeight="1">
      <c r="A2336" s="16">
        <v>8983.0</v>
      </c>
      <c r="B2336" s="111">
        <v>45381.0</v>
      </c>
      <c r="D2336" s="85" t="s">
        <v>513</v>
      </c>
      <c r="E2336" s="85">
        <v>64.0</v>
      </c>
      <c r="F2336" s="85" t="s">
        <v>1280</v>
      </c>
      <c r="G2336" s="85">
        <v>59.0</v>
      </c>
      <c r="H2336" s="85">
        <v>48.0</v>
      </c>
      <c r="I2336" s="112">
        <v>0.11875</v>
      </c>
      <c r="L2336" s="85">
        <v>1.0</v>
      </c>
    </row>
    <row r="2337" ht="13.5" customHeight="1">
      <c r="A2337" s="16">
        <v>8983.0</v>
      </c>
      <c r="B2337" s="111">
        <v>45382.0</v>
      </c>
      <c r="D2337" s="85" t="s">
        <v>1328</v>
      </c>
      <c r="E2337" s="85">
        <v>57.0</v>
      </c>
      <c r="F2337" s="85" t="s">
        <v>743</v>
      </c>
      <c r="G2337" s="85">
        <v>53.0</v>
      </c>
      <c r="H2337" s="85">
        <v>30.0</v>
      </c>
      <c r="I2337" s="112">
        <v>0.2916666666666667</v>
      </c>
      <c r="L2337" s="85">
        <v>1.0</v>
      </c>
    </row>
    <row r="2338" ht="13.5" customHeight="1">
      <c r="A2338" s="16">
        <v>8983.0</v>
      </c>
      <c r="B2338" s="111">
        <v>45383.0</v>
      </c>
      <c r="D2338" s="85" t="s">
        <v>602</v>
      </c>
      <c r="E2338" s="85">
        <v>205.0</v>
      </c>
      <c r="F2338" s="85" t="s">
        <v>552</v>
      </c>
      <c r="G2338" s="85">
        <v>62.0</v>
      </c>
      <c r="H2338" s="85">
        <v>73.0</v>
      </c>
      <c r="I2338" s="112">
        <v>0.05138888888888889</v>
      </c>
      <c r="L2338" s="85">
        <v>0.0</v>
      </c>
    </row>
    <row r="2339" ht="13.5" customHeight="1">
      <c r="A2339" s="16">
        <v>8983.0</v>
      </c>
      <c r="B2339" s="111">
        <v>45384.0</v>
      </c>
      <c r="D2339" s="85" t="s">
        <v>519</v>
      </c>
      <c r="E2339" s="85">
        <v>84.0</v>
      </c>
      <c r="F2339" s="85" t="s">
        <v>1330</v>
      </c>
      <c r="G2339" s="85">
        <v>28.0</v>
      </c>
      <c r="H2339" s="85">
        <v>32.0</v>
      </c>
      <c r="I2339" s="112">
        <v>0.03611111111111111</v>
      </c>
      <c r="L2339" s="85">
        <v>1.0</v>
      </c>
    </row>
    <row r="2340" ht="13.5" customHeight="1">
      <c r="A2340" s="80">
        <v>5094.0</v>
      </c>
      <c r="B2340" s="111">
        <v>45291.0</v>
      </c>
      <c r="D2340" s="85" t="s">
        <v>414</v>
      </c>
      <c r="E2340" s="85">
        <v>333.0</v>
      </c>
      <c r="F2340" s="85" t="s">
        <v>626</v>
      </c>
      <c r="G2340" s="85">
        <v>91.0</v>
      </c>
      <c r="H2340" s="85">
        <v>99.0</v>
      </c>
      <c r="I2340" s="113" t="s">
        <v>1331</v>
      </c>
      <c r="J2340" s="85">
        <v>0.2732732732732733</v>
      </c>
      <c r="K2340" s="85">
        <v>3.3636363636363638</v>
      </c>
      <c r="L2340" s="85" t="s">
        <v>1332</v>
      </c>
    </row>
    <row r="2341" ht="13.5" customHeight="1">
      <c r="A2341" s="80">
        <v>5094.0</v>
      </c>
      <c r="B2341" s="111">
        <v>45292.0</v>
      </c>
      <c r="D2341" s="85" t="s">
        <v>1047</v>
      </c>
      <c r="E2341" s="85">
        <v>679.0</v>
      </c>
      <c r="F2341" s="85" t="s">
        <v>1281</v>
      </c>
      <c r="G2341" s="85">
        <v>174.0</v>
      </c>
      <c r="H2341" s="85">
        <v>170.0</v>
      </c>
      <c r="I2341" s="113" t="s">
        <v>1333</v>
      </c>
      <c r="J2341" s="85">
        <v>0.25625920471281294</v>
      </c>
      <c r="K2341" s="85">
        <v>3.9941176470588236</v>
      </c>
      <c r="L2341" s="85" t="s">
        <v>1332</v>
      </c>
    </row>
    <row r="2342" ht="13.5" customHeight="1">
      <c r="A2342" s="80">
        <v>5094.0</v>
      </c>
      <c r="B2342" s="111">
        <v>45293.0</v>
      </c>
      <c r="D2342" s="85" t="s">
        <v>716</v>
      </c>
      <c r="E2342" s="85">
        <v>381.0</v>
      </c>
      <c r="F2342" s="85" t="s">
        <v>1319</v>
      </c>
      <c r="G2342" s="85">
        <v>48.0</v>
      </c>
      <c r="H2342" s="85">
        <v>129.0</v>
      </c>
      <c r="I2342" s="113" t="s">
        <v>1333</v>
      </c>
      <c r="J2342" s="85">
        <v>0.12598425196850394</v>
      </c>
      <c r="K2342" s="85">
        <v>2.953488372093023</v>
      </c>
      <c r="L2342" s="85" t="s">
        <v>1332</v>
      </c>
    </row>
    <row r="2343" ht="13.5" customHeight="1">
      <c r="A2343" s="80">
        <v>5094.0</v>
      </c>
      <c r="B2343" s="111">
        <v>45294.0</v>
      </c>
      <c r="D2343" s="85" t="s">
        <v>364</v>
      </c>
      <c r="E2343" s="85">
        <v>342.0</v>
      </c>
      <c r="F2343" s="85" t="s">
        <v>270</v>
      </c>
      <c r="G2343" s="85">
        <v>83.0</v>
      </c>
      <c r="H2343" s="85">
        <v>82.0</v>
      </c>
      <c r="I2343" s="113" t="s">
        <v>1334</v>
      </c>
      <c r="J2343" s="85">
        <v>0.24269005847953215</v>
      </c>
      <c r="K2343" s="85">
        <v>4.170731707317073</v>
      </c>
      <c r="L2343" s="85" t="s">
        <v>1332</v>
      </c>
    </row>
    <row r="2344" ht="13.5" customHeight="1">
      <c r="A2344" s="80">
        <v>5094.0</v>
      </c>
      <c r="B2344" s="111">
        <v>45295.0</v>
      </c>
      <c r="D2344" s="85" t="s">
        <v>774</v>
      </c>
      <c r="E2344" s="85">
        <v>353.0</v>
      </c>
      <c r="F2344" s="85" t="s">
        <v>346</v>
      </c>
      <c r="G2344" s="85">
        <v>121.0</v>
      </c>
      <c r="H2344" s="85">
        <v>123.0</v>
      </c>
      <c r="I2344" s="113" t="s">
        <v>1335</v>
      </c>
      <c r="J2344" s="85">
        <v>0.34277620396600567</v>
      </c>
      <c r="K2344" s="85">
        <v>2.869918699186992</v>
      </c>
      <c r="L2344" s="85" t="s">
        <v>1332</v>
      </c>
    </row>
    <row r="2345" ht="13.5" customHeight="1">
      <c r="A2345" s="80">
        <v>5094.0</v>
      </c>
      <c r="B2345" s="111">
        <v>45296.0</v>
      </c>
      <c r="D2345" s="85" t="s">
        <v>348</v>
      </c>
      <c r="E2345" s="85">
        <v>229.0</v>
      </c>
      <c r="F2345" s="85" t="s">
        <v>281</v>
      </c>
      <c r="G2345" s="85">
        <v>44.0</v>
      </c>
      <c r="H2345" s="85">
        <v>93.0</v>
      </c>
      <c r="I2345" s="113" t="s">
        <v>1336</v>
      </c>
      <c r="J2345" s="85">
        <v>0.19213973799126638</v>
      </c>
      <c r="K2345" s="85">
        <v>2.4623655913978495</v>
      </c>
      <c r="L2345" s="85" t="s">
        <v>1332</v>
      </c>
    </row>
    <row r="2346" ht="13.5" customHeight="1">
      <c r="A2346" s="80">
        <v>5094.0</v>
      </c>
      <c r="B2346" s="111">
        <v>45297.0</v>
      </c>
      <c r="D2346" s="85" t="s">
        <v>603</v>
      </c>
      <c r="E2346" s="85">
        <v>463.0</v>
      </c>
      <c r="F2346" s="85" t="s">
        <v>621</v>
      </c>
      <c r="G2346" s="85">
        <v>183.0</v>
      </c>
      <c r="H2346" s="85">
        <v>150.0</v>
      </c>
      <c r="I2346" s="113" t="s">
        <v>1337</v>
      </c>
      <c r="J2346" s="85">
        <v>0.3952483801295896</v>
      </c>
      <c r="K2346" s="85">
        <v>3.0866666666666664</v>
      </c>
      <c r="L2346" s="85" t="s">
        <v>1332</v>
      </c>
    </row>
    <row r="2347" ht="13.5" customHeight="1">
      <c r="A2347" s="80">
        <v>5094.0</v>
      </c>
      <c r="B2347" s="111">
        <v>45298.0</v>
      </c>
      <c r="D2347" s="85" t="s">
        <v>342</v>
      </c>
      <c r="E2347" s="85">
        <v>137.0</v>
      </c>
      <c r="F2347" s="85" t="s">
        <v>1054</v>
      </c>
      <c r="G2347" s="85">
        <v>58.0</v>
      </c>
      <c r="H2347" s="85">
        <v>105.0</v>
      </c>
      <c r="I2347" s="113" t="s">
        <v>1338</v>
      </c>
      <c r="J2347" s="85">
        <v>0.4233576642335766</v>
      </c>
      <c r="K2347" s="85">
        <v>1.3047619047619048</v>
      </c>
      <c r="L2347" s="85" t="s">
        <v>1332</v>
      </c>
    </row>
    <row r="2348" ht="13.5" customHeight="1">
      <c r="A2348" s="80">
        <v>5094.0</v>
      </c>
      <c r="B2348" s="111">
        <v>45299.0</v>
      </c>
      <c r="D2348" s="85" t="s">
        <v>329</v>
      </c>
      <c r="E2348" s="85">
        <v>182.0</v>
      </c>
      <c r="F2348" s="85" t="s">
        <v>387</v>
      </c>
      <c r="G2348" s="85">
        <v>69.0</v>
      </c>
      <c r="H2348" s="85">
        <v>183.0</v>
      </c>
      <c r="I2348" s="113" t="s">
        <v>1339</v>
      </c>
      <c r="J2348" s="85">
        <v>0.3791208791208791</v>
      </c>
      <c r="K2348" s="85">
        <v>0.994535519125683</v>
      </c>
      <c r="L2348" s="85" t="s">
        <v>1332</v>
      </c>
    </row>
    <row r="2349" ht="13.5" customHeight="1">
      <c r="A2349" s="80">
        <v>5094.0</v>
      </c>
      <c r="B2349" s="111">
        <v>45300.0</v>
      </c>
      <c r="D2349" s="85" t="s">
        <v>1315</v>
      </c>
      <c r="E2349" s="85">
        <v>732.0</v>
      </c>
      <c r="F2349" s="85" t="s">
        <v>688</v>
      </c>
      <c r="G2349" s="85">
        <v>99.0</v>
      </c>
      <c r="H2349" s="85">
        <v>166.0</v>
      </c>
      <c r="I2349" s="113" t="s">
        <v>1333</v>
      </c>
      <c r="J2349" s="85">
        <v>0.13524590163934427</v>
      </c>
      <c r="K2349" s="85">
        <v>4.409638554216867</v>
      </c>
      <c r="L2349" s="85" t="s">
        <v>1332</v>
      </c>
    </row>
    <row r="2350" ht="13.5" customHeight="1">
      <c r="A2350" s="80">
        <v>5094.0</v>
      </c>
      <c r="B2350" s="111">
        <v>45301.0</v>
      </c>
      <c r="D2350" s="85" t="s">
        <v>1022</v>
      </c>
      <c r="E2350" s="85">
        <v>250.0</v>
      </c>
      <c r="F2350" s="85" t="s">
        <v>1340</v>
      </c>
      <c r="G2350" s="85">
        <v>49.0</v>
      </c>
      <c r="H2350" s="85">
        <v>150.0</v>
      </c>
      <c r="I2350" s="113" t="s">
        <v>1333</v>
      </c>
      <c r="J2350" s="85">
        <v>0.196</v>
      </c>
      <c r="K2350" s="85">
        <v>1.6666666666666667</v>
      </c>
      <c r="L2350" s="85" t="s">
        <v>1332</v>
      </c>
    </row>
    <row r="2351" ht="13.5" customHeight="1">
      <c r="A2351" s="80">
        <v>5094.0</v>
      </c>
      <c r="B2351" s="111">
        <v>45302.0</v>
      </c>
      <c r="D2351" s="85" t="s">
        <v>618</v>
      </c>
      <c r="E2351" s="85">
        <v>304.0</v>
      </c>
      <c r="F2351" s="85" t="s">
        <v>447</v>
      </c>
      <c r="G2351" s="85">
        <v>104.0</v>
      </c>
      <c r="H2351" s="85">
        <v>142.0</v>
      </c>
      <c r="I2351" s="113" t="s">
        <v>1341</v>
      </c>
      <c r="J2351" s="85">
        <v>0.34210526315789475</v>
      </c>
      <c r="K2351" s="85">
        <v>2.140845070422535</v>
      </c>
      <c r="L2351" s="85" t="s">
        <v>1332</v>
      </c>
    </row>
    <row r="2352" ht="13.5" customHeight="1">
      <c r="A2352" s="80">
        <v>5094.0</v>
      </c>
      <c r="B2352" s="111">
        <v>45303.0</v>
      </c>
      <c r="D2352" s="85" t="s">
        <v>759</v>
      </c>
      <c r="E2352" s="85">
        <v>538.0</v>
      </c>
      <c r="F2352" s="85" t="s">
        <v>1324</v>
      </c>
      <c r="G2352" s="85">
        <v>40.0</v>
      </c>
      <c r="H2352" s="85">
        <v>125.0</v>
      </c>
      <c r="I2352" s="113" t="s">
        <v>1342</v>
      </c>
      <c r="J2352" s="85">
        <v>0.07434944237918216</v>
      </c>
      <c r="K2352" s="85">
        <v>4.304</v>
      </c>
      <c r="L2352" s="85" t="s">
        <v>1332</v>
      </c>
    </row>
    <row r="2353" ht="13.5" customHeight="1">
      <c r="A2353" s="80">
        <v>5094.0</v>
      </c>
      <c r="B2353" s="111">
        <v>45304.0</v>
      </c>
      <c r="D2353" s="85" t="s">
        <v>472</v>
      </c>
      <c r="E2353" s="85">
        <v>260.0</v>
      </c>
      <c r="F2353" s="85" t="s">
        <v>560</v>
      </c>
      <c r="G2353" s="85">
        <v>103.0</v>
      </c>
      <c r="H2353" s="85">
        <v>113.0</v>
      </c>
      <c r="I2353" s="113" t="s">
        <v>1343</v>
      </c>
      <c r="J2353" s="85">
        <v>0.39615384615384613</v>
      </c>
      <c r="K2353" s="85">
        <v>2.3008849557522124</v>
      </c>
      <c r="L2353" s="85" t="s">
        <v>1332</v>
      </c>
    </row>
    <row r="2354" ht="13.5" customHeight="1">
      <c r="A2354" s="80">
        <v>5094.0</v>
      </c>
      <c r="B2354" s="111">
        <v>45305.0</v>
      </c>
      <c r="D2354" s="85" t="s">
        <v>949</v>
      </c>
      <c r="E2354" s="85">
        <v>285.0</v>
      </c>
      <c r="F2354" s="85" t="s">
        <v>400</v>
      </c>
      <c r="G2354" s="85">
        <v>90.0</v>
      </c>
      <c r="H2354" s="85">
        <v>139.0</v>
      </c>
      <c r="I2354" s="113" t="s">
        <v>1344</v>
      </c>
      <c r="J2354" s="85">
        <v>0.3157894736842105</v>
      </c>
      <c r="K2354" s="85">
        <v>2.050359712230216</v>
      </c>
      <c r="L2354" s="85" t="s">
        <v>1332</v>
      </c>
    </row>
    <row r="2355" ht="13.5" customHeight="1">
      <c r="A2355" s="80">
        <v>5094.0</v>
      </c>
      <c r="B2355" s="111">
        <v>45306.0</v>
      </c>
      <c r="D2355" s="85" t="s">
        <v>1022</v>
      </c>
      <c r="E2355" s="85">
        <v>250.0</v>
      </c>
      <c r="F2355" s="85" t="s">
        <v>385</v>
      </c>
      <c r="G2355" s="85">
        <v>127.0</v>
      </c>
      <c r="H2355" s="85">
        <v>140.0</v>
      </c>
      <c r="I2355" s="113" t="s">
        <v>1345</v>
      </c>
      <c r="J2355" s="85">
        <v>0.508</v>
      </c>
      <c r="K2355" s="85">
        <v>1.7857142857142858</v>
      </c>
      <c r="L2355" s="85" t="s">
        <v>1332</v>
      </c>
    </row>
    <row r="2356" ht="13.5" customHeight="1">
      <c r="A2356" s="80">
        <v>5094.0</v>
      </c>
      <c r="B2356" s="111">
        <v>45307.0</v>
      </c>
      <c r="D2356" s="85" t="s">
        <v>466</v>
      </c>
      <c r="E2356" s="85">
        <v>197.0</v>
      </c>
      <c r="F2356" s="85" t="s">
        <v>1328</v>
      </c>
      <c r="G2356" s="85">
        <v>57.0</v>
      </c>
      <c r="H2356" s="85">
        <v>107.0</v>
      </c>
      <c r="I2356" s="113" t="s">
        <v>1346</v>
      </c>
      <c r="J2356" s="85">
        <v>0.2893401015228426</v>
      </c>
      <c r="K2356" s="85">
        <v>1.841121495327103</v>
      </c>
      <c r="L2356" s="85" t="s">
        <v>1332</v>
      </c>
    </row>
    <row r="2357" ht="13.5" customHeight="1">
      <c r="A2357" s="80">
        <v>5094.0</v>
      </c>
      <c r="B2357" s="111">
        <v>45308.0</v>
      </c>
      <c r="D2357" s="85" t="s">
        <v>638</v>
      </c>
      <c r="E2357" s="85">
        <v>215.0</v>
      </c>
      <c r="F2357" s="85" t="s">
        <v>588</v>
      </c>
      <c r="G2357" s="85">
        <v>61.0</v>
      </c>
      <c r="H2357" s="85">
        <v>137.0</v>
      </c>
      <c r="I2357" s="113" t="s">
        <v>1347</v>
      </c>
      <c r="J2357" s="85">
        <v>0.2837209302325581</v>
      </c>
      <c r="K2357" s="85">
        <v>1.5693430656934306</v>
      </c>
      <c r="L2357" s="85" t="s">
        <v>1332</v>
      </c>
    </row>
    <row r="2358" ht="13.5" customHeight="1">
      <c r="A2358" s="80">
        <v>5094.0</v>
      </c>
      <c r="B2358" s="111">
        <v>45309.0</v>
      </c>
      <c r="D2358" s="85" t="s">
        <v>427</v>
      </c>
      <c r="E2358" s="85">
        <v>355.0</v>
      </c>
      <c r="F2358" s="85" t="s">
        <v>912</v>
      </c>
      <c r="G2358" s="85">
        <v>67.0</v>
      </c>
      <c r="H2358" s="85">
        <v>135.0</v>
      </c>
      <c r="I2358" s="113" t="s">
        <v>1347</v>
      </c>
      <c r="J2358" s="85">
        <v>0.18873239436619718</v>
      </c>
      <c r="K2358" s="85">
        <v>2.6296296296296298</v>
      </c>
      <c r="L2358" s="85" t="s">
        <v>1332</v>
      </c>
    </row>
    <row r="2359" ht="13.5" customHeight="1">
      <c r="A2359" s="80">
        <v>5094.0</v>
      </c>
      <c r="B2359" s="111">
        <v>45310.0</v>
      </c>
      <c r="D2359" s="85" t="s">
        <v>399</v>
      </c>
      <c r="E2359" s="85">
        <v>370.0</v>
      </c>
      <c r="F2359" s="85" t="s">
        <v>297</v>
      </c>
      <c r="G2359" s="85">
        <v>97.0</v>
      </c>
      <c r="H2359" s="85">
        <v>73.0</v>
      </c>
      <c r="I2359" s="113" t="s">
        <v>1348</v>
      </c>
      <c r="J2359" s="85">
        <v>0.26216216216216215</v>
      </c>
      <c r="K2359" s="85">
        <v>5.068493150684931</v>
      </c>
      <c r="L2359" s="85" t="s">
        <v>1332</v>
      </c>
    </row>
    <row r="2360" ht="13.5" customHeight="1">
      <c r="A2360" s="80">
        <v>5094.0</v>
      </c>
      <c r="B2360" s="111">
        <v>45311.0</v>
      </c>
      <c r="D2360" s="85" t="s">
        <v>469</v>
      </c>
      <c r="E2360" s="85">
        <v>340.0</v>
      </c>
      <c r="F2360" s="85" t="s">
        <v>488</v>
      </c>
      <c r="G2360" s="85">
        <v>124.0</v>
      </c>
      <c r="H2360" s="85">
        <v>133.0</v>
      </c>
      <c r="I2360" s="113" t="s">
        <v>1338</v>
      </c>
      <c r="J2360" s="85">
        <v>0.36470588235294116</v>
      </c>
      <c r="K2360" s="85">
        <v>2.556390977443609</v>
      </c>
      <c r="L2360" s="85" t="s">
        <v>1332</v>
      </c>
    </row>
    <row r="2361" ht="13.5" customHeight="1">
      <c r="A2361" s="80">
        <v>5094.0</v>
      </c>
      <c r="B2361" s="111">
        <v>45312.0</v>
      </c>
      <c r="D2361" s="85" t="s">
        <v>716</v>
      </c>
      <c r="E2361" s="85">
        <v>381.0</v>
      </c>
      <c r="F2361" s="85" t="s">
        <v>695</v>
      </c>
      <c r="G2361" s="85">
        <v>140.0</v>
      </c>
      <c r="H2361" s="85">
        <v>194.0</v>
      </c>
      <c r="I2361" s="113" t="s">
        <v>1335</v>
      </c>
      <c r="J2361" s="85">
        <v>0.3674540682414698</v>
      </c>
      <c r="K2361" s="85">
        <v>1.9639175257731958</v>
      </c>
      <c r="L2361" s="85" t="s">
        <v>1332</v>
      </c>
    </row>
    <row r="2362" ht="13.5" customHeight="1">
      <c r="A2362" s="80">
        <v>5094.0</v>
      </c>
      <c r="B2362" s="111">
        <v>45313.0</v>
      </c>
      <c r="D2362" s="85" t="s">
        <v>616</v>
      </c>
      <c r="E2362" s="85">
        <v>299.0</v>
      </c>
      <c r="F2362" s="85" t="s">
        <v>963</v>
      </c>
      <c r="G2362" s="85">
        <v>66.0</v>
      </c>
      <c r="H2362" s="85">
        <v>139.0</v>
      </c>
      <c r="I2362" s="113" t="s">
        <v>1349</v>
      </c>
      <c r="J2362" s="85">
        <v>0.22073578595317725</v>
      </c>
      <c r="K2362" s="85">
        <v>2.1510791366906474</v>
      </c>
      <c r="L2362" s="85" t="s">
        <v>1332</v>
      </c>
    </row>
    <row r="2363" ht="13.5" customHeight="1">
      <c r="A2363" s="80">
        <v>5094.0</v>
      </c>
      <c r="B2363" s="111">
        <v>45314.0</v>
      </c>
      <c r="D2363" s="85" t="s">
        <v>937</v>
      </c>
      <c r="E2363" s="85">
        <v>280.0</v>
      </c>
      <c r="F2363" s="85" t="s">
        <v>1054</v>
      </c>
      <c r="G2363" s="85">
        <v>58.0</v>
      </c>
      <c r="H2363" s="85">
        <v>108.0</v>
      </c>
      <c r="I2363" s="113" t="s">
        <v>1342</v>
      </c>
      <c r="J2363" s="85">
        <v>0.20714285714285716</v>
      </c>
      <c r="K2363" s="85">
        <v>2.5925925925925926</v>
      </c>
      <c r="L2363" s="85" t="s">
        <v>1332</v>
      </c>
    </row>
    <row r="2364" ht="13.5" customHeight="1">
      <c r="A2364" s="80">
        <v>5094.0</v>
      </c>
      <c r="B2364" s="111">
        <v>45315.0</v>
      </c>
      <c r="D2364" s="85" t="s">
        <v>470</v>
      </c>
      <c r="E2364" s="85">
        <v>206.0</v>
      </c>
      <c r="F2364" s="85" t="s">
        <v>624</v>
      </c>
      <c r="G2364" s="85">
        <v>52.0</v>
      </c>
      <c r="H2364" s="85">
        <v>108.0</v>
      </c>
      <c r="I2364" s="113" t="s">
        <v>672</v>
      </c>
      <c r="J2364" s="85">
        <v>0.2524271844660194</v>
      </c>
      <c r="K2364" s="85">
        <v>1.9074074074074074</v>
      </c>
      <c r="L2364" s="85" t="s">
        <v>1332</v>
      </c>
    </row>
    <row r="2365" ht="13.5" customHeight="1">
      <c r="A2365" s="80">
        <v>5094.0</v>
      </c>
      <c r="B2365" s="111">
        <v>45316.0</v>
      </c>
      <c r="D2365" s="85" t="s">
        <v>643</v>
      </c>
      <c r="E2365" s="85">
        <v>380.0</v>
      </c>
      <c r="F2365" s="85" t="s">
        <v>463</v>
      </c>
      <c r="G2365" s="85">
        <v>126.0</v>
      </c>
      <c r="H2365" s="85">
        <v>111.0</v>
      </c>
      <c r="I2365" s="113" t="s">
        <v>1350</v>
      </c>
      <c r="J2365" s="85">
        <v>0.33157894736842103</v>
      </c>
      <c r="K2365" s="85">
        <v>3.4234234234234235</v>
      </c>
      <c r="L2365" s="85" t="s">
        <v>1332</v>
      </c>
    </row>
    <row r="2366" ht="13.5" customHeight="1">
      <c r="A2366" s="80">
        <v>5094.0</v>
      </c>
      <c r="B2366" s="111">
        <v>45317.0</v>
      </c>
      <c r="D2366" s="85" t="s">
        <v>286</v>
      </c>
      <c r="E2366" s="85">
        <v>362.0</v>
      </c>
      <c r="F2366" s="85" t="s">
        <v>325</v>
      </c>
      <c r="G2366" s="85">
        <v>93.0</v>
      </c>
      <c r="H2366" s="85">
        <v>142.0</v>
      </c>
      <c r="I2366" s="113" t="s">
        <v>1351</v>
      </c>
      <c r="J2366" s="85">
        <v>0.2569060773480663</v>
      </c>
      <c r="K2366" s="85">
        <v>2.5492957746478875</v>
      </c>
      <c r="L2366" s="85" t="s">
        <v>1332</v>
      </c>
    </row>
    <row r="2367" ht="13.5" customHeight="1">
      <c r="A2367" s="80">
        <v>5094.0</v>
      </c>
      <c r="B2367" s="111">
        <v>45318.0</v>
      </c>
      <c r="D2367" s="85" t="s">
        <v>390</v>
      </c>
      <c r="E2367" s="85">
        <v>385.0</v>
      </c>
      <c r="F2367" s="85" t="s">
        <v>257</v>
      </c>
      <c r="G2367" s="85">
        <v>77.0</v>
      </c>
      <c r="H2367" s="85">
        <v>92.0</v>
      </c>
      <c r="I2367" s="113" t="s">
        <v>1352</v>
      </c>
      <c r="J2367" s="85">
        <v>0.2</v>
      </c>
      <c r="K2367" s="85">
        <v>4.184782608695652</v>
      </c>
      <c r="L2367" s="85" t="s">
        <v>1332</v>
      </c>
    </row>
    <row r="2368" ht="13.5" customHeight="1">
      <c r="A2368" s="80">
        <v>5094.0</v>
      </c>
      <c r="B2368" s="111">
        <v>45319.0</v>
      </c>
      <c r="D2368" s="85" t="s">
        <v>1058</v>
      </c>
      <c r="E2368" s="85">
        <v>497.0</v>
      </c>
      <c r="F2368" s="85" t="s">
        <v>447</v>
      </c>
      <c r="G2368" s="85">
        <v>104.0</v>
      </c>
      <c r="H2368" s="85">
        <v>133.0</v>
      </c>
      <c r="I2368" s="113" t="s">
        <v>1335</v>
      </c>
      <c r="J2368" s="85">
        <v>0.20925553319919518</v>
      </c>
      <c r="K2368" s="85">
        <v>3.736842105263158</v>
      </c>
      <c r="L2368" s="85" t="s">
        <v>1332</v>
      </c>
    </row>
    <row r="2369" ht="13.5" customHeight="1">
      <c r="A2369" s="80">
        <v>5094.0</v>
      </c>
      <c r="B2369" s="111">
        <v>45320.0</v>
      </c>
      <c r="D2369" s="85" t="s">
        <v>783</v>
      </c>
      <c r="E2369" s="85">
        <v>448.0</v>
      </c>
      <c r="F2369" s="85" t="s">
        <v>265</v>
      </c>
      <c r="G2369" s="85">
        <v>82.0</v>
      </c>
      <c r="H2369" s="85">
        <v>120.0</v>
      </c>
      <c r="I2369" s="113" t="s">
        <v>1353</v>
      </c>
      <c r="J2369" s="85">
        <v>0.18303571428571427</v>
      </c>
      <c r="K2369" s="85">
        <v>3.7333333333333334</v>
      </c>
      <c r="L2369" s="85" t="s">
        <v>1332</v>
      </c>
    </row>
    <row r="2370" ht="13.5" customHeight="1">
      <c r="A2370" s="80">
        <v>5094.0</v>
      </c>
      <c r="B2370" s="111">
        <v>45321.0</v>
      </c>
      <c r="D2370" s="85" t="s">
        <v>360</v>
      </c>
      <c r="E2370" s="85">
        <v>364.0</v>
      </c>
      <c r="F2370" s="85" t="s">
        <v>624</v>
      </c>
      <c r="G2370" s="85">
        <v>52.0</v>
      </c>
      <c r="H2370" s="85">
        <v>135.0</v>
      </c>
      <c r="I2370" s="113" t="s">
        <v>1343</v>
      </c>
      <c r="J2370" s="85">
        <v>0.14285714285714285</v>
      </c>
      <c r="K2370" s="85">
        <v>2.696296296296296</v>
      </c>
      <c r="L2370" s="85" t="s">
        <v>1332</v>
      </c>
    </row>
    <row r="2371" ht="13.5" customHeight="1">
      <c r="A2371" s="80">
        <v>5094.0</v>
      </c>
      <c r="B2371" s="111">
        <v>45322.0</v>
      </c>
      <c r="D2371" s="85" t="s">
        <v>380</v>
      </c>
      <c r="E2371" s="85">
        <v>360.0</v>
      </c>
      <c r="F2371" s="85" t="s">
        <v>260</v>
      </c>
      <c r="G2371" s="85">
        <v>43.0</v>
      </c>
      <c r="H2371" s="85">
        <v>120.0</v>
      </c>
      <c r="I2371" s="113" t="s">
        <v>1354</v>
      </c>
      <c r="J2371" s="85">
        <v>0.11944444444444445</v>
      </c>
      <c r="K2371" s="85">
        <v>3.0</v>
      </c>
      <c r="L2371" s="85" t="s">
        <v>1332</v>
      </c>
    </row>
    <row r="2372" ht="13.5" customHeight="1">
      <c r="A2372" s="80">
        <v>5094.0</v>
      </c>
      <c r="B2372" s="111">
        <v>45323.0</v>
      </c>
      <c r="D2372" s="85" t="s">
        <v>822</v>
      </c>
      <c r="E2372" s="85">
        <v>428.0</v>
      </c>
      <c r="F2372" s="85" t="s">
        <v>441</v>
      </c>
      <c r="G2372" s="85">
        <v>74.0</v>
      </c>
      <c r="H2372" s="85">
        <v>129.0</v>
      </c>
      <c r="I2372" s="113" t="s">
        <v>1355</v>
      </c>
      <c r="J2372" s="85">
        <v>0.17289719626168223</v>
      </c>
      <c r="K2372" s="85">
        <v>3.317829457364341</v>
      </c>
      <c r="L2372" s="85" t="s">
        <v>1332</v>
      </c>
    </row>
    <row r="2373" ht="13.5" customHeight="1">
      <c r="A2373" s="80">
        <v>5094.0</v>
      </c>
      <c r="B2373" s="111">
        <v>45324.0</v>
      </c>
      <c r="D2373" s="85" t="s">
        <v>375</v>
      </c>
      <c r="E2373" s="85">
        <v>384.0</v>
      </c>
      <c r="F2373" s="85" t="s">
        <v>591</v>
      </c>
      <c r="G2373" s="85">
        <v>85.0</v>
      </c>
      <c r="H2373" s="85">
        <v>123.0</v>
      </c>
      <c r="I2373" s="113" t="s">
        <v>1348</v>
      </c>
      <c r="J2373" s="85">
        <v>0.22135416666666666</v>
      </c>
      <c r="K2373" s="85">
        <v>3.1219512195121952</v>
      </c>
      <c r="L2373" s="85" t="s">
        <v>1332</v>
      </c>
    </row>
    <row r="2374" ht="13.5" customHeight="1">
      <c r="A2374" s="80">
        <v>5094.0</v>
      </c>
      <c r="B2374" s="111">
        <v>45325.0</v>
      </c>
      <c r="D2374" s="85" t="s">
        <v>816</v>
      </c>
      <c r="E2374" s="85">
        <v>345.0</v>
      </c>
      <c r="F2374" s="85" t="s">
        <v>260</v>
      </c>
      <c r="G2374" s="85">
        <v>43.0</v>
      </c>
      <c r="H2374" s="85">
        <v>122.0</v>
      </c>
      <c r="I2374" s="113" t="s">
        <v>1348</v>
      </c>
      <c r="J2374" s="85">
        <v>0.1246376811594203</v>
      </c>
      <c r="K2374" s="85">
        <v>2.8278688524590163</v>
      </c>
      <c r="L2374" s="85" t="s">
        <v>1332</v>
      </c>
    </row>
    <row r="2375" ht="13.5" customHeight="1">
      <c r="A2375" s="80">
        <v>5094.0</v>
      </c>
      <c r="B2375" s="111">
        <v>45326.0</v>
      </c>
      <c r="D2375" s="85" t="s">
        <v>446</v>
      </c>
      <c r="E2375" s="85">
        <v>327.0</v>
      </c>
      <c r="F2375" s="85" t="s">
        <v>1356</v>
      </c>
      <c r="G2375" s="85">
        <v>75.0</v>
      </c>
      <c r="H2375" s="85">
        <v>101.0</v>
      </c>
      <c r="I2375" s="113" t="s">
        <v>1347</v>
      </c>
      <c r="J2375" s="85">
        <v>0.22935779816513763</v>
      </c>
      <c r="K2375" s="85">
        <v>3.237623762376238</v>
      </c>
      <c r="L2375" s="85" t="s">
        <v>1332</v>
      </c>
    </row>
    <row r="2376" ht="13.5" customHeight="1">
      <c r="A2376" s="80">
        <v>5094.0</v>
      </c>
      <c r="B2376" s="111">
        <v>45327.0</v>
      </c>
      <c r="D2376" s="85" t="s">
        <v>568</v>
      </c>
      <c r="E2376" s="85">
        <v>450.0</v>
      </c>
      <c r="F2376" s="85" t="s">
        <v>621</v>
      </c>
      <c r="G2376" s="85">
        <v>183.0</v>
      </c>
      <c r="H2376" s="85">
        <v>137.0</v>
      </c>
      <c r="I2376" s="113" t="s">
        <v>1357</v>
      </c>
      <c r="J2376" s="85">
        <v>0.4066666666666667</v>
      </c>
      <c r="K2376" s="85">
        <v>3.2846715328467155</v>
      </c>
      <c r="L2376" s="85" t="s">
        <v>1332</v>
      </c>
    </row>
    <row r="2377" ht="13.5" customHeight="1">
      <c r="A2377" s="80">
        <v>5094.0</v>
      </c>
      <c r="B2377" s="111">
        <v>45328.0</v>
      </c>
      <c r="D2377" s="85" t="s">
        <v>404</v>
      </c>
      <c r="E2377" s="85">
        <v>325.0</v>
      </c>
      <c r="F2377" s="85" t="s">
        <v>297</v>
      </c>
      <c r="G2377" s="85">
        <v>97.0</v>
      </c>
      <c r="H2377" s="85">
        <v>132.0</v>
      </c>
      <c r="I2377" s="113" t="s">
        <v>1347</v>
      </c>
      <c r="J2377" s="85">
        <v>0.29846153846153844</v>
      </c>
      <c r="K2377" s="85">
        <v>2.462121212121212</v>
      </c>
      <c r="L2377" s="85" t="s">
        <v>1332</v>
      </c>
    </row>
    <row r="2378" ht="13.5" customHeight="1">
      <c r="A2378" s="80">
        <v>5094.0</v>
      </c>
      <c r="B2378" s="111">
        <v>45329.0</v>
      </c>
      <c r="D2378" s="85" t="s">
        <v>379</v>
      </c>
      <c r="E2378" s="85">
        <v>300.0</v>
      </c>
      <c r="F2378" s="85" t="s">
        <v>623</v>
      </c>
      <c r="G2378" s="85">
        <v>73.0</v>
      </c>
      <c r="H2378" s="85">
        <v>123.0</v>
      </c>
      <c r="I2378" s="113" t="s">
        <v>1333</v>
      </c>
      <c r="J2378" s="85">
        <v>0.24333333333333335</v>
      </c>
      <c r="K2378" s="85">
        <v>2.4390243902439024</v>
      </c>
      <c r="L2378" s="85" t="s">
        <v>1332</v>
      </c>
    </row>
    <row r="2379" ht="13.5" customHeight="1">
      <c r="A2379" s="80">
        <v>5094.0</v>
      </c>
      <c r="B2379" s="111">
        <v>45330.0</v>
      </c>
      <c r="D2379" s="85" t="s">
        <v>397</v>
      </c>
      <c r="E2379" s="85">
        <v>393.0</v>
      </c>
      <c r="F2379" s="85" t="s">
        <v>675</v>
      </c>
      <c r="G2379" s="85">
        <v>75.0</v>
      </c>
      <c r="H2379" s="85">
        <v>170.0</v>
      </c>
      <c r="I2379" s="113" t="s">
        <v>1348</v>
      </c>
      <c r="J2379" s="85">
        <v>0.19083969465648856</v>
      </c>
      <c r="K2379" s="85">
        <v>2.3117647058823527</v>
      </c>
      <c r="L2379" s="85" t="s">
        <v>1332</v>
      </c>
    </row>
    <row r="2380" ht="13.5" customHeight="1">
      <c r="A2380" s="80">
        <v>5094.0</v>
      </c>
      <c r="B2380" s="111">
        <v>45331.0</v>
      </c>
      <c r="D2380" s="85" t="s">
        <v>506</v>
      </c>
      <c r="E2380" s="85">
        <v>307.0</v>
      </c>
      <c r="F2380" s="85" t="s">
        <v>74</v>
      </c>
      <c r="G2380" s="85">
        <v>60.0</v>
      </c>
      <c r="H2380" s="85">
        <v>97.0</v>
      </c>
      <c r="I2380" s="113" t="s">
        <v>1358</v>
      </c>
      <c r="J2380" s="85">
        <v>0.19543973941368079</v>
      </c>
      <c r="K2380" s="85">
        <v>3.1649484536082473</v>
      </c>
      <c r="L2380" s="85" t="s">
        <v>1332</v>
      </c>
    </row>
    <row r="2381" ht="13.5" customHeight="1">
      <c r="A2381" s="80">
        <v>5094.0</v>
      </c>
      <c r="B2381" s="111">
        <v>45332.0</v>
      </c>
      <c r="D2381" s="85" t="s">
        <v>921</v>
      </c>
      <c r="E2381" s="85">
        <v>295.0</v>
      </c>
      <c r="F2381" s="85" t="s">
        <v>619</v>
      </c>
      <c r="G2381" s="85">
        <v>101.0</v>
      </c>
      <c r="H2381" s="85">
        <v>99.0</v>
      </c>
      <c r="I2381" s="113" t="s">
        <v>1359</v>
      </c>
      <c r="J2381" s="85">
        <v>0.3423728813559322</v>
      </c>
      <c r="K2381" s="85">
        <v>2.9797979797979797</v>
      </c>
      <c r="L2381" s="85" t="s">
        <v>1332</v>
      </c>
    </row>
    <row r="2382" ht="13.5" customHeight="1">
      <c r="A2382" s="80">
        <v>5094.0</v>
      </c>
      <c r="B2382" s="111">
        <v>45333.0</v>
      </c>
      <c r="D2382" s="85" t="s">
        <v>404</v>
      </c>
      <c r="E2382" s="85">
        <v>325.0</v>
      </c>
      <c r="F2382" s="85" t="s">
        <v>287</v>
      </c>
      <c r="G2382" s="85">
        <v>76.0</v>
      </c>
      <c r="H2382" s="85">
        <v>149.0</v>
      </c>
      <c r="I2382" s="113" t="s">
        <v>1335</v>
      </c>
      <c r="J2382" s="85">
        <v>0.23384615384615384</v>
      </c>
      <c r="K2382" s="85">
        <v>2.1812080536912752</v>
      </c>
      <c r="L2382" s="85" t="s">
        <v>1332</v>
      </c>
    </row>
    <row r="2383" ht="13.5" customHeight="1">
      <c r="A2383" s="80">
        <v>5094.0</v>
      </c>
      <c r="B2383" s="111">
        <v>45334.0</v>
      </c>
      <c r="D2383" s="85" t="s">
        <v>368</v>
      </c>
      <c r="E2383" s="85">
        <v>269.0</v>
      </c>
      <c r="F2383" s="85" t="s">
        <v>396</v>
      </c>
      <c r="G2383" s="85">
        <v>111.0</v>
      </c>
      <c r="H2383" s="85">
        <v>183.0</v>
      </c>
      <c r="I2383" s="113" t="s">
        <v>1345</v>
      </c>
      <c r="J2383" s="85">
        <v>0.41263940520446096</v>
      </c>
      <c r="K2383" s="85">
        <v>1.469945355191257</v>
      </c>
      <c r="L2383" s="85" t="s">
        <v>1332</v>
      </c>
    </row>
    <row r="2384" ht="13.5" customHeight="1">
      <c r="A2384" s="80">
        <v>5094.0</v>
      </c>
      <c r="B2384" s="111">
        <v>45335.0</v>
      </c>
      <c r="D2384" s="85" t="s">
        <v>374</v>
      </c>
      <c r="E2384" s="85">
        <v>321.0</v>
      </c>
      <c r="F2384" s="85" t="s">
        <v>628</v>
      </c>
      <c r="G2384" s="85">
        <v>98.0</v>
      </c>
      <c r="H2384" s="85">
        <v>178.0</v>
      </c>
      <c r="I2384" s="113" t="s">
        <v>1342</v>
      </c>
      <c r="J2384" s="85">
        <v>0.3052959501557632</v>
      </c>
      <c r="K2384" s="85">
        <v>1.803370786516854</v>
      </c>
      <c r="L2384" s="85" t="s">
        <v>1332</v>
      </c>
    </row>
    <row r="2385" ht="13.5" customHeight="1">
      <c r="A2385" s="80">
        <v>5094.0</v>
      </c>
      <c r="B2385" s="111">
        <v>45336.0</v>
      </c>
      <c r="D2385" s="85" t="s">
        <v>772</v>
      </c>
      <c r="E2385" s="85">
        <v>410.0</v>
      </c>
      <c r="F2385" s="85" t="s">
        <v>604</v>
      </c>
      <c r="G2385" s="85">
        <v>81.0</v>
      </c>
      <c r="H2385" s="85">
        <v>135.0</v>
      </c>
      <c r="I2385" s="113" t="s">
        <v>1360</v>
      </c>
      <c r="J2385" s="85">
        <v>0.1975609756097561</v>
      </c>
      <c r="K2385" s="85">
        <v>3.037037037037037</v>
      </c>
      <c r="L2385" s="85" t="s">
        <v>1332</v>
      </c>
    </row>
    <row r="2386" ht="13.5" customHeight="1">
      <c r="A2386" s="80">
        <v>5094.0</v>
      </c>
      <c r="B2386" s="111">
        <v>45337.0</v>
      </c>
      <c r="D2386" s="85" t="s">
        <v>563</v>
      </c>
      <c r="E2386" s="85">
        <v>383.0</v>
      </c>
      <c r="F2386" s="85" t="s">
        <v>642</v>
      </c>
      <c r="G2386" s="85">
        <v>72.0</v>
      </c>
      <c r="H2386" s="85">
        <v>143.0</v>
      </c>
      <c r="I2386" s="113" t="s">
        <v>1338</v>
      </c>
      <c r="J2386" s="85">
        <v>0.18798955613577023</v>
      </c>
      <c r="K2386" s="85">
        <v>2.6783216783216783</v>
      </c>
      <c r="L2386" s="85" t="s">
        <v>1332</v>
      </c>
    </row>
    <row r="2387" ht="13.5" customHeight="1">
      <c r="A2387" s="80">
        <v>5094.0</v>
      </c>
      <c r="B2387" s="111">
        <v>45338.0</v>
      </c>
      <c r="D2387" s="85" t="s">
        <v>551</v>
      </c>
      <c r="E2387" s="85">
        <v>291.0</v>
      </c>
      <c r="F2387" s="85" t="s">
        <v>528</v>
      </c>
      <c r="G2387" s="85">
        <v>122.0</v>
      </c>
      <c r="H2387" s="85">
        <v>118.0</v>
      </c>
      <c r="I2387" s="113" t="s">
        <v>1361</v>
      </c>
      <c r="J2387" s="85">
        <v>0.41924398625429554</v>
      </c>
      <c r="K2387" s="85">
        <v>2.4661016949152543</v>
      </c>
      <c r="L2387" s="85" t="s">
        <v>1332</v>
      </c>
    </row>
    <row r="2388" ht="13.5" customHeight="1">
      <c r="A2388" s="80">
        <v>5094.0</v>
      </c>
      <c r="B2388" s="111">
        <v>45339.0</v>
      </c>
      <c r="D2388" s="85" t="s">
        <v>646</v>
      </c>
      <c r="E2388" s="85">
        <v>255.0</v>
      </c>
      <c r="F2388" s="85" t="s">
        <v>628</v>
      </c>
      <c r="G2388" s="85">
        <v>98.0</v>
      </c>
      <c r="H2388" s="85">
        <v>135.0</v>
      </c>
      <c r="I2388" s="113" t="s">
        <v>1335</v>
      </c>
      <c r="J2388" s="85">
        <v>0.3843137254901961</v>
      </c>
      <c r="K2388" s="85">
        <v>1.8888888888888888</v>
      </c>
      <c r="L2388" s="85" t="s">
        <v>1332</v>
      </c>
    </row>
    <row r="2389" ht="13.5" customHeight="1">
      <c r="A2389" s="80">
        <v>5094.0</v>
      </c>
      <c r="B2389" s="111">
        <v>45340.0</v>
      </c>
      <c r="D2389" s="85" t="s">
        <v>366</v>
      </c>
      <c r="E2389" s="85">
        <v>349.0</v>
      </c>
      <c r="F2389" s="85" t="s">
        <v>283</v>
      </c>
      <c r="G2389" s="85">
        <v>106.0</v>
      </c>
      <c r="H2389" s="85">
        <v>129.0</v>
      </c>
      <c r="I2389" s="113" t="s">
        <v>1362</v>
      </c>
      <c r="J2389" s="85">
        <v>0.3037249283667622</v>
      </c>
      <c r="K2389" s="85">
        <v>2.705426356589147</v>
      </c>
      <c r="L2389" s="85" t="s">
        <v>1332</v>
      </c>
    </row>
    <row r="2390" ht="13.5" customHeight="1">
      <c r="A2390" s="80">
        <v>5094.0</v>
      </c>
      <c r="B2390" s="111">
        <v>45341.0</v>
      </c>
      <c r="D2390" s="85" t="s">
        <v>1363</v>
      </c>
      <c r="E2390" s="85">
        <v>436.0</v>
      </c>
      <c r="F2390" s="85" t="s">
        <v>415</v>
      </c>
      <c r="G2390" s="85">
        <v>107.0</v>
      </c>
      <c r="H2390" s="85">
        <v>140.0</v>
      </c>
      <c r="I2390" s="113" t="s">
        <v>1364</v>
      </c>
      <c r="J2390" s="85">
        <v>0.24541284403669725</v>
      </c>
      <c r="K2390" s="85">
        <v>3.1142857142857143</v>
      </c>
      <c r="L2390" s="85" t="s">
        <v>1332</v>
      </c>
    </row>
    <row r="2391" ht="13.5" customHeight="1">
      <c r="A2391" s="80">
        <v>5094.0</v>
      </c>
      <c r="B2391" s="111">
        <v>45342.0</v>
      </c>
      <c r="D2391" s="85" t="s">
        <v>313</v>
      </c>
      <c r="E2391" s="85">
        <v>252.0</v>
      </c>
      <c r="F2391" s="85" t="s">
        <v>306</v>
      </c>
      <c r="G2391" s="85">
        <v>71.0</v>
      </c>
      <c r="H2391" s="85">
        <v>106.0</v>
      </c>
      <c r="I2391" s="113" t="s">
        <v>1338</v>
      </c>
      <c r="J2391" s="85">
        <v>0.28174603174603174</v>
      </c>
      <c r="K2391" s="85">
        <v>2.3773584905660377</v>
      </c>
      <c r="L2391" s="85" t="s">
        <v>1332</v>
      </c>
    </row>
    <row r="2392" ht="13.5" customHeight="1">
      <c r="A2392" s="80">
        <v>5094.0</v>
      </c>
      <c r="B2392" s="111">
        <v>45343.0</v>
      </c>
      <c r="D2392" s="85" t="s">
        <v>929</v>
      </c>
      <c r="E2392" s="85">
        <v>308.0</v>
      </c>
      <c r="F2392" s="85" t="s">
        <v>441</v>
      </c>
      <c r="G2392" s="85">
        <v>74.0</v>
      </c>
      <c r="H2392" s="85">
        <v>115.0</v>
      </c>
      <c r="I2392" s="113" t="s">
        <v>1365</v>
      </c>
      <c r="J2392" s="85">
        <v>0.24025974025974026</v>
      </c>
      <c r="K2392" s="85">
        <v>2.6782608695652175</v>
      </c>
      <c r="L2392" s="85" t="s">
        <v>1332</v>
      </c>
    </row>
    <row r="2393" ht="13.5" customHeight="1">
      <c r="A2393" s="80">
        <v>5094.0</v>
      </c>
      <c r="B2393" s="111">
        <v>45344.0</v>
      </c>
      <c r="D2393" s="85" t="s">
        <v>540</v>
      </c>
      <c r="E2393" s="85">
        <v>376.0</v>
      </c>
      <c r="F2393" s="85" t="s">
        <v>511</v>
      </c>
      <c r="G2393" s="85">
        <v>100.0</v>
      </c>
      <c r="H2393" s="85">
        <v>139.0</v>
      </c>
      <c r="I2393" s="113" t="s">
        <v>1360</v>
      </c>
      <c r="J2393" s="85">
        <v>0.26595744680851063</v>
      </c>
      <c r="K2393" s="85">
        <v>2.7050359712230216</v>
      </c>
      <c r="L2393" s="85" t="s">
        <v>1332</v>
      </c>
    </row>
    <row r="2394" ht="13.5" customHeight="1">
      <c r="A2394" s="80">
        <v>5094.0</v>
      </c>
      <c r="B2394" s="111">
        <v>45345.0</v>
      </c>
      <c r="D2394" s="85" t="s">
        <v>510</v>
      </c>
      <c r="E2394" s="85">
        <v>211.0</v>
      </c>
      <c r="F2394" s="85" t="s">
        <v>519</v>
      </c>
      <c r="G2394" s="85">
        <v>84.0</v>
      </c>
      <c r="H2394" s="85">
        <v>112.0</v>
      </c>
      <c r="I2394" s="113" t="s">
        <v>1342</v>
      </c>
      <c r="J2394" s="85">
        <v>0.3981042654028436</v>
      </c>
      <c r="K2394" s="85">
        <v>1.8839285714285714</v>
      </c>
      <c r="L2394" s="85" t="s">
        <v>1332</v>
      </c>
    </row>
    <row r="2395" ht="13.5" customHeight="1">
      <c r="A2395" s="80">
        <v>5094.0</v>
      </c>
      <c r="B2395" s="111">
        <v>45346.0</v>
      </c>
      <c r="D2395" s="85" t="s">
        <v>1366</v>
      </c>
      <c r="E2395" s="85">
        <v>455.0</v>
      </c>
      <c r="F2395" s="85" t="s">
        <v>599</v>
      </c>
      <c r="G2395" s="85">
        <v>89.0</v>
      </c>
      <c r="H2395" s="85">
        <v>136.0</v>
      </c>
      <c r="I2395" s="113" t="s">
        <v>1345</v>
      </c>
      <c r="J2395" s="85">
        <v>0.1956043956043956</v>
      </c>
      <c r="K2395" s="85">
        <v>3.3455882352941178</v>
      </c>
      <c r="L2395" s="85" t="s">
        <v>1332</v>
      </c>
    </row>
    <row r="2396" ht="13.5" customHeight="1">
      <c r="A2396" s="80">
        <v>5094.0</v>
      </c>
      <c r="B2396" s="111">
        <v>45347.0</v>
      </c>
      <c r="D2396" s="85" t="s">
        <v>339</v>
      </c>
      <c r="E2396" s="85">
        <v>225.0</v>
      </c>
      <c r="F2396" s="85" t="s">
        <v>1328</v>
      </c>
      <c r="G2396" s="85">
        <v>57.0</v>
      </c>
      <c r="H2396" s="85">
        <v>113.0</v>
      </c>
      <c r="I2396" s="113" t="s">
        <v>1335</v>
      </c>
      <c r="J2396" s="85">
        <v>0.25333333333333335</v>
      </c>
      <c r="K2396" s="85">
        <v>1.991150442477876</v>
      </c>
      <c r="L2396" s="85" t="s">
        <v>1332</v>
      </c>
    </row>
    <row r="2397" ht="13.5" customHeight="1">
      <c r="A2397" s="80">
        <v>5094.0</v>
      </c>
      <c r="B2397" s="111">
        <v>45348.0</v>
      </c>
      <c r="D2397" s="85" t="s">
        <v>914</v>
      </c>
      <c r="E2397" s="85">
        <v>259.0</v>
      </c>
      <c r="F2397" s="85" t="s">
        <v>513</v>
      </c>
      <c r="G2397" s="85">
        <v>64.0</v>
      </c>
      <c r="H2397" s="85">
        <v>108.0</v>
      </c>
      <c r="I2397" s="113" t="s">
        <v>1335</v>
      </c>
      <c r="J2397" s="85">
        <v>0.2471042471042471</v>
      </c>
      <c r="K2397" s="85">
        <v>2.3981481481481484</v>
      </c>
      <c r="L2397" s="85" t="s">
        <v>1332</v>
      </c>
    </row>
    <row r="2398" ht="13.5" customHeight="1">
      <c r="A2398" s="80">
        <v>5094.0</v>
      </c>
      <c r="B2398" s="111">
        <v>45349.0</v>
      </c>
      <c r="D2398" s="85" t="s">
        <v>364</v>
      </c>
      <c r="E2398" s="85">
        <v>342.0</v>
      </c>
      <c r="F2398" s="85" t="s">
        <v>270</v>
      </c>
      <c r="G2398" s="85">
        <v>83.0</v>
      </c>
      <c r="H2398" s="85">
        <v>121.0</v>
      </c>
      <c r="I2398" s="113" t="s">
        <v>1335</v>
      </c>
      <c r="J2398" s="85">
        <v>0.24269005847953215</v>
      </c>
      <c r="K2398" s="85">
        <v>2.8264462809917354</v>
      </c>
      <c r="L2398" s="85" t="s">
        <v>1332</v>
      </c>
    </row>
    <row r="2399" ht="13.5" customHeight="1">
      <c r="A2399" s="80">
        <v>5094.0</v>
      </c>
      <c r="B2399" s="111">
        <v>45350.0</v>
      </c>
      <c r="D2399" s="85" t="s">
        <v>547</v>
      </c>
      <c r="E2399" s="85">
        <v>303.0</v>
      </c>
      <c r="F2399" s="85" t="s">
        <v>669</v>
      </c>
      <c r="G2399" s="85">
        <v>63.0</v>
      </c>
      <c r="H2399" s="85">
        <v>132.0</v>
      </c>
      <c r="I2399" s="113" t="s">
        <v>1352</v>
      </c>
      <c r="J2399" s="85">
        <v>0.2079207920792079</v>
      </c>
      <c r="K2399" s="85">
        <v>2.2954545454545454</v>
      </c>
      <c r="L2399" s="85" t="s">
        <v>1332</v>
      </c>
    </row>
    <row r="2400" ht="13.5" customHeight="1">
      <c r="A2400" s="80">
        <v>5094.0</v>
      </c>
      <c r="B2400" s="111">
        <v>45351.0</v>
      </c>
      <c r="D2400" s="85" t="s">
        <v>407</v>
      </c>
      <c r="E2400" s="85">
        <v>275.0</v>
      </c>
      <c r="F2400" s="85" t="s">
        <v>265</v>
      </c>
      <c r="G2400" s="85">
        <v>82.0</v>
      </c>
      <c r="H2400" s="85">
        <v>116.0</v>
      </c>
      <c r="I2400" s="113" t="s">
        <v>1341</v>
      </c>
      <c r="J2400" s="85">
        <v>0.29818181818181816</v>
      </c>
      <c r="K2400" s="85">
        <v>2.3706896551724137</v>
      </c>
      <c r="L2400" s="85" t="s">
        <v>1332</v>
      </c>
    </row>
    <row r="2401" ht="13.5" customHeight="1">
      <c r="A2401" s="80">
        <v>5094.0</v>
      </c>
      <c r="B2401" s="111">
        <v>45352.0</v>
      </c>
      <c r="D2401" s="85" t="s">
        <v>438</v>
      </c>
      <c r="E2401" s="85">
        <v>298.0</v>
      </c>
      <c r="F2401" s="85" t="s">
        <v>257</v>
      </c>
      <c r="G2401" s="85">
        <v>77.0</v>
      </c>
      <c r="H2401" s="85">
        <v>123.0</v>
      </c>
      <c r="I2401" s="113" t="s">
        <v>1336</v>
      </c>
      <c r="J2401" s="85">
        <v>0.25838926174496646</v>
      </c>
      <c r="K2401" s="85">
        <v>2.4227642276422765</v>
      </c>
      <c r="L2401" s="85" t="s">
        <v>1332</v>
      </c>
    </row>
    <row r="2402" ht="13.5" customHeight="1">
      <c r="A2402" s="80">
        <v>5094.0</v>
      </c>
      <c r="B2402" s="111">
        <v>45353.0</v>
      </c>
      <c r="D2402" s="85" t="s">
        <v>636</v>
      </c>
      <c r="E2402" s="85">
        <v>237.0</v>
      </c>
      <c r="F2402" s="85" t="s">
        <v>1054</v>
      </c>
      <c r="G2402" s="85">
        <v>58.0</v>
      </c>
      <c r="H2402" s="85">
        <v>127.0</v>
      </c>
      <c r="I2402" s="113" t="s">
        <v>1335</v>
      </c>
      <c r="J2402" s="85">
        <v>0.24472573839662448</v>
      </c>
      <c r="K2402" s="85">
        <v>1.8661417322834646</v>
      </c>
      <c r="L2402" s="85" t="s">
        <v>1332</v>
      </c>
    </row>
    <row r="2403" ht="13.5" customHeight="1">
      <c r="A2403" s="80">
        <v>5094.0</v>
      </c>
      <c r="B2403" s="111">
        <v>45354.0</v>
      </c>
      <c r="D2403" s="85" t="s">
        <v>344</v>
      </c>
      <c r="E2403" s="85">
        <v>305.0</v>
      </c>
      <c r="F2403" s="85" t="s">
        <v>301</v>
      </c>
      <c r="G2403" s="85">
        <v>68.0</v>
      </c>
      <c r="H2403" s="85">
        <v>141.0</v>
      </c>
      <c r="I2403" s="113" t="s">
        <v>1367</v>
      </c>
      <c r="J2403" s="85">
        <v>0.22295081967213115</v>
      </c>
      <c r="K2403" s="85">
        <v>2.1631205673758864</v>
      </c>
      <c r="L2403" s="85" t="s">
        <v>1332</v>
      </c>
    </row>
    <row r="2404" ht="13.5" customHeight="1">
      <c r="A2404" s="80">
        <v>5094.0</v>
      </c>
      <c r="B2404" s="111">
        <v>45355.0</v>
      </c>
      <c r="D2404" s="85" t="s">
        <v>318</v>
      </c>
      <c r="E2404" s="85">
        <v>241.0</v>
      </c>
      <c r="F2404" s="85" t="s">
        <v>297</v>
      </c>
      <c r="G2404" s="85">
        <v>97.0</v>
      </c>
      <c r="H2404" s="85">
        <v>156.0</v>
      </c>
      <c r="I2404" s="113" t="s">
        <v>1368</v>
      </c>
      <c r="J2404" s="85">
        <v>0.4024896265560166</v>
      </c>
      <c r="K2404" s="85">
        <v>1.544871794871795</v>
      </c>
      <c r="L2404" s="85" t="s">
        <v>1332</v>
      </c>
    </row>
    <row r="2405" ht="13.5" customHeight="1">
      <c r="A2405" s="80">
        <v>5094.0</v>
      </c>
      <c r="B2405" s="111">
        <v>45356.0</v>
      </c>
      <c r="D2405" s="85" t="s">
        <v>299</v>
      </c>
      <c r="E2405" s="85">
        <v>323.0</v>
      </c>
      <c r="F2405" s="85" t="s">
        <v>314</v>
      </c>
      <c r="G2405" s="85">
        <v>139.0</v>
      </c>
      <c r="H2405" s="85">
        <v>167.0</v>
      </c>
      <c r="I2405" s="113" t="s">
        <v>1369</v>
      </c>
      <c r="J2405" s="85">
        <v>0.43034055727554177</v>
      </c>
      <c r="K2405" s="85">
        <v>1.9341317365269461</v>
      </c>
      <c r="L2405" s="85" t="s">
        <v>1332</v>
      </c>
    </row>
    <row r="2406" ht="13.5" customHeight="1">
      <c r="A2406" s="80">
        <v>5094.0</v>
      </c>
      <c r="B2406" s="111">
        <v>45357.0</v>
      </c>
      <c r="D2406" s="85" t="s">
        <v>321</v>
      </c>
      <c r="E2406" s="85">
        <v>268.0</v>
      </c>
      <c r="F2406" s="85" t="s">
        <v>310</v>
      </c>
      <c r="G2406" s="85">
        <v>109.0</v>
      </c>
      <c r="H2406" s="85">
        <v>108.0</v>
      </c>
      <c r="I2406" s="113" t="s">
        <v>1370</v>
      </c>
      <c r="J2406" s="85">
        <v>0.40671641791044777</v>
      </c>
      <c r="K2406" s="85">
        <v>2.4814814814814814</v>
      </c>
      <c r="L2406" s="85" t="s">
        <v>1332</v>
      </c>
    </row>
    <row r="2407" ht="13.5" customHeight="1">
      <c r="A2407" s="80">
        <v>5094.0</v>
      </c>
      <c r="B2407" s="111">
        <v>45358.0</v>
      </c>
      <c r="D2407" s="85" t="s">
        <v>372</v>
      </c>
      <c r="E2407" s="85">
        <v>414.0</v>
      </c>
      <c r="F2407" s="85" t="s">
        <v>431</v>
      </c>
      <c r="G2407" s="85">
        <v>162.0</v>
      </c>
      <c r="H2407" s="85">
        <v>120.0</v>
      </c>
      <c r="I2407" s="113" t="s">
        <v>1361</v>
      </c>
      <c r="J2407" s="85">
        <v>0.391304347826087</v>
      </c>
      <c r="K2407" s="85">
        <v>3.45</v>
      </c>
      <c r="L2407" s="85" t="s">
        <v>1332</v>
      </c>
    </row>
    <row r="2408" ht="13.5" customHeight="1">
      <c r="A2408" s="80">
        <v>5094.0</v>
      </c>
      <c r="B2408" s="111">
        <v>45359.0</v>
      </c>
      <c r="D2408" s="85" t="s">
        <v>430</v>
      </c>
      <c r="E2408" s="85">
        <v>293.0</v>
      </c>
      <c r="F2408" s="85" t="s">
        <v>584</v>
      </c>
      <c r="G2408" s="85">
        <v>68.0</v>
      </c>
      <c r="H2408" s="85">
        <v>113.0</v>
      </c>
      <c r="I2408" s="113" t="s">
        <v>1335</v>
      </c>
      <c r="J2408" s="85">
        <v>0.23208191126279865</v>
      </c>
      <c r="K2408" s="85">
        <v>2.5929203539823007</v>
      </c>
      <c r="L2408" s="85" t="s">
        <v>1332</v>
      </c>
    </row>
    <row r="2409" ht="13.5" customHeight="1">
      <c r="A2409" s="80">
        <v>5094.0</v>
      </c>
      <c r="B2409" s="111">
        <v>45360.0</v>
      </c>
      <c r="D2409" s="85" t="s">
        <v>386</v>
      </c>
      <c r="E2409" s="85">
        <v>244.0</v>
      </c>
      <c r="F2409" s="85" t="s">
        <v>552</v>
      </c>
      <c r="G2409" s="85">
        <v>62.0</v>
      </c>
      <c r="H2409" s="85">
        <v>119.0</v>
      </c>
      <c r="I2409" s="113" t="s">
        <v>1335</v>
      </c>
      <c r="J2409" s="85">
        <v>0.2540983606557377</v>
      </c>
      <c r="K2409" s="85">
        <v>2.0504201680672267</v>
      </c>
      <c r="L2409" s="85" t="s">
        <v>1332</v>
      </c>
    </row>
    <row r="2410" ht="13.5" customHeight="1">
      <c r="A2410" s="80">
        <v>5094.0</v>
      </c>
      <c r="B2410" s="111">
        <v>45361.0</v>
      </c>
      <c r="D2410" s="85" t="s">
        <v>1088</v>
      </c>
      <c r="E2410" s="85">
        <v>371.0</v>
      </c>
      <c r="F2410" s="85" t="s">
        <v>268</v>
      </c>
      <c r="G2410" s="85">
        <v>132.0</v>
      </c>
      <c r="H2410" s="85">
        <v>100.0</v>
      </c>
      <c r="I2410" s="113" t="s">
        <v>1367</v>
      </c>
      <c r="J2410" s="85">
        <v>0.3557951482479784</v>
      </c>
      <c r="K2410" s="85">
        <v>3.71</v>
      </c>
      <c r="L2410" s="85" t="s">
        <v>1332</v>
      </c>
    </row>
    <row r="2411" ht="13.5" customHeight="1">
      <c r="A2411" s="80">
        <v>5094.0</v>
      </c>
      <c r="B2411" s="111">
        <v>45362.0</v>
      </c>
      <c r="D2411" s="85" t="s">
        <v>395</v>
      </c>
      <c r="E2411" s="85">
        <v>263.0</v>
      </c>
      <c r="F2411" s="85" t="s">
        <v>580</v>
      </c>
      <c r="G2411" s="85">
        <v>92.0</v>
      </c>
      <c r="H2411" s="85">
        <v>131.0</v>
      </c>
      <c r="I2411" s="113" t="s">
        <v>1336</v>
      </c>
      <c r="J2411" s="85">
        <v>0.34980988593155893</v>
      </c>
      <c r="K2411" s="85">
        <v>2.0076335877862594</v>
      </c>
      <c r="L2411" s="85" t="s">
        <v>1332</v>
      </c>
    </row>
    <row r="2412" ht="13.5" customHeight="1">
      <c r="A2412" s="80">
        <v>5094.0</v>
      </c>
      <c r="B2412" s="111">
        <v>45363.0</v>
      </c>
      <c r="D2412" s="85" t="s">
        <v>532</v>
      </c>
      <c r="E2412" s="85">
        <v>208.0</v>
      </c>
      <c r="F2412" s="85" t="s">
        <v>628</v>
      </c>
      <c r="G2412" s="85">
        <v>98.0</v>
      </c>
      <c r="H2412" s="85">
        <v>145.0</v>
      </c>
      <c r="I2412" s="113" t="s">
        <v>1371</v>
      </c>
      <c r="J2412" s="85">
        <v>0.47115384615384615</v>
      </c>
      <c r="K2412" s="85">
        <v>1.4344827586206896</v>
      </c>
      <c r="L2412" s="85" t="s">
        <v>1332</v>
      </c>
    </row>
    <row r="2413" ht="13.5" customHeight="1">
      <c r="A2413" s="80">
        <v>5094.0</v>
      </c>
      <c r="B2413" s="111">
        <v>45364.0</v>
      </c>
      <c r="D2413" s="85" t="s">
        <v>549</v>
      </c>
      <c r="E2413" s="85">
        <v>284.0</v>
      </c>
      <c r="F2413" s="85" t="s">
        <v>519</v>
      </c>
      <c r="G2413" s="85">
        <v>84.0</v>
      </c>
      <c r="H2413" s="85">
        <v>89.0</v>
      </c>
      <c r="I2413" s="113" t="s">
        <v>1372</v>
      </c>
      <c r="J2413" s="85">
        <v>0.29577464788732394</v>
      </c>
      <c r="K2413" s="85">
        <v>3.191011235955056</v>
      </c>
      <c r="L2413" s="85" t="s">
        <v>1332</v>
      </c>
    </row>
    <row r="2414" ht="13.5" customHeight="1">
      <c r="A2414" s="80">
        <v>5094.0</v>
      </c>
      <c r="B2414" s="111">
        <v>45365.0</v>
      </c>
      <c r="D2414" s="85" t="s">
        <v>646</v>
      </c>
      <c r="E2414" s="85">
        <v>255.0</v>
      </c>
      <c r="F2414" s="85" t="s">
        <v>396</v>
      </c>
      <c r="G2414" s="85">
        <v>111.0</v>
      </c>
      <c r="H2414" s="85">
        <v>105.0</v>
      </c>
      <c r="I2414" s="113" t="s">
        <v>1373</v>
      </c>
      <c r="J2414" s="85">
        <v>0.43529411764705883</v>
      </c>
      <c r="K2414" s="85">
        <v>2.4285714285714284</v>
      </c>
      <c r="L2414" s="85" t="s">
        <v>1332</v>
      </c>
    </row>
    <row r="2415" ht="13.5" customHeight="1">
      <c r="A2415" s="80">
        <v>5094.0</v>
      </c>
      <c r="B2415" s="111">
        <v>45366.0</v>
      </c>
      <c r="D2415" s="85" t="s">
        <v>917</v>
      </c>
      <c r="E2415" s="85">
        <v>341.0</v>
      </c>
      <c r="F2415" s="85" t="s">
        <v>695</v>
      </c>
      <c r="G2415" s="85">
        <v>140.0</v>
      </c>
      <c r="H2415" s="85">
        <v>117.0</v>
      </c>
      <c r="I2415" s="113" t="s">
        <v>1334</v>
      </c>
      <c r="J2415" s="85">
        <v>0.41055718475073316</v>
      </c>
      <c r="K2415" s="85">
        <v>2.9145299145299144</v>
      </c>
      <c r="L2415" s="85" t="s">
        <v>1332</v>
      </c>
    </row>
    <row r="2416" ht="13.5" customHeight="1">
      <c r="A2416" s="80">
        <v>5094.0</v>
      </c>
      <c r="B2416" s="111">
        <v>45367.0</v>
      </c>
      <c r="D2416" s="85" t="s">
        <v>1024</v>
      </c>
      <c r="E2416" s="85">
        <v>228.0</v>
      </c>
      <c r="F2416" s="85" t="s">
        <v>1319</v>
      </c>
      <c r="G2416" s="85">
        <v>48.0</v>
      </c>
      <c r="H2416" s="85">
        <v>123.0</v>
      </c>
      <c r="I2416" s="113" t="s">
        <v>1347</v>
      </c>
      <c r="J2416" s="85">
        <v>0.21052631578947367</v>
      </c>
      <c r="K2416" s="85">
        <v>1.853658536585366</v>
      </c>
      <c r="L2416" s="85" t="s">
        <v>1332</v>
      </c>
    </row>
    <row r="2417" ht="13.5" customHeight="1">
      <c r="A2417" s="80">
        <v>5094.0</v>
      </c>
      <c r="B2417" s="111">
        <v>45368.0</v>
      </c>
      <c r="D2417" s="85" t="s">
        <v>654</v>
      </c>
      <c r="E2417" s="85">
        <v>233.0</v>
      </c>
      <c r="F2417" s="85" t="s">
        <v>604</v>
      </c>
      <c r="G2417" s="85">
        <v>81.0</v>
      </c>
      <c r="H2417" s="85">
        <v>104.0</v>
      </c>
      <c r="I2417" s="113" t="s">
        <v>1348</v>
      </c>
      <c r="J2417" s="85">
        <v>0.34763948497854075</v>
      </c>
      <c r="K2417" s="85">
        <v>2.2403846153846154</v>
      </c>
      <c r="L2417" s="85" t="s">
        <v>1332</v>
      </c>
    </row>
    <row r="2418" ht="13.5" customHeight="1">
      <c r="A2418" s="80">
        <v>5094.0</v>
      </c>
      <c r="B2418" s="111">
        <v>45369.0</v>
      </c>
      <c r="D2418" s="85" t="s">
        <v>724</v>
      </c>
      <c r="E2418" s="85">
        <v>317.0</v>
      </c>
      <c r="F2418" s="85" t="s">
        <v>34</v>
      </c>
      <c r="G2418" s="85">
        <v>120.0</v>
      </c>
      <c r="H2418" s="85">
        <v>132.0</v>
      </c>
      <c r="I2418" s="113" t="s">
        <v>1374</v>
      </c>
      <c r="J2418" s="85">
        <v>0.3785488958990536</v>
      </c>
      <c r="K2418" s="85">
        <v>2.4015151515151514</v>
      </c>
      <c r="L2418" s="85" t="s">
        <v>1332</v>
      </c>
    </row>
    <row r="2419" ht="13.5" customHeight="1">
      <c r="A2419" s="80">
        <v>5094.0</v>
      </c>
      <c r="B2419" s="111">
        <v>45370.0</v>
      </c>
      <c r="D2419" s="85" t="s">
        <v>510</v>
      </c>
      <c r="E2419" s="85">
        <v>211.0</v>
      </c>
      <c r="F2419" s="85" t="s">
        <v>624</v>
      </c>
      <c r="G2419" s="85">
        <v>52.0</v>
      </c>
      <c r="H2419" s="85">
        <v>109.0</v>
      </c>
      <c r="I2419" s="113" t="s">
        <v>1341</v>
      </c>
      <c r="J2419" s="85">
        <v>0.24644549763033174</v>
      </c>
      <c r="K2419" s="85">
        <v>1.9357798165137614</v>
      </c>
      <c r="L2419" s="85" t="s">
        <v>1332</v>
      </c>
    </row>
    <row r="2420" ht="13.5" customHeight="1">
      <c r="A2420" s="80">
        <v>5094.0</v>
      </c>
      <c r="B2420" s="111">
        <v>45371.0</v>
      </c>
      <c r="D2420" s="85" t="s">
        <v>731</v>
      </c>
      <c r="E2420" s="85">
        <v>415.0</v>
      </c>
      <c r="F2420" s="85" t="s">
        <v>289</v>
      </c>
      <c r="G2420" s="85">
        <v>158.0</v>
      </c>
      <c r="H2420" s="85">
        <v>151.0</v>
      </c>
      <c r="I2420" s="113" t="s">
        <v>1375</v>
      </c>
      <c r="J2420" s="85">
        <v>0.38072289156626504</v>
      </c>
      <c r="K2420" s="85">
        <v>2.748344370860927</v>
      </c>
      <c r="L2420" s="85" t="s">
        <v>1332</v>
      </c>
    </row>
    <row r="2421" ht="13.5" customHeight="1">
      <c r="A2421" s="80">
        <v>5094.0</v>
      </c>
      <c r="B2421" s="111">
        <v>45372.0</v>
      </c>
      <c r="D2421" s="85" t="s">
        <v>318</v>
      </c>
      <c r="E2421" s="85">
        <v>241.0</v>
      </c>
      <c r="F2421" s="85" t="s">
        <v>325</v>
      </c>
      <c r="G2421" s="85">
        <v>93.0</v>
      </c>
      <c r="H2421" s="85">
        <v>114.0</v>
      </c>
      <c r="I2421" s="113" t="s">
        <v>1376</v>
      </c>
      <c r="J2421" s="85">
        <v>0.38589211618257263</v>
      </c>
      <c r="K2421" s="85">
        <v>2.1140350877192984</v>
      </c>
      <c r="L2421" s="85" t="s">
        <v>1332</v>
      </c>
    </row>
    <row r="2422" ht="13.5" customHeight="1">
      <c r="A2422" s="80">
        <v>5094.0</v>
      </c>
      <c r="B2422" s="111">
        <v>45373.0</v>
      </c>
      <c r="D2422" s="85" t="s">
        <v>290</v>
      </c>
      <c r="E2422" s="85">
        <v>322.0</v>
      </c>
      <c r="F2422" s="85" t="s">
        <v>560</v>
      </c>
      <c r="G2422" s="85">
        <v>103.0</v>
      </c>
      <c r="H2422" s="85">
        <v>115.0</v>
      </c>
      <c r="I2422" s="113" t="s">
        <v>1347</v>
      </c>
      <c r="J2422" s="85">
        <v>0.3198757763975155</v>
      </c>
      <c r="K2422" s="85">
        <v>2.8</v>
      </c>
      <c r="L2422" s="85" t="s">
        <v>1332</v>
      </c>
    </row>
    <row r="2423" ht="13.5" customHeight="1">
      <c r="A2423" s="80">
        <v>5094.0</v>
      </c>
      <c r="B2423" s="111">
        <v>45374.0</v>
      </c>
      <c r="D2423" s="85" t="s">
        <v>309</v>
      </c>
      <c r="E2423" s="85">
        <v>227.0</v>
      </c>
      <c r="F2423" s="85" t="s">
        <v>1055</v>
      </c>
      <c r="G2423" s="85">
        <v>51.0</v>
      </c>
      <c r="H2423" s="85">
        <v>98.0</v>
      </c>
      <c r="I2423" s="113" t="s">
        <v>1335</v>
      </c>
      <c r="J2423" s="85">
        <v>0.22466960352422907</v>
      </c>
      <c r="K2423" s="85">
        <v>2.316326530612245</v>
      </c>
      <c r="L2423" s="85" t="s">
        <v>1332</v>
      </c>
    </row>
    <row r="2424" ht="13.5" customHeight="1">
      <c r="A2424" s="80">
        <v>5094.0</v>
      </c>
      <c r="B2424" s="111">
        <v>45375.0</v>
      </c>
      <c r="D2424" s="85" t="s">
        <v>501</v>
      </c>
      <c r="E2424" s="85">
        <v>423.0</v>
      </c>
      <c r="F2424" s="85" t="s">
        <v>537</v>
      </c>
      <c r="G2424" s="85">
        <v>191.0</v>
      </c>
      <c r="H2424" s="85">
        <v>101.0</v>
      </c>
      <c r="I2424" s="113" t="s">
        <v>1377</v>
      </c>
      <c r="J2424" s="85">
        <v>0.4515366430260047</v>
      </c>
      <c r="K2424" s="85">
        <v>4.188118811881188</v>
      </c>
      <c r="L2424" s="85" t="s">
        <v>1332</v>
      </c>
    </row>
    <row r="2425" ht="13.5" customHeight="1">
      <c r="A2425" s="80">
        <v>5094.0</v>
      </c>
      <c r="B2425" s="111">
        <v>45376.0</v>
      </c>
      <c r="D2425" s="85" t="s">
        <v>358</v>
      </c>
      <c r="E2425" s="85">
        <v>262.0</v>
      </c>
      <c r="F2425" s="85" t="s">
        <v>297</v>
      </c>
      <c r="G2425" s="85">
        <v>97.0</v>
      </c>
      <c r="H2425" s="85">
        <v>125.0</v>
      </c>
      <c r="I2425" s="113" t="s">
        <v>1378</v>
      </c>
      <c r="J2425" s="85">
        <v>0.3702290076335878</v>
      </c>
      <c r="K2425" s="85">
        <v>2.096</v>
      </c>
      <c r="L2425" s="85" t="s">
        <v>1332</v>
      </c>
    </row>
    <row r="2426" ht="13.5" customHeight="1">
      <c r="A2426" s="80">
        <v>5094.0</v>
      </c>
      <c r="B2426" s="111">
        <v>45377.0</v>
      </c>
      <c r="D2426" s="85" t="s">
        <v>500</v>
      </c>
      <c r="E2426" s="85">
        <v>301.0</v>
      </c>
      <c r="F2426" s="85" t="s">
        <v>923</v>
      </c>
      <c r="G2426" s="85">
        <v>114.0</v>
      </c>
      <c r="H2426" s="85">
        <v>116.0</v>
      </c>
      <c r="I2426" s="113" t="s">
        <v>1335</v>
      </c>
      <c r="J2426" s="85">
        <v>0.3787375415282392</v>
      </c>
      <c r="K2426" s="85">
        <v>2.5948275862068964</v>
      </c>
      <c r="L2426" s="85" t="s">
        <v>1332</v>
      </c>
    </row>
    <row r="2427" ht="13.5" customHeight="1">
      <c r="A2427" s="80">
        <v>5094.0</v>
      </c>
      <c r="B2427" s="111">
        <v>45378.0</v>
      </c>
      <c r="D2427" s="85" t="s">
        <v>572</v>
      </c>
      <c r="E2427" s="85">
        <v>194.0</v>
      </c>
      <c r="F2427" s="85" t="s">
        <v>642</v>
      </c>
      <c r="G2427" s="85">
        <v>72.0</v>
      </c>
      <c r="H2427" s="85">
        <v>80.0</v>
      </c>
      <c r="I2427" s="113" t="s">
        <v>1379</v>
      </c>
      <c r="J2427" s="85">
        <v>0.3711340206185567</v>
      </c>
      <c r="K2427" s="85">
        <v>2.425</v>
      </c>
      <c r="L2427" s="85">
        <v>1.0</v>
      </c>
    </row>
    <row r="2428" ht="13.5" customHeight="1">
      <c r="A2428" s="80">
        <v>5094.0</v>
      </c>
      <c r="B2428" s="111">
        <v>45379.0</v>
      </c>
      <c r="D2428" s="85" t="s">
        <v>471</v>
      </c>
      <c r="E2428" s="85">
        <v>216.0</v>
      </c>
      <c r="F2428" s="85" t="s">
        <v>928</v>
      </c>
      <c r="G2428" s="85">
        <v>80.0</v>
      </c>
      <c r="H2428" s="85">
        <v>123.0</v>
      </c>
      <c r="I2428" s="113" t="s">
        <v>1335</v>
      </c>
      <c r="J2428" s="85">
        <v>0.37037037037037035</v>
      </c>
      <c r="K2428" s="85">
        <v>1.7560975609756098</v>
      </c>
      <c r="L2428" s="85">
        <v>0.0</v>
      </c>
    </row>
    <row r="2429" ht="13.5" customHeight="1">
      <c r="A2429" s="80">
        <v>5094.0</v>
      </c>
      <c r="B2429" s="111">
        <v>45380.0</v>
      </c>
      <c r="D2429" s="85" t="s">
        <v>535</v>
      </c>
      <c r="E2429" s="85">
        <v>242.0</v>
      </c>
      <c r="F2429" s="85" t="s">
        <v>661</v>
      </c>
      <c r="G2429" s="85">
        <v>108.0</v>
      </c>
      <c r="H2429" s="85">
        <v>117.0</v>
      </c>
      <c r="I2429" s="113" t="s">
        <v>1336</v>
      </c>
      <c r="J2429" s="85">
        <v>0.4462809917355372</v>
      </c>
      <c r="K2429" s="85">
        <v>2.0683760683760686</v>
      </c>
      <c r="L2429" s="85">
        <v>0.0</v>
      </c>
    </row>
    <row r="2430" ht="13.5" customHeight="1">
      <c r="A2430" s="80">
        <v>5094.0</v>
      </c>
      <c r="B2430" s="111">
        <v>45381.0</v>
      </c>
      <c r="D2430" s="85" t="s">
        <v>465</v>
      </c>
      <c r="E2430" s="85">
        <v>230.0</v>
      </c>
      <c r="F2430" s="85" t="s">
        <v>628</v>
      </c>
      <c r="G2430" s="85">
        <v>98.0</v>
      </c>
      <c r="H2430" s="85">
        <v>97.0</v>
      </c>
      <c r="I2430" s="113" t="s">
        <v>1364</v>
      </c>
      <c r="J2430" s="85">
        <v>0.4260869565217391</v>
      </c>
      <c r="K2430" s="85">
        <v>2.3711340206185567</v>
      </c>
      <c r="L2430" s="85">
        <v>0.0</v>
      </c>
    </row>
    <row r="2431" ht="13.5" customHeight="1">
      <c r="A2431" s="80">
        <v>5094.0</v>
      </c>
      <c r="B2431" s="111">
        <v>45382.0</v>
      </c>
      <c r="D2431" s="85" t="s">
        <v>498</v>
      </c>
      <c r="E2431" s="85">
        <v>202.0</v>
      </c>
      <c r="F2431" s="85" t="s">
        <v>387</v>
      </c>
      <c r="G2431" s="85">
        <v>69.0</v>
      </c>
      <c r="H2431" s="85">
        <v>111.0</v>
      </c>
      <c r="I2431" s="113" t="s">
        <v>1360</v>
      </c>
      <c r="J2431" s="85">
        <v>0.3415841584158416</v>
      </c>
      <c r="K2431" s="85">
        <v>1.8198198198198199</v>
      </c>
      <c r="L2431" s="85">
        <v>0.0</v>
      </c>
    </row>
    <row r="2432" ht="13.5" customHeight="1">
      <c r="A2432" s="80">
        <v>5094.0</v>
      </c>
      <c r="B2432" s="111">
        <v>45383.0</v>
      </c>
      <c r="D2432" s="85" t="s">
        <v>292</v>
      </c>
      <c r="E2432" s="85">
        <v>192.0</v>
      </c>
      <c r="F2432" s="85" t="s">
        <v>74</v>
      </c>
      <c r="G2432" s="85">
        <v>60.0</v>
      </c>
      <c r="H2432" s="85">
        <v>136.0</v>
      </c>
      <c r="I2432" s="113" t="s">
        <v>1380</v>
      </c>
      <c r="J2432" s="85">
        <v>0.3125</v>
      </c>
      <c r="K2432" s="85">
        <v>1.411764705882353</v>
      </c>
      <c r="L2432" s="85">
        <v>1.0</v>
      </c>
    </row>
    <row r="2433" ht="13.5" customHeight="1">
      <c r="A2433" s="80">
        <v>5094.0</v>
      </c>
      <c r="B2433" s="111">
        <v>45384.0</v>
      </c>
      <c r="D2433" s="85" t="s">
        <v>931</v>
      </c>
      <c r="E2433" s="85">
        <v>272.0</v>
      </c>
      <c r="F2433" s="85" t="s">
        <v>612</v>
      </c>
      <c r="G2433" s="85">
        <v>117.0</v>
      </c>
      <c r="H2433" s="85">
        <v>121.0</v>
      </c>
      <c r="I2433" s="113" t="s">
        <v>1341</v>
      </c>
      <c r="J2433" s="85">
        <v>0.43014705882352944</v>
      </c>
      <c r="K2433" s="85">
        <v>2.2479338842975207</v>
      </c>
      <c r="L2433" s="85">
        <v>0.0</v>
      </c>
    </row>
    <row r="2434" ht="13.5" customHeight="1">
      <c r="A2434" s="29">
        <v>2307.0</v>
      </c>
      <c r="B2434" s="2">
        <v>45284.0</v>
      </c>
      <c r="C2434" s="3" t="s">
        <v>1381</v>
      </c>
      <c r="D2434" s="3" t="s">
        <v>1030</v>
      </c>
      <c r="E2434" s="3">
        <v>519.0</v>
      </c>
      <c r="F2434" s="3" t="s">
        <v>406</v>
      </c>
      <c r="G2434" s="3">
        <v>145.0</v>
      </c>
      <c r="H2434" s="3">
        <v>257.0</v>
      </c>
      <c r="I2434" s="3">
        <v>0.375</v>
      </c>
      <c r="J2434" s="3">
        <v>0.279383429672447</v>
      </c>
      <c r="K2434" s="3">
        <v>2.019455252918288</v>
      </c>
    </row>
    <row r="2435" ht="13.5" customHeight="1">
      <c r="A2435" s="29">
        <v>2307.0</v>
      </c>
      <c r="B2435" s="2">
        <v>45285.0</v>
      </c>
      <c r="C2435" s="3" t="s">
        <v>1382</v>
      </c>
      <c r="D2435" s="3" t="s">
        <v>643</v>
      </c>
      <c r="E2435" s="3">
        <v>380.0</v>
      </c>
      <c r="F2435" s="3" t="s">
        <v>995</v>
      </c>
      <c r="G2435" s="3">
        <v>47.0</v>
      </c>
      <c r="H2435" s="3">
        <v>240.0</v>
      </c>
      <c r="I2435" s="3">
        <v>0.40625</v>
      </c>
      <c r="J2435" s="3">
        <v>0.12368421052631579</v>
      </c>
      <c r="K2435" s="3">
        <v>1.5833333333333333</v>
      </c>
    </row>
    <row r="2436" ht="13.5" customHeight="1">
      <c r="A2436" s="29">
        <v>2307.0</v>
      </c>
      <c r="B2436" s="2">
        <v>45286.0</v>
      </c>
      <c r="C2436" s="3" t="s">
        <v>1383</v>
      </c>
      <c r="D2436" s="3" t="s">
        <v>374</v>
      </c>
      <c r="E2436" s="3">
        <v>321.0</v>
      </c>
      <c r="F2436" s="3" t="s">
        <v>984</v>
      </c>
      <c r="G2436" s="3">
        <v>31.0</v>
      </c>
      <c r="H2436" s="3">
        <v>150.0</v>
      </c>
      <c r="I2436" s="3">
        <v>0.3333333333333333</v>
      </c>
      <c r="J2436" s="3">
        <v>0.09657320872274143</v>
      </c>
      <c r="K2436" s="3">
        <v>2.14</v>
      </c>
    </row>
    <row r="2437" ht="13.5" customHeight="1">
      <c r="A2437" s="29">
        <v>2307.0</v>
      </c>
      <c r="B2437" s="2">
        <v>45287.0</v>
      </c>
      <c r="C2437" s="3" t="s">
        <v>1384</v>
      </c>
      <c r="D2437" s="3" t="s">
        <v>524</v>
      </c>
      <c r="E2437" s="3">
        <v>253.0</v>
      </c>
      <c r="F2437" s="3" t="s">
        <v>1385</v>
      </c>
      <c r="G2437" s="3">
        <v>32.0</v>
      </c>
      <c r="H2437" s="3">
        <v>55.0</v>
      </c>
      <c r="I2437" s="3">
        <v>0.375</v>
      </c>
      <c r="J2437" s="3">
        <v>0.12648221343873517</v>
      </c>
      <c r="K2437" s="3">
        <v>4.6</v>
      </c>
    </row>
    <row r="2438" ht="13.5" customHeight="1">
      <c r="A2438" s="29">
        <v>2307.0</v>
      </c>
      <c r="B2438" s="2">
        <v>45288.0</v>
      </c>
      <c r="C2438" s="3" t="s">
        <v>1386</v>
      </c>
      <c r="D2438" s="3" t="s">
        <v>582</v>
      </c>
      <c r="E2438" s="3">
        <v>157.0</v>
      </c>
      <c r="F2438" s="3" t="s">
        <v>297</v>
      </c>
      <c r="G2438" s="3">
        <v>97.0</v>
      </c>
      <c r="H2438" s="3">
        <v>67.0</v>
      </c>
      <c r="I2438" s="3">
        <v>0.39444444444444443</v>
      </c>
      <c r="J2438" s="3">
        <v>0.6178343949044586</v>
      </c>
      <c r="K2438" s="3">
        <v>2.343283582089552</v>
      </c>
    </row>
    <row r="2439" ht="13.5" customHeight="1">
      <c r="A2439" s="29">
        <v>2307.0</v>
      </c>
      <c r="B2439" s="2">
        <v>45289.0</v>
      </c>
      <c r="C2439" s="3" t="s">
        <v>1387</v>
      </c>
      <c r="D2439" s="3" t="s">
        <v>443</v>
      </c>
      <c r="E2439" s="3">
        <v>128.0</v>
      </c>
      <c r="F2439" s="3" t="s">
        <v>1388</v>
      </c>
      <c r="G2439" s="3">
        <v>44.0</v>
      </c>
      <c r="H2439" s="3">
        <v>67.0</v>
      </c>
      <c r="I2439" s="3">
        <v>0.5277777777777778</v>
      </c>
      <c r="J2439" s="3">
        <v>0.34375</v>
      </c>
      <c r="K2439" s="3">
        <v>1.9104477611940298</v>
      </c>
    </row>
    <row r="2440" ht="13.5" customHeight="1">
      <c r="A2440" s="29">
        <v>2307.0</v>
      </c>
      <c r="B2440" s="2">
        <v>45290.0</v>
      </c>
      <c r="C2440" s="3" t="s">
        <v>1389</v>
      </c>
      <c r="D2440" s="3" t="s">
        <v>1024</v>
      </c>
      <c r="E2440" s="3">
        <v>228.0</v>
      </c>
      <c r="F2440" s="3" t="s">
        <v>993</v>
      </c>
      <c r="G2440" s="3">
        <v>30.0</v>
      </c>
      <c r="H2440" s="3">
        <v>28.0</v>
      </c>
      <c r="I2440" s="3">
        <v>0.34791666666666665</v>
      </c>
      <c r="J2440" s="3">
        <v>0.13157894736842105</v>
      </c>
      <c r="K2440" s="3">
        <v>8.142857142857142</v>
      </c>
    </row>
    <row r="2441" ht="13.5" customHeight="1">
      <c r="A2441" s="29">
        <v>2307.0</v>
      </c>
      <c r="B2441" s="2">
        <v>45291.0</v>
      </c>
      <c r="C2441" s="3" t="s">
        <v>1381</v>
      </c>
      <c r="D2441" s="3" t="s">
        <v>413</v>
      </c>
      <c r="E2441" s="3">
        <v>123.0</v>
      </c>
      <c r="F2441" s="3" t="s">
        <v>1390</v>
      </c>
      <c r="G2441" s="3">
        <v>51.0</v>
      </c>
      <c r="H2441" s="3">
        <v>38.0</v>
      </c>
      <c r="I2441" s="3">
        <v>0.5298611111111111</v>
      </c>
      <c r="J2441" s="3">
        <v>0.4146341463414634</v>
      </c>
      <c r="K2441" s="3">
        <v>3.236842105263158</v>
      </c>
    </row>
    <row r="2442" ht="13.5" customHeight="1">
      <c r="A2442" s="29">
        <v>2307.0</v>
      </c>
      <c r="B2442" s="2">
        <v>45292.0</v>
      </c>
      <c r="C2442" s="3" t="s">
        <v>1382</v>
      </c>
      <c r="D2442" s="3" t="s">
        <v>319</v>
      </c>
      <c r="E2442" s="3">
        <v>204.0</v>
      </c>
      <c r="F2442" s="3" t="s">
        <v>698</v>
      </c>
      <c r="G2442" s="3">
        <v>129.0</v>
      </c>
      <c r="H2442" s="3">
        <v>24.0</v>
      </c>
      <c r="I2442" s="3">
        <v>0.5868055555555556</v>
      </c>
      <c r="J2442" s="3">
        <v>0.6323529411764706</v>
      </c>
      <c r="K2442" s="3">
        <v>8.5</v>
      </c>
    </row>
    <row r="2443" ht="13.5" customHeight="1">
      <c r="A2443" s="29">
        <v>2307.0</v>
      </c>
      <c r="B2443" s="2">
        <v>45293.0</v>
      </c>
      <c r="C2443" s="3" t="s">
        <v>1383</v>
      </c>
      <c r="D2443" s="3" t="s">
        <v>583</v>
      </c>
      <c r="E2443" s="3">
        <v>279.0</v>
      </c>
      <c r="F2443" s="3" t="s">
        <v>986</v>
      </c>
      <c r="G2443" s="3">
        <v>36.0</v>
      </c>
      <c r="H2443" s="3">
        <v>44.0</v>
      </c>
      <c r="I2443" s="3">
        <v>0.40625</v>
      </c>
      <c r="J2443" s="3">
        <v>0.12903225806451613</v>
      </c>
      <c r="K2443" s="3">
        <v>6.340909090909091</v>
      </c>
    </row>
    <row r="2444" ht="13.5" customHeight="1">
      <c r="A2444" s="29">
        <v>2307.0</v>
      </c>
      <c r="B2444" s="2">
        <v>45294.0</v>
      </c>
      <c r="C2444" s="3" t="s">
        <v>1384</v>
      </c>
      <c r="D2444" s="3" t="s">
        <v>969</v>
      </c>
      <c r="E2444" s="3">
        <v>57.0</v>
      </c>
      <c r="F2444" s="3" t="s">
        <v>1391</v>
      </c>
      <c r="G2444" s="3">
        <v>5.0</v>
      </c>
      <c r="H2444" s="3">
        <v>44.0</v>
      </c>
      <c r="I2444" s="3">
        <v>0.3993055555555556</v>
      </c>
      <c r="J2444" s="3">
        <v>0.08771929824561403</v>
      </c>
      <c r="K2444" s="3">
        <v>1.2954545454545454</v>
      </c>
    </row>
    <row r="2445" ht="13.5" customHeight="1">
      <c r="A2445" s="29">
        <v>2307.0</v>
      </c>
      <c r="B2445" s="2">
        <v>45295.0</v>
      </c>
      <c r="C2445" s="3" t="s">
        <v>1386</v>
      </c>
      <c r="D2445" s="3" t="s">
        <v>602</v>
      </c>
      <c r="E2445" s="3">
        <v>205.0</v>
      </c>
      <c r="F2445" s="3" t="s">
        <v>1392</v>
      </c>
      <c r="G2445" s="3">
        <v>43.0</v>
      </c>
      <c r="H2445" s="3">
        <v>32.0</v>
      </c>
      <c r="I2445" s="3">
        <v>0.3541666666666667</v>
      </c>
      <c r="J2445" s="3">
        <v>0.2097560975609756</v>
      </c>
      <c r="K2445" s="3">
        <v>6.40625</v>
      </c>
    </row>
    <row r="2446" ht="13.5" customHeight="1">
      <c r="A2446" s="29">
        <v>2307.0</v>
      </c>
      <c r="B2446" s="2">
        <v>45296.0</v>
      </c>
      <c r="C2446" s="3" t="s">
        <v>1387</v>
      </c>
      <c r="D2446" s="3" t="s">
        <v>291</v>
      </c>
      <c r="E2446" s="3">
        <v>236.0</v>
      </c>
      <c r="F2446" s="3" t="s">
        <v>1393</v>
      </c>
      <c r="G2446" s="3">
        <v>45.0</v>
      </c>
      <c r="H2446" s="3">
        <v>96.0</v>
      </c>
      <c r="I2446" s="3">
        <v>0.4381944444444445</v>
      </c>
      <c r="J2446" s="3">
        <v>0.1906779661016949</v>
      </c>
      <c r="K2446" s="3">
        <v>2.4583333333333335</v>
      </c>
    </row>
    <row r="2447" ht="13.5" customHeight="1">
      <c r="A2447" s="29">
        <v>2307.0</v>
      </c>
      <c r="B2447" s="2">
        <v>45297.0</v>
      </c>
      <c r="C2447" s="3" t="s">
        <v>1389</v>
      </c>
      <c r="D2447" s="3" t="s">
        <v>751</v>
      </c>
      <c r="E2447" s="3">
        <v>397.0</v>
      </c>
      <c r="F2447" s="3" t="s">
        <v>1394</v>
      </c>
      <c r="G2447" s="3">
        <v>38.0</v>
      </c>
      <c r="H2447" s="3">
        <v>80.0</v>
      </c>
      <c r="I2447" s="3">
        <v>0.5166666666666667</v>
      </c>
      <c r="J2447" s="3">
        <v>0.09571788413098237</v>
      </c>
      <c r="K2447" s="3">
        <v>4.9625</v>
      </c>
    </row>
    <row r="2448" ht="13.5" customHeight="1">
      <c r="A2448" s="29">
        <v>2307.0</v>
      </c>
      <c r="B2448" s="2">
        <v>45298.0</v>
      </c>
      <c r="C2448" s="3" t="s">
        <v>1381</v>
      </c>
      <c r="D2448" s="3" t="s">
        <v>1051</v>
      </c>
      <c r="E2448" s="3">
        <v>718.0</v>
      </c>
      <c r="F2448" s="3" t="s">
        <v>642</v>
      </c>
      <c r="G2448" s="3">
        <v>72.0</v>
      </c>
      <c r="H2448" s="3">
        <v>75.0</v>
      </c>
      <c r="I2448" s="3">
        <v>0.45</v>
      </c>
      <c r="J2448" s="3">
        <v>0.10027855153203342</v>
      </c>
      <c r="K2448" s="3">
        <v>9.573333333333334</v>
      </c>
    </row>
    <row r="2449" ht="13.5" customHeight="1">
      <c r="A2449" s="29">
        <v>2307.0</v>
      </c>
      <c r="B2449" s="2">
        <v>45299.0</v>
      </c>
      <c r="C2449" s="3" t="s">
        <v>1382</v>
      </c>
      <c r="D2449" s="3" t="s">
        <v>803</v>
      </c>
      <c r="E2449" s="3">
        <v>555.0</v>
      </c>
      <c r="F2449" s="3" t="s">
        <v>1395</v>
      </c>
      <c r="G2449" s="3">
        <v>33.0</v>
      </c>
      <c r="H2449" s="3">
        <v>50.0</v>
      </c>
      <c r="I2449" s="3">
        <v>0.44166666666666665</v>
      </c>
      <c r="J2449" s="3">
        <v>0.05945945945945946</v>
      </c>
      <c r="K2449" s="3">
        <v>11.1</v>
      </c>
    </row>
    <row r="2450" ht="13.5" customHeight="1">
      <c r="A2450" s="29">
        <v>2307.0</v>
      </c>
      <c r="B2450" s="2">
        <v>45300.0</v>
      </c>
      <c r="C2450" s="3" t="s">
        <v>1383</v>
      </c>
      <c r="D2450" s="3" t="s">
        <v>336</v>
      </c>
      <c r="E2450" s="3">
        <v>568.0</v>
      </c>
      <c r="F2450" s="3" t="s">
        <v>1396</v>
      </c>
      <c r="G2450" s="3">
        <v>11.0</v>
      </c>
      <c r="H2450" s="3">
        <v>21.0</v>
      </c>
      <c r="I2450" s="3">
        <v>0.47430555555555554</v>
      </c>
      <c r="J2450" s="3">
        <v>0.01936619718309859</v>
      </c>
      <c r="K2450" s="3">
        <v>27.047619047619047</v>
      </c>
    </row>
    <row r="2451" ht="13.5" customHeight="1">
      <c r="A2451" s="29">
        <v>2307.0</v>
      </c>
      <c r="B2451" s="2">
        <v>45301.0</v>
      </c>
      <c r="C2451" s="3" t="s">
        <v>1384</v>
      </c>
      <c r="D2451" s="3" t="s">
        <v>378</v>
      </c>
      <c r="E2451" s="3">
        <v>564.0</v>
      </c>
      <c r="F2451" s="3" t="s">
        <v>980</v>
      </c>
      <c r="G2451" s="3">
        <v>28.0</v>
      </c>
      <c r="H2451" s="3">
        <v>39.0</v>
      </c>
      <c r="I2451" s="3">
        <v>0.41805555555555557</v>
      </c>
      <c r="J2451" s="3">
        <v>0.04964539007092199</v>
      </c>
      <c r="K2451" s="3">
        <v>14.461538461538462</v>
      </c>
    </row>
    <row r="2452" ht="13.5" customHeight="1">
      <c r="A2452" s="29">
        <v>2307.0</v>
      </c>
      <c r="B2452" s="2">
        <v>45302.0</v>
      </c>
      <c r="C2452" s="3" t="s">
        <v>1386</v>
      </c>
      <c r="D2452" s="3" t="s">
        <v>377</v>
      </c>
      <c r="E2452" s="3">
        <v>539.0</v>
      </c>
      <c r="F2452" s="3" t="s">
        <v>400</v>
      </c>
      <c r="G2452" s="3">
        <v>90.0</v>
      </c>
      <c r="H2452" s="3">
        <v>80.0</v>
      </c>
      <c r="I2452" s="3">
        <v>0.33958333333333335</v>
      </c>
      <c r="J2452" s="3">
        <v>0.16697588126159554</v>
      </c>
      <c r="K2452" s="3">
        <v>6.7375</v>
      </c>
    </row>
    <row r="2453" ht="13.5" customHeight="1">
      <c r="A2453" s="29">
        <v>2307.0</v>
      </c>
      <c r="B2453" s="2">
        <v>45303.0</v>
      </c>
      <c r="C2453" s="3" t="s">
        <v>1387</v>
      </c>
      <c r="D2453" s="3" t="s">
        <v>1397</v>
      </c>
      <c r="E2453" s="3">
        <v>1060.0</v>
      </c>
      <c r="F2453" s="3" t="s">
        <v>1398</v>
      </c>
      <c r="G2453" s="3">
        <v>8.0</v>
      </c>
      <c r="H2453" s="3">
        <v>27.0</v>
      </c>
      <c r="I2453" s="3">
        <v>0.2513888888888889</v>
      </c>
      <c r="J2453" s="3">
        <v>0.007547169811320755</v>
      </c>
      <c r="K2453" s="3">
        <v>39.25925925925926</v>
      </c>
    </row>
    <row r="2454" ht="13.5" customHeight="1">
      <c r="A2454" s="29">
        <v>2307.0</v>
      </c>
      <c r="B2454" s="2">
        <v>45304.0</v>
      </c>
      <c r="C2454" s="3" t="s">
        <v>1389</v>
      </c>
      <c r="D2454" s="3" t="s">
        <v>1399</v>
      </c>
      <c r="E2454" s="3">
        <v>952.0</v>
      </c>
      <c r="F2454" s="3" t="s">
        <v>968</v>
      </c>
      <c r="G2454" s="3">
        <v>29.0</v>
      </c>
      <c r="H2454" s="3">
        <v>54.0</v>
      </c>
      <c r="I2454" s="3">
        <v>0.30833333333333335</v>
      </c>
      <c r="J2454" s="3">
        <v>0.03046218487394958</v>
      </c>
      <c r="K2454" s="3">
        <v>17.62962962962963</v>
      </c>
    </row>
    <row r="2455" ht="13.5" customHeight="1">
      <c r="A2455" s="29">
        <v>2307.0</v>
      </c>
      <c r="B2455" s="2">
        <v>45305.0</v>
      </c>
      <c r="C2455" s="3" t="s">
        <v>1381</v>
      </c>
      <c r="D2455" s="3" t="s">
        <v>1400</v>
      </c>
      <c r="E2455" s="3">
        <v>746.0</v>
      </c>
      <c r="F2455" s="3" t="s">
        <v>1401</v>
      </c>
      <c r="G2455" s="3">
        <v>23.0</v>
      </c>
      <c r="H2455" s="3">
        <v>26.0</v>
      </c>
      <c r="I2455" s="3">
        <v>0.4583333333333333</v>
      </c>
      <c r="J2455" s="3">
        <v>0.030831099195710455</v>
      </c>
      <c r="K2455" s="3">
        <v>28.692307692307693</v>
      </c>
    </row>
    <row r="2456" ht="13.5" customHeight="1">
      <c r="A2456" s="29">
        <v>2307.0</v>
      </c>
      <c r="B2456" s="2">
        <v>45306.0</v>
      </c>
      <c r="C2456" s="3" t="s">
        <v>1382</v>
      </c>
      <c r="D2456" s="3" t="s">
        <v>643</v>
      </c>
      <c r="E2456" s="3">
        <v>380.0</v>
      </c>
      <c r="F2456" s="3" t="s">
        <v>1394</v>
      </c>
      <c r="G2456" s="3">
        <v>38.0</v>
      </c>
      <c r="H2456" s="3">
        <v>111.0</v>
      </c>
      <c r="I2456" s="3">
        <v>0.375</v>
      </c>
      <c r="J2456" s="3">
        <v>0.1</v>
      </c>
      <c r="K2456" s="3">
        <v>3.4234234234234235</v>
      </c>
    </row>
    <row r="2457" ht="13.5" customHeight="1">
      <c r="A2457" s="29">
        <v>2307.0</v>
      </c>
      <c r="B2457" s="2">
        <v>45307.0</v>
      </c>
      <c r="C2457" s="3" t="s">
        <v>1383</v>
      </c>
      <c r="D2457" s="3" t="s">
        <v>779</v>
      </c>
      <c r="E2457" s="3">
        <v>493.0</v>
      </c>
      <c r="F2457" s="3" t="s">
        <v>682</v>
      </c>
      <c r="G2457" s="3">
        <v>150.0</v>
      </c>
      <c r="H2457" s="3">
        <v>118.0</v>
      </c>
      <c r="I2457" s="3">
        <v>0.3125</v>
      </c>
      <c r="J2457" s="3">
        <v>0.30425963488843816</v>
      </c>
      <c r="K2457" s="3">
        <v>4.177966101694915</v>
      </c>
    </row>
    <row r="2458" ht="13.5" customHeight="1">
      <c r="A2458" s="29">
        <v>2307.0</v>
      </c>
      <c r="B2458" s="2">
        <v>45308.0</v>
      </c>
      <c r="C2458" s="3" t="s">
        <v>1384</v>
      </c>
      <c r="D2458" s="3" t="s">
        <v>474</v>
      </c>
      <c r="E2458" s="3">
        <v>524.0</v>
      </c>
      <c r="F2458" s="3" t="s">
        <v>977</v>
      </c>
      <c r="G2458" s="3">
        <v>35.0</v>
      </c>
      <c r="H2458" s="3">
        <v>41.0</v>
      </c>
      <c r="I2458" s="3">
        <v>0.45069444444444445</v>
      </c>
      <c r="J2458" s="3">
        <v>0.06679389312977099</v>
      </c>
      <c r="K2458" s="3">
        <v>12.78048780487805</v>
      </c>
    </row>
    <row r="2459" ht="13.5" customHeight="1">
      <c r="A2459" s="29">
        <v>2307.0</v>
      </c>
      <c r="B2459" s="2">
        <v>45309.0</v>
      </c>
      <c r="C2459" s="3" t="s">
        <v>1386</v>
      </c>
      <c r="D2459" s="3" t="s">
        <v>1038</v>
      </c>
      <c r="E2459" s="3">
        <v>739.0</v>
      </c>
      <c r="F2459" s="3" t="s">
        <v>1395</v>
      </c>
      <c r="G2459" s="3">
        <v>33.0</v>
      </c>
      <c r="H2459" s="3">
        <v>58.0</v>
      </c>
      <c r="I2459" s="3">
        <v>0.3020833333333333</v>
      </c>
      <c r="J2459" s="3">
        <v>0.044654939106901215</v>
      </c>
      <c r="K2459" s="3">
        <v>12.741379310344827</v>
      </c>
    </row>
    <row r="2460" ht="13.5" customHeight="1">
      <c r="A2460" s="29">
        <v>2307.0</v>
      </c>
      <c r="B2460" s="2">
        <v>45310.0</v>
      </c>
      <c r="C2460" s="3" t="s">
        <v>1387</v>
      </c>
      <c r="D2460" s="3" t="s">
        <v>1092</v>
      </c>
      <c r="E2460" s="3">
        <v>471.0</v>
      </c>
      <c r="F2460" s="3" t="s">
        <v>1402</v>
      </c>
      <c r="G2460" s="3">
        <v>58.0</v>
      </c>
      <c r="H2460" s="3">
        <v>90.0</v>
      </c>
      <c r="I2460" s="3">
        <v>0.3020833333333333</v>
      </c>
      <c r="J2460" s="3">
        <v>0.12314225053078556</v>
      </c>
      <c r="K2460" s="3">
        <v>5.233333333333333</v>
      </c>
    </row>
    <row r="2461" ht="13.5" customHeight="1">
      <c r="A2461" s="29">
        <v>2307.0</v>
      </c>
      <c r="B2461" s="2">
        <v>45311.0</v>
      </c>
      <c r="C2461" s="3" t="s">
        <v>1389</v>
      </c>
      <c r="D2461" s="3" t="s">
        <v>1064</v>
      </c>
      <c r="E2461" s="3">
        <v>520.0</v>
      </c>
      <c r="F2461" s="3" t="s">
        <v>986</v>
      </c>
      <c r="G2461" s="3">
        <v>36.0</v>
      </c>
      <c r="H2461" s="3">
        <v>14.0</v>
      </c>
      <c r="I2461" s="3">
        <v>0.4930555555555556</v>
      </c>
      <c r="J2461" s="3">
        <v>0.06923076923076923</v>
      </c>
      <c r="K2461" s="3">
        <v>37.142857142857146</v>
      </c>
    </row>
    <row r="2462" ht="13.5" customHeight="1">
      <c r="A2462" s="29">
        <v>2307.0</v>
      </c>
      <c r="B2462" s="2">
        <v>45312.0</v>
      </c>
      <c r="C2462" s="3" t="s">
        <v>1381</v>
      </c>
      <c r="D2462" s="3" t="s">
        <v>953</v>
      </c>
      <c r="E2462" s="3">
        <v>502.0</v>
      </c>
      <c r="F2462" s="3" t="s">
        <v>658</v>
      </c>
      <c r="G2462" s="3">
        <v>70.0</v>
      </c>
      <c r="H2462" s="3">
        <v>67.0</v>
      </c>
      <c r="I2462" s="3">
        <v>0.47430555555555554</v>
      </c>
      <c r="J2462" s="3">
        <v>0.1394422310756972</v>
      </c>
      <c r="K2462" s="3">
        <v>7.492537313432836</v>
      </c>
    </row>
    <row r="2463" ht="13.5" customHeight="1">
      <c r="A2463" s="29">
        <v>2307.0</v>
      </c>
      <c r="B2463" s="2">
        <v>45313.0</v>
      </c>
      <c r="C2463" s="3" t="s">
        <v>1382</v>
      </c>
      <c r="D2463" s="3" t="s">
        <v>1403</v>
      </c>
      <c r="E2463" s="3">
        <v>916.0</v>
      </c>
      <c r="F2463" s="3" t="s">
        <v>1404</v>
      </c>
      <c r="G2463" s="3">
        <v>14.0</v>
      </c>
      <c r="H2463" s="3">
        <v>28.0</v>
      </c>
      <c r="I2463" s="3">
        <v>0.5847222222222223</v>
      </c>
      <c r="J2463" s="3">
        <v>0.015283842794759825</v>
      </c>
      <c r="K2463" s="3">
        <v>32.714285714285715</v>
      </c>
    </row>
    <row r="2464" ht="13.5" customHeight="1">
      <c r="A2464" s="29">
        <v>2307.0</v>
      </c>
      <c r="B2464" s="2">
        <v>45314.0</v>
      </c>
      <c r="C2464" s="3" t="s">
        <v>1383</v>
      </c>
      <c r="D2464" s="3" t="s">
        <v>1038</v>
      </c>
      <c r="E2464" s="3">
        <v>739.0</v>
      </c>
      <c r="F2464" s="3" t="s">
        <v>314</v>
      </c>
      <c r="G2464" s="3">
        <v>139.0</v>
      </c>
      <c r="H2464" s="3">
        <v>80.0</v>
      </c>
      <c r="I2464" s="3">
        <v>0.34375</v>
      </c>
      <c r="J2464" s="3">
        <v>0.1880920162381597</v>
      </c>
      <c r="K2464" s="3">
        <v>9.2375</v>
      </c>
    </row>
    <row r="2465" ht="13.5" customHeight="1">
      <c r="A2465" s="29">
        <v>2307.0</v>
      </c>
      <c r="B2465" s="2">
        <v>45315.0</v>
      </c>
      <c r="C2465" s="3" t="s">
        <v>1384</v>
      </c>
      <c r="D2465" s="3" t="s">
        <v>1405</v>
      </c>
      <c r="E2465" s="3">
        <v>675.0</v>
      </c>
      <c r="F2465" s="3" t="s">
        <v>988</v>
      </c>
      <c r="G2465" s="3">
        <v>42.0</v>
      </c>
      <c r="H2465" s="3">
        <v>88.0</v>
      </c>
      <c r="I2465" s="3">
        <v>0.46597222222222223</v>
      </c>
      <c r="J2465" s="3">
        <v>0.06222222222222222</v>
      </c>
      <c r="K2465" s="3">
        <v>7.670454545454546</v>
      </c>
    </row>
    <row r="2466" ht="13.5" customHeight="1">
      <c r="A2466" s="29">
        <v>2307.0</v>
      </c>
      <c r="B2466" s="2">
        <v>45316.0</v>
      </c>
      <c r="C2466" s="3" t="s">
        <v>1386</v>
      </c>
      <c r="D2466" s="3" t="s">
        <v>1406</v>
      </c>
      <c r="E2466" s="3">
        <v>887.0</v>
      </c>
      <c r="F2466" s="3" t="s">
        <v>983</v>
      </c>
      <c r="G2466" s="3">
        <v>52.0</v>
      </c>
      <c r="H2466" s="3">
        <v>92.0</v>
      </c>
      <c r="I2466" s="3">
        <v>0.2791666666666667</v>
      </c>
      <c r="J2466" s="3">
        <v>0.058624577226606536</v>
      </c>
      <c r="K2466" s="3">
        <v>9.641304347826088</v>
      </c>
    </row>
    <row r="2467" ht="13.5" customHeight="1">
      <c r="A2467" s="29">
        <v>2307.0</v>
      </c>
      <c r="B2467" s="2">
        <v>45317.0</v>
      </c>
      <c r="C2467" s="3" t="s">
        <v>1387</v>
      </c>
      <c r="D2467" s="3" t="s">
        <v>1313</v>
      </c>
      <c r="E2467" s="3">
        <v>727.0</v>
      </c>
      <c r="F2467" s="3" t="s">
        <v>642</v>
      </c>
      <c r="G2467" s="3">
        <v>72.0</v>
      </c>
      <c r="H2467" s="3">
        <v>55.0</v>
      </c>
      <c r="I2467" s="3">
        <v>0.2986111111111111</v>
      </c>
      <c r="J2467" s="3">
        <v>0.09903713892709766</v>
      </c>
      <c r="K2467" s="3">
        <v>13.218181818181819</v>
      </c>
    </row>
    <row r="2468" ht="13.5" customHeight="1">
      <c r="A2468" s="29">
        <v>2307.0</v>
      </c>
      <c r="B2468" s="2">
        <v>45318.0</v>
      </c>
      <c r="C2468" s="3" t="s">
        <v>1389</v>
      </c>
      <c r="D2468" s="3" t="s">
        <v>1047</v>
      </c>
      <c r="E2468" s="3">
        <v>679.0</v>
      </c>
      <c r="F2468" s="3" t="s">
        <v>968</v>
      </c>
      <c r="G2468" s="3">
        <v>29.0</v>
      </c>
      <c r="H2468" s="3">
        <v>21.0</v>
      </c>
      <c r="I2468" s="3">
        <v>0.48333333333333334</v>
      </c>
      <c r="J2468" s="3">
        <v>0.042709867452135494</v>
      </c>
      <c r="K2468" s="3">
        <v>32.333333333333336</v>
      </c>
    </row>
    <row r="2469" ht="13.5" customHeight="1">
      <c r="A2469" s="29">
        <v>2307.0</v>
      </c>
      <c r="B2469" s="2">
        <v>45319.0</v>
      </c>
      <c r="C2469" s="3" t="s">
        <v>1381</v>
      </c>
      <c r="D2469" s="3" t="s">
        <v>1407</v>
      </c>
      <c r="E2469" s="3">
        <v>774.0</v>
      </c>
      <c r="F2469" s="3" t="s">
        <v>307</v>
      </c>
      <c r="G2469" s="3">
        <v>86.0</v>
      </c>
      <c r="H2469" s="3">
        <v>38.0</v>
      </c>
      <c r="I2469" s="3">
        <v>0.4368055555555555</v>
      </c>
      <c r="J2469" s="3">
        <v>0.1111111111111111</v>
      </c>
      <c r="K2469" s="3">
        <v>20.36842105263158</v>
      </c>
    </row>
    <row r="2470" ht="13.5" customHeight="1">
      <c r="A2470" s="29">
        <v>2307.0</v>
      </c>
      <c r="B2470" s="2">
        <v>45320.0</v>
      </c>
      <c r="C2470" s="3" t="s">
        <v>1382</v>
      </c>
      <c r="D2470" s="3" t="s">
        <v>1408</v>
      </c>
      <c r="E2470" s="3">
        <v>941.0</v>
      </c>
      <c r="F2470" s="3" t="s">
        <v>988</v>
      </c>
      <c r="G2470" s="3">
        <v>42.0</v>
      </c>
      <c r="H2470" s="3">
        <v>20.0</v>
      </c>
      <c r="I2470" s="3">
        <v>0.3020833333333333</v>
      </c>
      <c r="J2470" s="3">
        <v>0.044633368756641874</v>
      </c>
      <c r="K2470" s="3">
        <v>47.05</v>
      </c>
    </row>
    <row r="2471" ht="13.5" customHeight="1">
      <c r="A2471" s="29">
        <v>2307.0</v>
      </c>
      <c r="B2471" s="2">
        <v>45321.0</v>
      </c>
      <c r="C2471" s="3" t="s">
        <v>1383</v>
      </c>
      <c r="D2471" s="3" t="s">
        <v>1409</v>
      </c>
      <c r="E2471" s="3">
        <v>425.0</v>
      </c>
      <c r="F2471" s="3" t="s">
        <v>619</v>
      </c>
      <c r="G2471" s="3">
        <v>101.0</v>
      </c>
      <c r="H2471" s="3">
        <v>110.0</v>
      </c>
      <c r="I2471" s="3">
        <v>0.3020833333333333</v>
      </c>
      <c r="J2471" s="3">
        <v>0.2376470588235294</v>
      </c>
      <c r="K2471" s="3">
        <v>3.8636363636363638</v>
      </c>
    </row>
    <row r="2472" ht="13.5" customHeight="1">
      <c r="A2472" s="29">
        <v>2307.0</v>
      </c>
      <c r="B2472" s="2">
        <v>45322.0</v>
      </c>
      <c r="C2472" s="3" t="s">
        <v>1384</v>
      </c>
      <c r="D2472" s="3" t="s">
        <v>1410</v>
      </c>
      <c r="E2472" s="3">
        <v>815.0</v>
      </c>
      <c r="F2472" s="3" t="s">
        <v>257</v>
      </c>
      <c r="G2472" s="3">
        <v>77.0</v>
      </c>
      <c r="H2472" s="3">
        <v>76.0</v>
      </c>
      <c r="I2472" s="3">
        <v>0.3840277777777778</v>
      </c>
      <c r="J2472" s="3">
        <v>0.09447852760736196</v>
      </c>
      <c r="K2472" s="3">
        <v>10.723684210526315</v>
      </c>
    </row>
    <row r="2473" ht="13.5" customHeight="1">
      <c r="A2473" s="29">
        <v>2307.0</v>
      </c>
      <c r="B2473" s="2">
        <v>45323.0</v>
      </c>
      <c r="C2473" s="3" t="s">
        <v>1386</v>
      </c>
      <c r="D2473" s="3" t="s">
        <v>1313</v>
      </c>
      <c r="E2473" s="3">
        <v>727.0</v>
      </c>
      <c r="F2473" s="3" t="s">
        <v>1411</v>
      </c>
      <c r="G2473" s="3">
        <v>34.0</v>
      </c>
      <c r="H2473" s="3">
        <v>55.0</v>
      </c>
      <c r="I2473" s="3">
        <v>0.3875</v>
      </c>
      <c r="J2473" s="3">
        <v>0.04676753782668501</v>
      </c>
      <c r="K2473" s="3">
        <v>13.218181818181819</v>
      </c>
    </row>
    <row r="2474" ht="13.5" customHeight="1">
      <c r="A2474" s="29">
        <v>2307.0</v>
      </c>
      <c r="B2474" s="2">
        <v>45324.0</v>
      </c>
      <c r="C2474" s="3" t="s">
        <v>1387</v>
      </c>
      <c r="D2474" s="3" t="s">
        <v>1042</v>
      </c>
      <c r="E2474" s="3">
        <v>704.0</v>
      </c>
      <c r="F2474" s="3" t="s">
        <v>580</v>
      </c>
      <c r="G2474" s="3">
        <v>92.0</v>
      </c>
      <c r="H2474" s="3">
        <v>49.0</v>
      </c>
      <c r="I2474" s="3">
        <v>0.4284722222222222</v>
      </c>
      <c r="J2474" s="3">
        <v>0.13068181818181818</v>
      </c>
      <c r="K2474" s="3">
        <v>14.36734693877551</v>
      </c>
    </row>
    <row r="2475" ht="13.5" customHeight="1">
      <c r="A2475" s="29">
        <v>2307.0</v>
      </c>
      <c r="B2475" s="2">
        <v>45325.0</v>
      </c>
      <c r="C2475" s="3" t="s">
        <v>1389</v>
      </c>
      <c r="D2475" s="3" t="s">
        <v>1412</v>
      </c>
      <c r="E2475" s="3">
        <v>763.0</v>
      </c>
      <c r="F2475" s="3" t="s">
        <v>1396</v>
      </c>
      <c r="G2475" s="3">
        <v>11.0</v>
      </c>
      <c r="H2475" s="3">
        <v>84.0</v>
      </c>
      <c r="I2475" s="3">
        <v>0.2590277777777778</v>
      </c>
      <c r="J2475" s="3">
        <v>0.014416775884665793</v>
      </c>
      <c r="K2475" s="3">
        <v>9.083333333333334</v>
      </c>
    </row>
    <row r="2476" ht="13.5" customHeight="1">
      <c r="A2476" s="29">
        <v>2307.0</v>
      </c>
      <c r="B2476" s="2">
        <v>45326.0</v>
      </c>
      <c r="C2476" s="3" t="s">
        <v>1381</v>
      </c>
      <c r="D2476" s="3" t="s">
        <v>1413</v>
      </c>
      <c r="E2476" s="3">
        <v>790.0</v>
      </c>
      <c r="F2476" s="3" t="s">
        <v>1414</v>
      </c>
      <c r="G2476" s="3">
        <v>25.0</v>
      </c>
      <c r="H2476" s="3">
        <v>187.0</v>
      </c>
      <c r="I2476" s="3">
        <v>0.2520833333333333</v>
      </c>
      <c r="J2476" s="3">
        <v>0.03164556962025317</v>
      </c>
      <c r="K2476" s="3">
        <v>4.224598930481283</v>
      </c>
    </row>
    <row r="2477" ht="13.5" customHeight="1">
      <c r="A2477" s="29">
        <v>2307.0</v>
      </c>
      <c r="B2477" s="2">
        <v>45327.0</v>
      </c>
      <c r="C2477" s="3" t="s">
        <v>1382</v>
      </c>
      <c r="D2477" s="3" t="s">
        <v>1045</v>
      </c>
      <c r="E2477" s="3">
        <v>671.0</v>
      </c>
      <c r="F2477" s="3" t="s">
        <v>991</v>
      </c>
      <c r="G2477" s="3">
        <v>18.0</v>
      </c>
      <c r="H2477" s="3">
        <v>287.0</v>
      </c>
      <c r="I2477" s="3">
        <v>0.2708333333333333</v>
      </c>
      <c r="J2477" s="3">
        <v>0.026825633383010434</v>
      </c>
      <c r="K2477" s="3">
        <v>2.337979094076655</v>
      </c>
    </row>
    <row r="2478" ht="13.5" customHeight="1">
      <c r="A2478" s="29">
        <v>2307.0</v>
      </c>
      <c r="B2478" s="2">
        <v>45328.0</v>
      </c>
      <c r="C2478" s="3" t="s">
        <v>1383</v>
      </c>
      <c r="D2478" s="3" t="s">
        <v>337</v>
      </c>
      <c r="E2478" s="3">
        <v>180.0</v>
      </c>
      <c r="F2478" s="3" t="s">
        <v>1385</v>
      </c>
      <c r="G2478" s="3">
        <v>32.0</v>
      </c>
      <c r="H2478" s="3">
        <v>251.0</v>
      </c>
      <c r="I2478" s="3">
        <v>0.25277777777777777</v>
      </c>
      <c r="J2478" s="3">
        <v>0.17777777777777778</v>
      </c>
      <c r="K2478" s="3">
        <v>0.7171314741035857</v>
      </c>
    </row>
    <row r="2479" ht="13.5" customHeight="1">
      <c r="A2479" s="29">
        <v>2307.0</v>
      </c>
      <c r="B2479" s="2">
        <v>45329.0</v>
      </c>
      <c r="C2479" s="3" t="s">
        <v>1384</v>
      </c>
      <c r="D2479" s="3" t="s">
        <v>1415</v>
      </c>
      <c r="E2479" s="3">
        <v>920.0</v>
      </c>
      <c r="F2479" s="3" t="s">
        <v>639</v>
      </c>
      <c r="G2479" s="3">
        <v>116.0</v>
      </c>
      <c r="H2479" s="3">
        <v>199.0</v>
      </c>
      <c r="I2479" s="3">
        <v>0.29444444444444445</v>
      </c>
      <c r="J2479" s="3">
        <v>0.12608695652173912</v>
      </c>
      <c r="K2479" s="3">
        <v>4.623115577889447</v>
      </c>
    </row>
    <row r="2480" ht="13.5" customHeight="1">
      <c r="A2480" s="29">
        <v>2307.0</v>
      </c>
      <c r="B2480" s="2">
        <v>45330.0</v>
      </c>
      <c r="C2480" s="3" t="s">
        <v>1386</v>
      </c>
      <c r="D2480" s="3" t="s">
        <v>449</v>
      </c>
      <c r="E2480" s="3">
        <v>508.0</v>
      </c>
      <c r="F2480" s="3" t="s">
        <v>626</v>
      </c>
      <c r="G2480" s="3">
        <v>91.0</v>
      </c>
      <c r="H2480" s="3">
        <v>383.0</v>
      </c>
      <c r="I2480" s="3">
        <v>0.2777777777777778</v>
      </c>
      <c r="J2480" s="3">
        <v>0.17913385826771652</v>
      </c>
      <c r="K2480" s="3">
        <v>1.3263707571801566</v>
      </c>
    </row>
    <row r="2481" ht="13.5" customHeight="1">
      <c r="A2481" s="29">
        <v>2307.0</v>
      </c>
      <c r="B2481" s="2">
        <v>45331.0</v>
      </c>
      <c r="C2481" s="3" t="s">
        <v>1387</v>
      </c>
      <c r="D2481" s="3" t="s">
        <v>1416</v>
      </c>
      <c r="E2481" s="3">
        <v>1078.0</v>
      </c>
      <c r="F2481" s="3" t="s">
        <v>278</v>
      </c>
      <c r="G2481" s="3">
        <v>135.0</v>
      </c>
      <c r="H2481" s="3">
        <v>163.0</v>
      </c>
      <c r="I2481" s="3">
        <v>0.4527777777777778</v>
      </c>
      <c r="J2481" s="3">
        <v>0.12523191094619665</v>
      </c>
      <c r="K2481" s="3">
        <v>6.613496932515337</v>
      </c>
    </row>
    <row r="2482" ht="13.5" customHeight="1">
      <c r="A2482" s="29">
        <v>2307.0</v>
      </c>
      <c r="B2482" s="2">
        <v>45332.0</v>
      </c>
      <c r="C2482" s="3" t="s">
        <v>1389</v>
      </c>
      <c r="D2482" s="3" t="s">
        <v>1417</v>
      </c>
      <c r="E2482" s="3">
        <v>496.0</v>
      </c>
      <c r="F2482" s="3" t="s">
        <v>983</v>
      </c>
      <c r="G2482" s="3">
        <v>52.0</v>
      </c>
      <c r="H2482" s="3">
        <v>156.0</v>
      </c>
      <c r="I2482" s="3">
        <v>0.33888888888888885</v>
      </c>
      <c r="J2482" s="3">
        <v>0.10483870967741936</v>
      </c>
      <c r="K2482" s="3">
        <v>3.1794871794871793</v>
      </c>
    </row>
    <row r="2483" ht="13.5" customHeight="1">
      <c r="A2483" s="29">
        <v>2307.0</v>
      </c>
      <c r="B2483" s="2">
        <v>45333.0</v>
      </c>
      <c r="C2483" s="3" t="s">
        <v>1381</v>
      </c>
      <c r="D2483" s="3" t="s">
        <v>1418</v>
      </c>
      <c r="E2483" s="3">
        <v>664.0</v>
      </c>
      <c r="F2483" s="3" t="s">
        <v>1394</v>
      </c>
      <c r="G2483" s="3">
        <v>38.0</v>
      </c>
      <c r="H2483" s="3">
        <v>157.0</v>
      </c>
      <c r="I2483" s="3">
        <v>0.2659722222222222</v>
      </c>
      <c r="J2483" s="3">
        <v>0.0572289156626506</v>
      </c>
      <c r="K2483" s="3">
        <v>4.229299363057325</v>
      </c>
    </row>
    <row r="2484" ht="13.5" customHeight="1">
      <c r="A2484" s="29">
        <v>2307.0</v>
      </c>
      <c r="B2484" s="2">
        <v>45334.0</v>
      </c>
      <c r="C2484" s="3" t="s">
        <v>1382</v>
      </c>
      <c r="D2484" s="3" t="s">
        <v>1419</v>
      </c>
      <c r="E2484" s="3">
        <v>762.0</v>
      </c>
      <c r="F2484" s="3" t="s">
        <v>617</v>
      </c>
      <c r="G2484" s="3">
        <v>119.0</v>
      </c>
      <c r="H2484" s="3">
        <v>67.0</v>
      </c>
      <c r="I2484" s="3">
        <v>0.2986111111111111</v>
      </c>
      <c r="J2484" s="3">
        <v>0.15616797900262466</v>
      </c>
      <c r="K2484" s="3">
        <v>11.373134328358208</v>
      </c>
    </row>
    <row r="2485" ht="13.5" customHeight="1">
      <c r="A2485" s="29">
        <v>2307.0</v>
      </c>
      <c r="B2485" s="2">
        <v>45335.0</v>
      </c>
      <c r="C2485" s="3" t="s">
        <v>1383</v>
      </c>
      <c r="D2485" s="3" t="s">
        <v>1026</v>
      </c>
      <c r="E2485" s="3">
        <v>267.0</v>
      </c>
      <c r="F2485" s="3" t="s">
        <v>1388</v>
      </c>
      <c r="G2485" s="3">
        <v>44.0</v>
      </c>
      <c r="H2485" s="3">
        <v>91.0</v>
      </c>
      <c r="I2485" s="3">
        <v>0.2986111111111111</v>
      </c>
      <c r="J2485" s="3">
        <v>0.1647940074906367</v>
      </c>
      <c r="K2485" s="3">
        <v>2.934065934065934</v>
      </c>
    </row>
    <row r="2486" ht="13.5" customHeight="1">
      <c r="A2486" s="29">
        <v>2307.0</v>
      </c>
      <c r="B2486" s="2">
        <v>45336.0</v>
      </c>
      <c r="C2486" s="3" t="s">
        <v>1384</v>
      </c>
      <c r="D2486" s="3" t="s">
        <v>1042</v>
      </c>
      <c r="E2486" s="3">
        <v>704.0</v>
      </c>
      <c r="F2486" s="3" t="s">
        <v>580</v>
      </c>
      <c r="G2486" s="3">
        <v>92.0</v>
      </c>
      <c r="H2486" s="3">
        <v>76.0</v>
      </c>
      <c r="I2486" s="3">
        <v>0.29444444444444445</v>
      </c>
      <c r="J2486" s="3">
        <v>0.13068181818181818</v>
      </c>
      <c r="K2486" s="3">
        <v>9.263157894736842</v>
      </c>
    </row>
    <row r="2487" ht="13.5" customHeight="1">
      <c r="A2487" s="29">
        <v>2307.0</v>
      </c>
      <c r="B2487" s="2">
        <v>45337.0</v>
      </c>
      <c r="C2487" s="3" t="s">
        <v>1386</v>
      </c>
      <c r="D2487" s="3" t="s">
        <v>1420</v>
      </c>
      <c r="E2487" s="3">
        <v>509.0</v>
      </c>
      <c r="F2487" s="3" t="s">
        <v>400</v>
      </c>
      <c r="G2487" s="3">
        <v>90.0</v>
      </c>
      <c r="H2487" s="3">
        <v>41.0</v>
      </c>
      <c r="I2487" s="3">
        <v>0.2777777777777778</v>
      </c>
      <c r="J2487" s="3">
        <v>0.17681728880157171</v>
      </c>
      <c r="K2487" s="3">
        <v>12.414634146341463</v>
      </c>
    </row>
    <row r="2488" ht="13.5" customHeight="1">
      <c r="A2488" s="29">
        <v>2307.0</v>
      </c>
      <c r="B2488" s="2">
        <v>45338.0</v>
      </c>
      <c r="C2488" s="3" t="s">
        <v>1387</v>
      </c>
      <c r="D2488" s="3" t="s">
        <v>1047</v>
      </c>
      <c r="E2488" s="3">
        <v>679.0</v>
      </c>
      <c r="F2488" s="3" t="s">
        <v>968</v>
      </c>
      <c r="G2488" s="3">
        <v>29.0</v>
      </c>
      <c r="H2488" s="3">
        <v>20.0</v>
      </c>
      <c r="I2488" s="3">
        <v>0.4305555555555556</v>
      </c>
      <c r="J2488" s="3">
        <v>0.042709867452135494</v>
      </c>
      <c r="K2488" s="3">
        <v>33.95</v>
      </c>
    </row>
    <row r="2489" ht="13.5" customHeight="1">
      <c r="A2489" s="29">
        <v>2307.0</v>
      </c>
      <c r="B2489" s="2">
        <v>45339.0</v>
      </c>
      <c r="C2489" s="3" t="s">
        <v>1389</v>
      </c>
      <c r="D2489" s="3" t="s">
        <v>1313</v>
      </c>
      <c r="E2489" s="3">
        <v>727.0</v>
      </c>
      <c r="F2489" s="3" t="s">
        <v>988</v>
      </c>
      <c r="G2489" s="3">
        <v>42.0</v>
      </c>
      <c r="H2489" s="3">
        <v>90.0</v>
      </c>
      <c r="I2489" s="3">
        <v>0.48333333333333334</v>
      </c>
      <c r="J2489" s="3">
        <v>0.0577716643741403</v>
      </c>
      <c r="K2489" s="3">
        <v>8.077777777777778</v>
      </c>
    </row>
    <row r="2490" ht="13.5" customHeight="1">
      <c r="A2490" s="29">
        <v>2307.0</v>
      </c>
      <c r="B2490" s="2">
        <v>45340.0</v>
      </c>
      <c r="C2490" s="3" t="s">
        <v>1381</v>
      </c>
      <c r="D2490" s="3" t="s">
        <v>1418</v>
      </c>
      <c r="E2490" s="3">
        <v>664.0</v>
      </c>
      <c r="F2490" s="3" t="s">
        <v>617</v>
      </c>
      <c r="G2490" s="3">
        <v>119.0</v>
      </c>
      <c r="H2490" s="3">
        <v>67.0</v>
      </c>
      <c r="I2490" s="3">
        <v>0.4368055555555555</v>
      </c>
      <c r="J2490" s="3">
        <v>0.17921686746987953</v>
      </c>
      <c r="K2490" s="3">
        <v>9.91044776119403</v>
      </c>
    </row>
    <row r="2491" ht="13.5" customHeight="1">
      <c r="A2491" s="29">
        <v>2307.0</v>
      </c>
      <c r="B2491" s="2">
        <v>45341.0</v>
      </c>
      <c r="C2491" s="3" t="s">
        <v>1382</v>
      </c>
      <c r="D2491" s="3" t="s">
        <v>1419</v>
      </c>
      <c r="E2491" s="3">
        <v>762.0</v>
      </c>
      <c r="F2491" s="3" t="s">
        <v>580</v>
      </c>
      <c r="G2491" s="3">
        <v>92.0</v>
      </c>
      <c r="H2491" s="3">
        <v>156.0</v>
      </c>
      <c r="I2491" s="3">
        <v>0.2986111111111111</v>
      </c>
      <c r="J2491" s="3">
        <v>0.12073490813648294</v>
      </c>
      <c r="K2491" s="3">
        <v>4.884615384615385</v>
      </c>
    </row>
    <row r="2492" ht="13.5" customHeight="1">
      <c r="A2492" s="29">
        <v>2307.0</v>
      </c>
      <c r="B2492" s="2">
        <v>45342.0</v>
      </c>
      <c r="C2492" s="3" t="s">
        <v>1383</v>
      </c>
      <c r="D2492" s="3" t="s">
        <v>1042</v>
      </c>
      <c r="E2492" s="3">
        <v>704.0</v>
      </c>
      <c r="F2492" s="3" t="s">
        <v>968</v>
      </c>
      <c r="G2492" s="3">
        <v>29.0</v>
      </c>
      <c r="H2492" s="3">
        <v>111.0</v>
      </c>
      <c r="I2492" s="3">
        <v>0.3020833333333333</v>
      </c>
      <c r="J2492" s="3">
        <v>0.041193181818181816</v>
      </c>
      <c r="K2492" s="3">
        <v>6.342342342342342</v>
      </c>
    </row>
    <row r="2493" ht="13.5" customHeight="1">
      <c r="A2493" s="29">
        <v>2307.0</v>
      </c>
      <c r="B2493" s="2">
        <v>45343.0</v>
      </c>
      <c r="C2493" s="3" t="s">
        <v>1384</v>
      </c>
      <c r="D2493" s="3" t="s">
        <v>1047</v>
      </c>
      <c r="E2493" s="3">
        <v>679.0</v>
      </c>
      <c r="F2493" s="3" t="s">
        <v>580</v>
      </c>
      <c r="G2493" s="3">
        <v>92.0</v>
      </c>
      <c r="H2493" s="3">
        <v>80.0</v>
      </c>
      <c r="I2493" s="3">
        <v>0.3840277777777778</v>
      </c>
      <c r="J2493" s="3">
        <v>0.13549337260677466</v>
      </c>
      <c r="K2493" s="3">
        <v>8.4875</v>
      </c>
    </row>
    <row r="2494" ht="13.5" customHeight="1">
      <c r="A2494" s="29">
        <v>2307.0</v>
      </c>
      <c r="B2494" s="2">
        <v>45344.0</v>
      </c>
      <c r="C2494" s="3" t="s">
        <v>1386</v>
      </c>
      <c r="D2494" s="3" t="s">
        <v>1083</v>
      </c>
      <c r="E2494" s="3">
        <v>332.0</v>
      </c>
      <c r="F2494" s="3" t="s">
        <v>1411</v>
      </c>
      <c r="G2494" s="3">
        <v>34.0</v>
      </c>
      <c r="H2494" s="3">
        <v>39.0</v>
      </c>
      <c r="I2494" s="3">
        <v>0.3875</v>
      </c>
      <c r="J2494" s="3">
        <v>0.10240963855421686</v>
      </c>
      <c r="K2494" s="3">
        <v>8.512820512820513</v>
      </c>
    </row>
    <row r="2495" ht="13.5" customHeight="1">
      <c r="A2495" s="29">
        <v>2307.0</v>
      </c>
      <c r="B2495" s="2">
        <v>45345.0</v>
      </c>
      <c r="C2495" s="3" t="s">
        <v>1387</v>
      </c>
      <c r="D2495" s="3" t="s">
        <v>1042</v>
      </c>
      <c r="E2495" s="3">
        <v>704.0</v>
      </c>
      <c r="F2495" s="3" t="s">
        <v>983</v>
      </c>
      <c r="G2495" s="3">
        <v>52.0</v>
      </c>
      <c r="H2495" s="3">
        <v>58.0</v>
      </c>
      <c r="I2495" s="3">
        <v>0.4527777777777778</v>
      </c>
      <c r="J2495" s="3">
        <v>0.07386363636363637</v>
      </c>
      <c r="K2495" s="3">
        <v>12.137931034482758</v>
      </c>
    </row>
    <row r="2496" ht="13.5" customHeight="1">
      <c r="A2496" s="29">
        <v>2307.0</v>
      </c>
      <c r="B2496" s="2">
        <v>45346.0</v>
      </c>
      <c r="C2496" s="3" t="s">
        <v>1389</v>
      </c>
      <c r="D2496" s="3" t="s">
        <v>1417</v>
      </c>
      <c r="E2496" s="3">
        <v>496.0</v>
      </c>
      <c r="F2496" s="3" t="s">
        <v>983</v>
      </c>
      <c r="G2496" s="3">
        <v>52.0</v>
      </c>
      <c r="H2496" s="3">
        <v>67.0</v>
      </c>
      <c r="I2496" s="3">
        <v>0.4722222222222222</v>
      </c>
      <c r="J2496" s="3">
        <v>0.10483870967741936</v>
      </c>
      <c r="K2496" s="3">
        <v>7.402985074626866</v>
      </c>
    </row>
    <row r="2497" ht="13.5" customHeight="1">
      <c r="A2497" s="29">
        <v>2307.0</v>
      </c>
      <c r="B2497" s="2">
        <v>45347.0</v>
      </c>
      <c r="C2497" s="3" t="s">
        <v>1381</v>
      </c>
      <c r="D2497" s="3" t="s">
        <v>1418</v>
      </c>
      <c r="E2497" s="3">
        <v>664.0</v>
      </c>
      <c r="F2497" s="3" t="s">
        <v>1394</v>
      </c>
      <c r="G2497" s="3">
        <v>38.0</v>
      </c>
      <c r="H2497" s="3">
        <v>75.0</v>
      </c>
      <c r="I2497" s="3">
        <v>0.4486111111111111</v>
      </c>
      <c r="J2497" s="3">
        <v>0.0572289156626506</v>
      </c>
      <c r="K2497" s="3">
        <v>8.853333333333333</v>
      </c>
    </row>
    <row r="2498" ht="13.5" customHeight="1">
      <c r="A2498" s="29">
        <v>2307.0</v>
      </c>
      <c r="B2498" s="2">
        <v>45348.0</v>
      </c>
      <c r="C2498" s="3" t="s">
        <v>1382</v>
      </c>
      <c r="D2498" s="3" t="s">
        <v>1419</v>
      </c>
      <c r="E2498" s="3">
        <v>762.0</v>
      </c>
      <c r="F2498" s="3" t="s">
        <v>617</v>
      </c>
      <c r="G2498" s="3">
        <v>119.0</v>
      </c>
      <c r="H2498" s="3">
        <v>24.0</v>
      </c>
      <c r="I2498" s="3">
        <v>0.2986111111111111</v>
      </c>
      <c r="J2498" s="3">
        <v>0.15616797900262466</v>
      </c>
      <c r="K2498" s="3">
        <v>31.75</v>
      </c>
    </row>
    <row r="2499" ht="13.5" customHeight="1">
      <c r="A2499" s="29">
        <v>2307.0</v>
      </c>
      <c r="B2499" s="2">
        <v>45349.0</v>
      </c>
      <c r="C2499" s="3" t="s">
        <v>1383</v>
      </c>
      <c r="D2499" s="3" t="s">
        <v>948</v>
      </c>
      <c r="E2499" s="3">
        <v>320.0</v>
      </c>
      <c r="F2499" s="3" t="s">
        <v>1385</v>
      </c>
      <c r="G2499" s="3">
        <v>32.0</v>
      </c>
      <c r="H2499" s="3">
        <v>67.0</v>
      </c>
      <c r="I2499" s="3">
        <v>0.34375</v>
      </c>
      <c r="J2499" s="3">
        <v>0.1</v>
      </c>
      <c r="K2499" s="3">
        <v>4.776119402985074</v>
      </c>
    </row>
    <row r="2500" ht="13.5" customHeight="1">
      <c r="A2500" s="29">
        <v>2307.0</v>
      </c>
      <c r="B2500" s="2">
        <v>45350.0</v>
      </c>
      <c r="C2500" s="3" t="s">
        <v>1384</v>
      </c>
      <c r="D2500" s="3" t="s">
        <v>1412</v>
      </c>
      <c r="E2500" s="3">
        <v>763.0</v>
      </c>
      <c r="F2500" s="3" t="s">
        <v>642</v>
      </c>
      <c r="G2500" s="3">
        <v>72.0</v>
      </c>
      <c r="H2500" s="3">
        <v>150.0</v>
      </c>
      <c r="I2500" s="3">
        <v>0.46597222222222223</v>
      </c>
      <c r="J2500" s="3">
        <v>0.09436435124508519</v>
      </c>
      <c r="K2500" s="3">
        <v>5.086666666666667</v>
      </c>
    </row>
    <row r="2501" ht="13.5" customHeight="1">
      <c r="A2501" s="29">
        <v>2307.0</v>
      </c>
      <c r="B2501" s="2">
        <v>45351.0</v>
      </c>
      <c r="C2501" s="3" t="s">
        <v>1386</v>
      </c>
      <c r="D2501" s="3" t="s">
        <v>931</v>
      </c>
      <c r="E2501" s="3">
        <v>272.0</v>
      </c>
      <c r="F2501" s="3" t="s">
        <v>968</v>
      </c>
      <c r="G2501" s="3">
        <v>29.0</v>
      </c>
      <c r="H2501" s="3">
        <v>118.0</v>
      </c>
      <c r="I2501" s="3">
        <v>0.2791666666666667</v>
      </c>
      <c r="J2501" s="3">
        <v>0.10661764705882353</v>
      </c>
      <c r="K2501" s="3">
        <v>2.305084745762712</v>
      </c>
    </row>
    <row r="2502" ht="13.5" customHeight="1">
      <c r="A2502" s="29">
        <v>2307.0</v>
      </c>
      <c r="B2502" s="2">
        <v>45352.0</v>
      </c>
      <c r="C2502" s="3" t="s">
        <v>1387</v>
      </c>
      <c r="D2502" s="3" t="s">
        <v>1045</v>
      </c>
      <c r="E2502" s="3">
        <v>671.0</v>
      </c>
      <c r="F2502" s="3" t="s">
        <v>307</v>
      </c>
      <c r="G2502" s="3">
        <v>86.0</v>
      </c>
      <c r="H2502" s="3">
        <v>80.0</v>
      </c>
      <c r="I2502" s="3">
        <v>0.3013888888888889</v>
      </c>
      <c r="J2502" s="3">
        <v>0.12816691505216096</v>
      </c>
      <c r="K2502" s="3">
        <v>8.3875</v>
      </c>
    </row>
    <row r="2503" ht="13.5" customHeight="1">
      <c r="A2503" s="29">
        <v>2307.0</v>
      </c>
      <c r="B2503" s="2">
        <v>45353.0</v>
      </c>
      <c r="C2503" s="3" t="s">
        <v>1389</v>
      </c>
      <c r="D2503" s="3" t="s">
        <v>1417</v>
      </c>
      <c r="E2503" s="3">
        <v>496.0</v>
      </c>
      <c r="F2503" s="3" t="s">
        <v>988</v>
      </c>
      <c r="G2503" s="3">
        <v>42.0</v>
      </c>
      <c r="H2503" s="3">
        <v>55.0</v>
      </c>
      <c r="I2503" s="3">
        <v>0.4166666666666667</v>
      </c>
      <c r="J2503" s="3">
        <v>0.0846774193548387</v>
      </c>
      <c r="K2503" s="3">
        <v>9.018181818181818</v>
      </c>
    </row>
    <row r="2504" ht="13.5" customHeight="1">
      <c r="A2504" s="29">
        <v>2307.0</v>
      </c>
      <c r="B2504" s="2">
        <v>45354.0</v>
      </c>
      <c r="C2504" s="3" t="s">
        <v>1381</v>
      </c>
      <c r="D2504" s="3" t="s">
        <v>397</v>
      </c>
      <c r="E2504" s="3">
        <v>393.0</v>
      </c>
      <c r="F2504" s="3" t="s">
        <v>1388</v>
      </c>
      <c r="G2504" s="3">
        <v>44.0</v>
      </c>
      <c r="H2504" s="3">
        <v>53.0</v>
      </c>
      <c r="I2504" s="3">
        <v>0.4166666666666667</v>
      </c>
      <c r="J2504" s="3">
        <v>0.11195928753180662</v>
      </c>
      <c r="K2504" s="3">
        <v>7.415094339622642</v>
      </c>
    </row>
    <row r="2505" ht="13.5" customHeight="1">
      <c r="A2505" s="29">
        <v>2307.0</v>
      </c>
      <c r="B2505" s="2">
        <v>45355.0</v>
      </c>
      <c r="C2505" s="3" t="s">
        <v>1382</v>
      </c>
      <c r="D2505" s="3" t="s">
        <v>622</v>
      </c>
      <c r="E2505" s="3">
        <v>417.0</v>
      </c>
      <c r="F2505" s="3" t="s">
        <v>1414</v>
      </c>
      <c r="G2505" s="3">
        <v>25.0</v>
      </c>
      <c r="H2505" s="3">
        <v>23.0</v>
      </c>
      <c r="I2505" s="3">
        <v>0.4166666666666667</v>
      </c>
      <c r="J2505" s="3">
        <v>0.05995203836930456</v>
      </c>
      <c r="K2505" s="3">
        <v>18.130434782608695</v>
      </c>
    </row>
    <row r="2506" ht="13.5" customHeight="1">
      <c r="A2506" s="29">
        <v>2307.0</v>
      </c>
      <c r="B2506" s="2">
        <v>45356.0</v>
      </c>
      <c r="C2506" s="3" t="s">
        <v>1383</v>
      </c>
      <c r="D2506" s="3" t="s">
        <v>318</v>
      </c>
      <c r="E2506" s="3">
        <v>241.0</v>
      </c>
      <c r="F2506" s="3" t="s">
        <v>557</v>
      </c>
      <c r="G2506" s="3">
        <v>105.0</v>
      </c>
      <c r="H2506" s="3">
        <v>123.0</v>
      </c>
      <c r="I2506" s="3">
        <v>0.3333333333333333</v>
      </c>
      <c r="J2506" s="3">
        <v>0.43568464730290457</v>
      </c>
      <c r="K2506" s="3">
        <v>1.9593495934959348</v>
      </c>
    </row>
    <row r="2507" ht="13.5" customHeight="1">
      <c r="A2507" s="29">
        <v>2307.0</v>
      </c>
      <c r="B2507" s="2">
        <v>45357.0</v>
      </c>
      <c r="C2507" s="3" t="s">
        <v>1384</v>
      </c>
      <c r="D2507" s="3" t="s">
        <v>390</v>
      </c>
      <c r="E2507" s="3">
        <v>385.0</v>
      </c>
      <c r="F2507" s="3" t="s">
        <v>1421</v>
      </c>
      <c r="G2507" s="3">
        <v>22.0</v>
      </c>
      <c r="H2507" s="3">
        <v>64.0</v>
      </c>
      <c r="I2507" s="3">
        <v>0.34930555555555554</v>
      </c>
      <c r="J2507" s="3">
        <v>0.05714285714285714</v>
      </c>
      <c r="K2507" s="3">
        <v>6.015625</v>
      </c>
    </row>
    <row r="2508" ht="13.5" customHeight="1">
      <c r="A2508" s="29">
        <v>2307.0</v>
      </c>
      <c r="B2508" s="2">
        <v>45358.0</v>
      </c>
      <c r="C2508" s="3" t="s">
        <v>1386</v>
      </c>
      <c r="D2508" s="3" t="s">
        <v>341</v>
      </c>
      <c r="E2508" s="3">
        <v>433.0</v>
      </c>
      <c r="F2508" s="3" t="s">
        <v>1422</v>
      </c>
      <c r="G2508" s="3">
        <v>21.0</v>
      </c>
      <c r="H2508" s="3">
        <v>52.0</v>
      </c>
      <c r="I2508" s="3">
        <v>0.3333333333333333</v>
      </c>
      <c r="J2508" s="3">
        <v>0.04849884526558892</v>
      </c>
      <c r="K2508" s="3">
        <v>8.326923076923077</v>
      </c>
    </row>
    <row r="2509" ht="13.5" customHeight="1">
      <c r="A2509" s="29">
        <v>2307.0</v>
      </c>
      <c r="B2509" s="2">
        <v>45359.0</v>
      </c>
      <c r="C2509" s="3" t="s">
        <v>1387</v>
      </c>
      <c r="D2509" s="3" t="s">
        <v>821</v>
      </c>
      <c r="E2509" s="3">
        <v>621.0</v>
      </c>
      <c r="F2509" s="3" t="s">
        <v>279</v>
      </c>
      <c r="G2509" s="3">
        <v>94.0</v>
      </c>
      <c r="H2509" s="3">
        <v>62.0</v>
      </c>
      <c r="I2509" s="3">
        <v>0.2916666666666667</v>
      </c>
      <c r="J2509" s="3">
        <v>0.15136876006441224</v>
      </c>
      <c r="K2509" s="3">
        <v>10.016129032258064</v>
      </c>
    </row>
    <row r="2510" ht="13.5" customHeight="1">
      <c r="A2510" s="29">
        <v>2307.0</v>
      </c>
      <c r="B2510" s="2">
        <v>45360.0</v>
      </c>
      <c r="C2510" s="3" t="s">
        <v>1389</v>
      </c>
      <c r="D2510" s="3" t="s">
        <v>820</v>
      </c>
      <c r="E2510" s="3">
        <v>722.0</v>
      </c>
      <c r="F2510" s="3" t="s">
        <v>376</v>
      </c>
      <c r="G2510" s="3">
        <v>181.0</v>
      </c>
      <c r="H2510" s="3">
        <v>65.0</v>
      </c>
      <c r="I2510" s="3">
        <v>0.4166666666666667</v>
      </c>
      <c r="J2510" s="3">
        <v>0.25069252077562326</v>
      </c>
      <c r="K2510" s="3">
        <v>11.107692307692307</v>
      </c>
    </row>
    <row r="2511" ht="13.5" customHeight="1">
      <c r="A2511" s="29">
        <v>2307.0</v>
      </c>
      <c r="B2511" s="2">
        <v>45361.0</v>
      </c>
      <c r="C2511" s="3" t="s">
        <v>1381</v>
      </c>
      <c r="D2511" s="3" t="s">
        <v>1423</v>
      </c>
      <c r="E2511" s="3">
        <v>709.0</v>
      </c>
      <c r="F2511" s="3" t="s">
        <v>1385</v>
      </c>
      <c r="G2511" s="3">
        <v>32.0</v>
      </c>
      <c r="H2511" s="3">
        <v>41.0</v>
      </c>
      <c r="I2511" s="3">
        <v>0.375</v>
      </c>
      <c r="J2511" s="3">
        <v>0.045133991537376586</v>
      </c>
      <c r="K2511" s="3">
        <v>17.29268292682927</v>
      </c>
    </row>
    <row r="2512" ht="13.5" customHeight="1">
      <c r="A2512" s="29">
        <v>2307.0</v>
      </c>
      <c r="B2512" s="2">
        <v>45362.0</v>
      </c>
      <c r="C2512" s="3" t="s">
        <v>1382</v>
      </c>
      <c r="D2512" s="3" t="s">
        <v>1424</v>
      </c>
      <c r="E2512" s="3">
        <v>892.0</v>
      </c>
      <c r="F2512" s="3" t="s">
        <v>984</v>
      </c>
      <c r="G2512" s="3">
        <v>31.0</v>
      </c>
      <c r="H2512" s="3">
        <v>33.0</v>
      </c>
      <c r="I2512" s="3">
        <v>0.375</v>
      </c>
      <c r="J2512" s="3">
        <v>0.034753363228699555</v>
      </c>
      <c r="K2512" s="3">
        <v>27.03030303030303</v>
      </c>
    </row>
    <row r="2513" ht="13.5" customHeight="1">
      <c r="A2513" s="29">
        <v>2307.0</v>
      </c>
      <c r="B2513" s="2">
        <v>45363.0</v>
      </c>
      <c r="C2513" s="3" t="s">
        <v>1383</v>
      </c>
      <c r="D2513" s="3" t="s">
        <v>716</v>
      </c>
      <c r="E2513" s="3">
        <v>381.0</v>
      </c>
      <c r="F2513" s="3" t="s">
        <v>1425</v>
      </c>
      <c r="G2513" s="3">
        <v>26.0</v>
      </c>
      <c r="H2513" s="3">
        <v>84.0</v>
      </c>
      <c r="I2513" s="3">
        <v>0.2951388888888889</v>
      </c>
      <c r="J2513" s="3">
        <v>0.06824146981627296</v>
      </c>
      <c r="K2513" s="3">
        <v>4.535714285714286</v>
      </c>
    </row>
    <row r="2514" ht="13.5" customHeight="1">
      <c r="A2514" s="29">
        <v>2307.0</v>
      </c>
      <c r="B2514" s="2">
        <v>45364.0</v>
      </c>
      <c r="C2514" s="3" t="s">
        <v>1384</v>
      </c>
      <c r="D2514" s="3" t="s">
        <v>1065</v>
      </c>
      <c r="E2514" s="3">
        <v>749.0</v>
      </c>
      <c r="F2514" s="3" t="s">
        <v>1077</v>
      </c>
      <c r="G2514" s="3">
        <v>235.0</v>
      </c>
      <c r="H2514" s="3">
        <v>62.0</v>
      </c>
      <c r="I2514" s="3">
        <v>0.47291666666666665</v>
      </c>
      <c r="J2514" s="3">
        <v>0.3137516688918558</v>
      </c>
      <c r="K2514" s="3">
        <v>12.080645161290322</v>
      </c>
    </row>
    <row r="2515" ht="13.5" customHeight="1">
      <c r="A2515" s="29">
        <v>2307.0</v>
      </c>
      <c r="B2515" s="2">
        <v>45365.0</v>
      </c>
      <c r="C2515" s="3" t="s">
        <v>1386</v>
      </c>
      <c r="D2515" s="3" t="s">
        <v>1426</v>
      </c>
      <c r="E2515" s="3">
        <v>431.0</v>
      </c>
      <c r="F2515" s="3" t="s">
        <v>688</v>
      </c>
      <c r="G2515" s="3">
        <v>99.0</v>
      </c>
      <c r="H2515" s="3">
        <v>79.0</v>
      </c>
      <c r="I2515" s="3">
        <v>0.2986111111111111</v>
      </c>
      <c r="J2515" s="3">
        <v>0.2296983758700696</v>
      </c>
      <c r="K2515" s="3">
        <v>5.455696202531645</v>
      </c>
    </row>
    <row r="2516" ht="13.5" customHeight="1">
      <c r="A2516" s="29">
        <v>2307.0</v>
      </c>
      <c r="B2516" s="2">
        <v>45366.0</v>
      </c>
      <c r="C2516" s="3" t="s">
        <v>1387</v>
      </c>
      <c r="D2516" s="3" t="s">
        <v>493</v>
      </c>
      <c r="E2516" s="3">
        <v>434.0</v>
      </c>
      <c r="F2516" s="3" t="s">
        <v>582</v>
      </c>
      <c r="G2516" s="3">
        <v>157.0</v>
      </c>
      <c r="H2516" s="3">
        <v>122.0</v>
      </c>
      <c r="I2516" s="3">
        <v>0.2986111111111111</v>
      </c>
      <c r="J2516" s="3">
        <v>0.3617511520737327</v>
      </c>
      <c r="K2516" s="3">
        <v>3.557377049180328</v>
      </c>
    </row>
    <row r="2517" ht="13.5" customHeight="1">
      <c r="A2517" s="29">
        <v>2307.0</v>
      </c>
      <c r="B2517" s="2">
        <v>45367.0</v>
      </c>
      <c r="C2517" s="3" t="s">
        <v>1389</v>
      </c>
      <c r="D2517" s="3" t="s">
        <v>630</v>
      </c>
      <c r="E2517" s="3">
        <v>684.0</v>
      </c>
      <c r="F2517" s="3" t="s">
        <v>398</v>
      </c>
      <c r="G2517" s="3">
        <v>310.0</v>
      </c>
      <c r="H2517" s="3">
        <v>96.0</v>
      </c>
      <c r="I2517" s="3">
        <v>0.48680555555555555</v>
      </c>
      <c r="J2517" s="3">
        <v>0.45321637426900585</v>
      </c>
      <c r="K2517" s="3">
        <v>7.125</v>
      </c>
    </row>
    <row r="2518" ht="13.5" customHeight="1">
      <c r="A2518" s="29">
        <v>2307.0</v>
      </c>
      <c r="B2518" s="2">
        <v>45368.0</v>
      </c>
      <c r="C2518" s="3" t="s">
        <v>1381</v>
      </c>
      <c r="D2518" s="3" t="s">
        <v>1427</v>
      </c>
      <c r="E2518" s="3">
        <v>849.0</v>
      </c>
      <c r="F2518" s="3" t="s">
        <v>346</v>
      </c>
      <c r="G2518" s="3">
        <v>121.0</v>
      </c>
      <c r="H2518" s="3">
        <v>60.0</v>
      </c>
      <c r="I2518" s="3">
        <v>0.48055555555555557</v>
      </c>
      <c r="J2518" s="3">
        <v>0.1425206124852768</v>
      </c>
      <c r="K2518" s="3">
        <v>14.15</v>
      </c>
    </row>
    <row r="2519" ht="13.5" customHeight="1">
      <c r="A2519" s="29">
        <v>2307.0</v>
      </c>
      <c r="B2519" s="2">
        <v>45369.0</v>
      </c>
      <c r="C2519" s="3" t="s">
        <v>1382</v>
      </c>
      <c r="D2519" s="3" t="s">
        <v>1428</v>
      </c>
      <c r="E2519" s="3">
        <v>865.0</v>
      </c>
      <c r="F2519" s="3" t="s">
        <v>1414</v>
      </c>
      <c r="G2519" s="3">
        <v>25.0</v>
      </c>
      <c r="H2519" s="3">
        <v>65.0</v>
      </c>
      <c r="I2519" s="3">
        <v>0.2986111111111111</v>
      </c>
      <c r="J2519" s="3">
        <v>0.028901734104046242</v>
      </c>
      <c r="K2519" s="3">
        <v>13.307692307692308</v>
      </c>
    </row>
    <row r="2520" ht="13.5" customHeight="1">
      <c r="A2520" s="29">
        <v>2307.0</v>
      </c>
      <c r="B2520" s="2">
        <v>45370.0</v>
      </c>
      <c r="C2520" s="3" t="s">
        <v>1383</v>
      </c>
      <c r="D2520" s="3" t="s">
        <v>1036</v>
      </c>
      <c r="E2520" s="3">
        <v>484.0</v>
      </c>
      <c r="F2520" s="3" t="s">
        <v>992</v>
      </c>
      <c r="G2520" s="3">
        <v>15.0</v>
      </c>
      <c r="H2520" s="3">
        <v>73.0</v>
      </c>
      <c r="I2520" s="3">
        <v>0.2986111111111111</v>
      </c>
      <c r="J2520" s="3">
        <v>0.030991735537190084</v>
      </c>
      <c r="K2520" s="3">
        <v>6.63013698630137</v>
      </c>
    </row>
    <row r="2521" ht="13.5" customHeight="1">
      <c r="A2521" s="29">
        <v>2307.0</v>
      </c>
      <c r="B2521" s="2">
        <v>45371.0</v>
      </c>
      <c r="C2521" s="3" t="s">
        <v>1384</v>
      </c>
      <c r="D2521" s="3" t="s">
        <v>1429</v>
      </c>
      <c r="E2521" s="3">
        <v>665.0</v>
      </c>
      <c r="F2521" s="3" t="s">
        <v>965</v>
      </c>
      <c r="G2521" s="3">
        <v>55.0</v>
      </c>
      <c r="H2521" s="3">
        <v>94.0</v>
      </c>
      <c r="I2521" s="3">
        <v>0.2986111111111111</v>
      </c>
      <c r="J2521" s="3">
        <v>0.08270676691729323</v>
      </c>
      <c r="K2521" s="3">
        <v>7.074468085106383</v>
      </c>
    </row>
    <row r="2522" ht="13.5" customHeight="1">
      <c r="A2522" s="29">
        <v>2307.0</v>
      </c>
      <c r="B2522" s="2">
        <v>45372.0</v>
      </c>
      <c r="C2522" s="3" t="s">
        <v>1386</v>
      </c>
      <c r="D2522" s="3" t="s">
        <v>311</v>
      </c>
      <c r="E2522" s="3">
        <v>377.0</v>
      </c>
      <c r="F2522" s="3" t="s">
        <v>912</v>
      </c>
      <c r="G2522" s="3">
        <v>67.0</v>
      </c>
      <c r="H2522" s="3">
        <v>97.0</v>
      </c>
      <c r="I2522" s="3">
        <v>0.3020833333333333</v>
      </c>
      <c r="J2522" s="3">
        <v>0.17771883289124668</v>
      </c>
      <c r="K2522" s="3">
        <v>3.88659793814433</v>
      </c>
    </row>
    <row r="2523" ht="13.5" customHeight="1">
      <c r="A2523" s="29">
        <v>2307.0</v>
      </c>
      <c r="B2523" s="2">
        <v>45373.0</v>
      </c>
      <c r="C2523" s="3" t="s">
        <v>1387</v>
      </c>
      <c r="D2523" s="3" t="s">
        <v>501</v>
      </c>
      <c r="E2523" s="3">
        <v>423.0</v>
      </c>
      <c r="F2523" s="3" t="s">
        <v>511</v>
      </c>
      <c r="G2523" s="3">
        <v>100.0</v>
      </c>
      <c r="H2523" s="3">
        <v>93.0</v>
      </c>
      <c r="I2523" s="3">
        <v>0.3020833333333333</v>
      </c>
      <c r="J2523" s="3">
        <v>0.2364066193853428</v>
      </c>
      <c r="K2523" s="3">
        <v>4.548387096774194</v>
      </c>
    </row>
    <row r="2524" ht="13.5" customHeight="1">
      <c r="A2524" s="29">
        <v>2307.0</v>
      </c>
      <c r="B2524" s="2">
        <v>45374.0</v>
      </c>
      <c r="C2524" s="3" t="s">
        <v>1389</v>
      </c>
      <c r="D2524" s="3" t="s">
        <v>811</v>
      </c>
      <c r="E2524" s="3">
        <v>808.0</v>
      </c>
      <c r="F2524" s="3" t="s">
        <v>1430</v>
      </c>
      <c r="G2524" s="3">
        <v>59.0</v>
      </c>
      <c r="H2524" s="3">
        <v>68.0</v>
      </c>
      <c r="I2524" s="3">
        <v>0.44027777777777777</v>
      </c>
      <c r="J2524" s="3">
        <v>0.07301980198019802</v>
      </c>
      <c r="K2524" s="3">
        <v>11.882352941176471</v>
      </c>
    </row>
    <row r="2525" ht="13.5" customHeight="1">
      <c r="A2525" s="29">
        <v>2307.0</v>
      </c>
      <c r="B2525" s="2">
        <v>45375.0</v>
      </c>
      <c r="C2525" s="3" t="s">
        <v>1381</v>
      </c>
      <c r="D2525" s="3" t="s">
        <v>1431</v>
      </c>
      <c r="E2525" s="3">
        <v>804.0</v>
      </c>
      <c r="F2525" s="3" t="s">
        <v>1024</v>
      </c>
      <c r="G2525" s="3">
        <v>228.0</v>
      </c>
      <c r="H2525" s="3">
        <v>40.0</v>
      </c>
      <c r="I2525" s="3">
        <v>0.38333333333333336</v>
      </c>
      <c r="J2525" s="3">
        <v>0.2835820895522388</v>
      </c>
      <c r="K2525" s="3">
        <v>20.1</v>
      </c>
    </row>
    <row r="2526" ht="13.5" customHeight="1">
      <c r="A2526" s="29">
        <v>2307.0</v>
      </c>
      <c r="B2526" s="2">
        <v>45376.0</v>
      </c>
      <c r="C2526" s="3" t="s">
        <v>1382</v>
      </c>
      <c r="D2526" s="3" t="s">
        <v>1432</v>
      </c>
      <c r="E2526" s="3">
        <v>1104.0</v>
      </c>
      <c r="F2526" s="3" t="s">
        <v>508</v>
      </c>
      <c r="G2526" s="3">
        <v>79.0</v>
      </c>
      <c r="H2526" s="3">
        <v>32.0</v>
      </c>
      <c r="I2526" s="3">
        <v>0.54375</v>
      </c>
      <c r="J2526" s="3">
        <v>0.07155797101449275</v>
      </c>
      <c r="K2526" s="3">
        <v>34.5</v>
      </c>
    </row>
    <row r="2527" ht="13.5" customHeight="1">
      <c r="A2527" s="29">
        <v>2307.0</v>
      </c>
      <c r="B2527" s="2">
        <v>45377.0</v>
      </c>
      <c r="C2527" s="3" t="s">
        <v>1383</v>
      </c>
      <c r="D2527" s="3" t="s">
        <v>1433</v>
      </c>
      <c r="E2527" s="3">
        <v>624.0</v>
      </c>
      <c r="F2527" s="3" t="s">
        <v>560</v>
      </c>
      <c r="G2527" s="3">
        <v>103.0</v>
      </c>
      <c r="H2527" s="3">
        <v>105.0</v>
      </c>
      <c r="I2527" s="3">
        <v>0.2986111111111111</v>
      </c>
      <c r="J2527" s="3">
        <v>0.16506410256410256</v>
      </c>
      <c r="K2527" s="3">
        <v>5.942857142857143</v>
      </c>
    </row>
    <row r="2528" ht="13.5" customHeight="1">
      <c r="A2528" s="29">
        <v>2307.0</v>
      </c>
      <c r="B2528" s="2">
        <v>45378.0</v>
      </c>
      <c r="C2528" s="3" t="s">
        <v>1384</v>
      </c>
      <c r="D2528" s="3" t="s">
        <v>1434</v>
      </c>
      <c r="E2528" s="3">
        <v>897.0</v>
      </c>
      <c r="F2528" s="3" t="s">
        <v>394</v>
      </c>
      <c r="G2528" s="3">
        <v>136.0</v>
      </c>
      <c r="H2528" s="3">
        <v>34.0</v>
      </c>
      <c r="I2528" s="3">
        <v>0.2986111111111111</v>
      </c>
      <c r="J2528" s="3">
        <v>0.1516164994425864</v>
      </c>
      <c r="K2528" s="3">
        <v>26.38235294117647</v>
      </c>
      <c r="L2528" s="3">
        <v>1.0</v>
      </c>
    </row>
    <row r="2529" ht="13.5" customHeight="1">
      <c r="A2529" s="29">
        <v>2307.0</v>
      </c>
      <c r="B2529" s="2">
        <v>45379.0</v>
      </c>
      <c r="C2529" s="3" t="s">
        <v>1386</v>
      </c>
      <c r="D2529" s="3" t="s">
        <v>1019</v>
      </c>
      <c r="E2529" s="3">
        <v>833.0</v>
      </c>
      <c r="F2529" s="3" t="s">
        <v>450</v>
      </c>
      <c r="G2529" s="3">
        <v>173.0</v>
      </c>
      <c r="H2529" s="3">
        <v>43.0</v>
      </c>
      <c r="I2529" s="3">
        <v>0.2986111111111111</v>
      </c>
      <c r="J2529" s="3">
        <v>0.20768307322929172</v>
      </c>
      <c r="K2529" s="3">
        <v>19.372093023255815</v>
      </c>
      <c r="L2529" s="3">
        <v>1.0</v>
      </c>
    </row>
    <row r="2530" ht="13.5" customHeight="1">
      <c r="A2530" s="29">
        <v>2307.0</v>
      </c>
      <c r="B2530" s="2">
        <v>45380.0</v>
      </c>
      <c r="C2530" s="3" t="s">
        <v>1387</v>
      </c>
      <c r="D2530" s="3" t="s">
        <v>813</v>
      </c>
      <c r="E2530" s="3">
        <v>669.0</v>
      </c>
      <c r="F2530" s="3" t="s">
        <v>607</v>
      </c>
      <c r="G2530" s="3">
        <v>154.0</v>
      </c>
      <c r="H2530" s="3">
        <v>71.0</v>
      </c>
      <c r="I2530" s="3">
        <v>0.2986111111111111</v>
      </c>
      <c r="J2530" s="3">
        <v>0.23019431988041852</v>
      </c>
      <c r="K2530" s="3">
        <v>9.422535211267606</v>
      </c>
      <c r="L2530" s="3">
        <v>0.0</v>
      </c>
    </row>
    <row r="2531" ht="13.5" customHeight="1">
      <c r="A2531" s="29">
        <v>2307.0</v>
      </c>
      <c r="B2531" s="2">
        <v>45381.0</v>
      </c>
      <c r="C2531" s="3" t="s">
        <v>1389</v>
      </c>
      <c r="D2531" s="3" t="s">
        <v>1435</v>
      </c>
      <c r="E2531" s="3">
        <v>906.0</v>
      </c>
      <c r="F2531" s="3" t="s">
        <v>584</v>
      </c>
      <c r="G2531" s="3">
        <v>68.0</v>
      </c>
      <c r="H2531" s="3">
        <v>18.0</v>
      </c>
      <c r="I2531" s="3">
        <v>0.5333333333333333</v>
      </c>
      <c r="J2531" s="3">
        <v>0.07505518763796909</v>
      </c>
      <c r="K2531" s="3">
        <v>50.333333333333336</v>
      </c>
      <c r="L2531" s="3">
        <v>1.0</v>
      </c>
    </row>
    <row r="2532" ht="13.5" customHeight="1">
      <c r="A2532" s="29">
        <v>2307.0</v>
      </c>
      <c r="B2532" s="2">
        <v>45382.0</v>
      </c>
      <c r="C2532" s="3" t="s">
        <v>1381</v>
      </c>
      <c r="D2532" s="3" t="s">
        <v>1436</v>
      </c>
      <c r="E2532" s="3">
        <v>1093.0</v>
      </c>
      <c r="F2532" s="3" t="s">
        <v>400</v>
      </c>
      <c r="G2532" s="3">
        <v>90.0</v>
      </c>
      <c r="H2532" s="3">
        <v>4.0</v>
      </c>
      <c r="I2532" s="3">
        <v>0.5493055555555556</v>
      </c>
      <c r="J2532" s="3">
        <v>0.08234217749313816</v>
      </c>
      <c r="K2532" s="3">
        <v>273.25</v>
      </c>
      <c r="L2532" s="3">
        <v>1.0</v>
      </c>
    </row>
    <row r="2533" ht="13.5" customHeight="1">
      <c r="A2533" s="29">
        <v>2307.0</v>
      </c>
      <c r="B2533" s="2">
        <v>45383.0</v>
      </c>
      <c r="C2533" s="3" t="s">
        <v>1382</v>
      </c>
      <c r="D2533" s="3" t="s">
        <v>1437</v>
      </c>
      <c r="E2533" s="3">
        <v>1370.0</v>
      </c>
      <c r="F2533" s="3" t="s">
        <v>598</v>
      </c>
      <c r="G2533" s="3">
        <v>115.0</v>
      </c>
      <c r="H2533" s="3">
        <v>13.0</v>
      </c>
      <c r="I2533" s="3">
        <v>0.575</v>
      </c>
      <c r="J2533" s="3">
        <v>0.08394160583941605</v>
      </c>
      <c r="K2533" s="3">
        <v>105.38461538461539</v>
      </c>
      <c r="L2533" s="3">
        <v>1.0</v>
      </c>
    </row>
    <row r="2534" ht="13.5" customHeight="1">
      <c r="A2534" s="29">
        <v>2307.0</v>
      </c>
      <c r="B2534" s="2">
        <v>45384.0</v>
      </c>
      <c r="C2534" s="3" t="s">
        <v>1384</v>
      </c>
      <c r="D2534" s="3" t="s">
        <v>1438</v>
      </c>
      <c r="E2534" s="3">
        <v>908.0</v>
      </c>
      <c r="F2534" s="3" t="s">
        <v>285</v>
      </c>
      <c r="G2534" s="3">
        <v>138.0</v>
      </c>
      <c r="H2534" s="3">
        <v>34.0</v>
      </c>
      <c r="I2534" s="3">
        <v>0.4722222222222222</v>
      </c>
      <c r="J2534" s="3">
        <v>0.15198237885462554</v>
      </c>
      <c r="K2534" s="3">
        <v>26.705882352941178</v>
      </c>
      <c r="L2534" s="3">
        <v>1.0</v>
      </c>
    </row>
    <row r="2535" ht="13.5" customHeight="1">
      <c r="A2535" s="29">
        <v>6759.0</v>
      </c>
      <c r="B2535" s="39">
        <v>45291.0</v>
      </c>
      <c r="D2535" s="114" t="s">
        <v>1439</v>
      </c>
      <c r="E2535" s="40">
        <v>421.0</v>
      </c>
      <c r="F2535" s="114" t="s">
        <v>268</v>
      </c>
      <c r="G2535" s="40">
        <v>122.0</v>
      </c>
      <c r="H2535" s="40">
        <v>220.0</v>
      </c>
      <c r="I2535" s="41">
        <v>0.4111111111111111</v>
      </c>
    </row>
    <row r="2536" ht="13.5" customHeight="1">
      <c r="A2536" s="29">
        <v>6759.0</v>
      </c>
      <c r="B2536" s="39">
        <v>45292.0</v>
      </c>
      <c r="D2536" s="114" t="s">
        <v>945</v>
      </c>
      <c r="E2536" s="40">
        <v>251.0</v>
      </c>
      <c r="F2536" s="114" t="s">
        <v>275</v>
      </c>
      <c r="G2536" s="40">
        <v>96.0</v>
      </c>
      <c r="H2536" s="40">
        <v>215.0</v>
      </c>
      <c r="I2536" s="41">
        <v>0.2534722222222222</v>
      </c>
    </row>
    <row r="2537" ht="13.5" customHeight="1">
      <c r="A2537" s="29">
        <v>6759.0</v>
      </c>
      <c r="B2537" s="39">
        <v>45293.0</v>
      </c>
      <c r="D2537" s="114" t="s">
        <v>1440</v>
      </c>
      <c r="E2537" s="40">
        <v>429.0</v>
      </c>
      <c r="F2537" s="114" t="s">
        <v>688</v>
      </c>
      <c r="G2537" s="40">
        <v>99.0</v>
      </c>
      <c r="H2537" s="40">
        <v>137.0</v>
      </c>
      <c r="I2537" s="41">
        <v>0.47152777777777777</v>
      </c>
    </row>
    <row r="2538" ht="13.5" customHeight="1">
      <c r="A2538" s="29">
        <v>6759.0</v>
      </c>
      <c r="B2538" s="39">
        <v>45294.0</v>
      </c>
      <c r="D2538" s="114" t="s">
        <v>1092</v>
      </c>
      <c r="E2538" s="40">
        <v>471.0</v>
      </c>
      <c r="F2538" s="114" t="s">
        <v>1054</v>
      </c>
      <c r="G2538" s="40">
        <v>58.0</v>
      </c>
      <c r="H2538" s="40">
        <v>132.0</v>
      </c>
      <c r="I2538" s="41">
        <v>0.34444444444444444</v>
      </c>
    </row>
    <row r="2539" ht="13.5" customHeight="1">
      <c r="A2539" s="29">
        <v>6759.0</v>
      </c>
      <c r="B2539" s="39">
        <v>45295.0</v>
      </c>
      <c r="D2539" s="114" t="s">
        <v>395</v>
      </c>
      <c r="E2539" s="40">
        <v>263.0</v>
      </c>
      <c r="F2539" s="114" t="s">
        <v>639</v>
      </c>
      <c r="G2539" s="40">
        <v>116.0</v>
      </c>
      <c r="H2539" s="40">
        <v>277.0</v>
      </c>
      <c r="I2539" s="41">
        <v>0.25763888888888886</v>
      </c>
    </row>
    <row r="2540" ht="13.5" customHeight="1">
      <c r="A2540" s="29">
        <v>6759.0</v>
      </c>
      <c r="B2540" s="39">
        <v>45296.0</v>
      </c>
      <c r="D2540" s="114" t="s">
        <v>531</v>
      </c>
      <c r="E2540" s="40">
        <v>459.0</v>
      </c>
      <c r="F2540" s="114" t="s">
        <v>591</v>
      </c>
      <c r="G2540" s="40">
        <v>85.0</v>
      </c>
      <c r="H2540" s="40">
        <v>174.0</v>
      </c>
      <c r="I2540" s="41">
        <v>0.44930555555555557</v>
      </c>
    </row>
    <row r="2541" ht="13.5" customHeight="1">
      <c r="A2541" s="29">
        <v>6759.0</v>
      </c>
      <c r="B2541" s="39">
        <v>45297.0</v>
      </c>
      <c r="D2541" s="114" t="s">
        <v>949</v>
      </c>
      <c r="E2541" s="40">
        <v>285.0</v>
      </c>
      <c r="F2541" s="114" t="s">
        <v>396</v>
      </c>
      <c r="G2541" s="40">
        <v>111.0</v>
      </c>
      <c r="H2541" s="40">
        <v>169.0</v>
      </c>
      <c r="I2541" s="41">
        <v>0.38055555555555554</v>
      </c>
    </row>
    <row r="2542" ht="13.5" customHeight="1">
      <c r="A2542" s="29">
        <v>6759.0</v>
      </c>
      <c r="B2542" s="39">
        <v>45298.0</v>
      </c>
      <c r="D2542" s="114" t="s">
        <v>914</v>
      </c>
      <c r="E2542" s="40">
        <v>259.0</v>
      </c>
      <c r="F2542" s="114" t="s">
        <v>300</v>
      </c>
      <c r="G2542" s="40">
        <v>167.0</v>
      </c>
      <c r="H2542" s="40">
        <v>174.0</v>
      </c>
      <c r="I2542" s="41">
        <v>0.21666666666666667</v>
      </c>
    </row>
    <row r="2543" ht="13.5" customHeight="1">
      <c r="A2543" s="29">
        <v>6759.0</v>
      </c>
      <c r="B2543" s="39">
        <v>45299.0</v>
      </c>
      <c r="D2543" s="114" t="s">
        <v>937</v>
      </c>
      <c r="E2543" s="40">
        <v>280.0</v>
      </c>
      <c r="F2543" s="114" t="s">
        <v>1441</v>
      </c>
      <c r="G2543" s="40">
        <v>129.0</v>
      </c>
      <c r="H2543" s="40">
        <v>174.0</v>
      </c>
      <c r="I2543" s="41">
        <v>0.3076388888888889</v>
      </c>
    </row>
    <row r="2544" ht="13.5" customHeight="1">
      <c r="A2544" s="29">
        <v>6759.0</v>
      </c>
      <c r="B2544" s="39">
        <v>45300.0</v>
      </c>
      <c r="D2544" s="114" t="s">
        <v>429</v>
      </c>
      <c r="E2544" s="40">
        <v>331.0</v>
      </c>
      <c r="F2544" s="114" t="s">
        <v>265</v>
      </c>
      <c r="G2544" s="40">
        <v>82.0</v>
      </c>
      <c r="H2544" s="40">
        <v>183.0</v>
      </c>
      <c r="I2544" s="41">
        <v>0.3076388888888889</v>
      </c>
    </row>
    <row r="2545" ht="13.5" customHeight="1">
      <c r="A2545" s="29">
        <v>6759.0</v>
      </c>
      <c r="B2545" s="39">
        <v>45301.0</v>
      </c>
      <c r="D2545" s="114" t="s">
        <v>774</v>
      </c>
      <c r="E2545" s="40">
        <v>354.0</v>
      </c>
      <c r="F2545" s="114" t="s">
        <v>960</v>
      </c>
      <c r="G2545" s="40">
        <v>164.0</v>
      </c>
      <c r="H2545" s="40">
        <v>215.0</v>
      </c>
      <c r="I2545" s="41">
        <v>0.3875</v>
      </c>
    </row>
    <row r="2546" ht="13.5" customHeight="1">
      <c r="A2546" s="29">
        <v>6759.0</v>
      </c>
      <c r="B2546" s="39">
        <v>45302.0</v>
      </c>
      <c r="D2546" s="114" t="s">
        <v>1442</v>
      </c>
      <c r="E2546" s="40">
        <v>364.0</v>
      </c>
      <c r="F2546" s="114" t="s">
        <v>406</v>
      </c>
      <c r="G2546" s="40">
        <v>145.0</v>
      </c>
      <c r="H2546" s="40">
        <v>317.0</v>
      </c>
      <c r="I2546" s="41">
        <v>0.36041666666666666</v>
      </c>
    </row>
    <row r="2547" ht="13.5" customHeight="1">
      <c r="A2547" s="29">
        <v>6759.0</v>
      </c>
      <c r="B2547" s="39">
        <v>45303.0</v>
      </c>
      <c r="D2547" s="85" t="s">
        <v>1323</v>
      </c>
      <c r="E2547" s="85">
        <v>329.0</v>
      </c>
      <c r="F2547" s="85" t="s">
        <v>406</v>
      </c>
      <c r="G2547" s="85">
        <v>145.0</v>
      </c>
      <c r="H2547" s="85">
        <v>178.0</v>
      </c>
      <c r="I2547" s="84">
        <v>0.4027777777777778</v>
      </c>
    </row>
    <row r="2548" ht="13.5" customHeight="1">
      <c r="A2548" s="29">
        <v>6759.0</v>
      </c>
      <c r="B2548" s="39">
        <v>45304.0</v>
      </c>
      <c r="D2548" s="85" t="s">
        <v>768</v>
      </c>
      <c r="E2548" s="85">
        <v>466.0</v>
      </c>
      <c r="F2548" s="85" t="s">
        <v>641</v>
      </c>
      <c r="G2548" s="85">
        <v>142.0</v>
      </c>
      <c r="H2548" s="85">
        <v>221.0</v>
      </c>
      <c r="I2548" s="84">
        <v>0.2604166666666667</v>
      </c>
    </row>
    <row r="2549" ht="13.5" customHeight="1">
      <c r="A2549" s="29">
        <v>6759.0</v>
      </c>
      <c r="B2549" s="39">
        <v>45305.0</v>
      </c>
      <c r="D2549" s="85" t="s">
        <v>364</v>
      </c>
      <c r="E2549" s="85">
        <v>342.0</v>
      </c>
      <c r="F2549" s="85" t="s">
        <v>415</v>
      </c>
      <c r="G2549" s="85">
        <v>107.0</v>
      </c>
      <c r="H2549" s="85">
        <v>160.0</v>
      </c>
      <c r="I2549" s="84">
        <v>0.3020833333333333</v>
      </c>
    </row>
    <row r="2550" ht="13.5" customHeight="1">
      <c r="A2550" s="29">
        <v>6759.0</v>
      </c>
      <c r="B2550" s="39">
        <v>45306.0</v>
      </c>
      <c r="D2550" s="85" t="s">
        <v>615</v>
      </c>
      <c r="E2550" s="85">
        <v>343.0</v>
      </c>
      <c r="F2550" s="85" t="s">
        <v>923</v>
      </c>
      <c r="G2550" s="85">
        <v>114.0</v>
      </c>
      <c r="H2550" s="85">
        <v>198.0</v>
      </c>
      <c r="I2550" s="84">
        <v>0.3020833333333333</v>
      </c>
    </row>
    <row r="2551" ht="13.5" customHeight="1">
      <c r="A2551" s="29">
        <v>6759.0</v>
      </c>
      <c r="B2551" s="39">
        <v>45307.0</v>
      </c>
      <c r="D2551" s="85" t="s">
        <v>660</v>
      </c>
      <c r="E2551" s="85">
        <v>218.0</v>
      </c>
      <c r="F2551" s="85" t="s">
        <v>270</v>
      </c>
      <c r="G2551" s="85">
        <v>83.0</v>
      </c>
      <c r="H2551" s="85">
        <v>227.0</v>
      </c>
      <c r="I2551" s="84">
        <v>0.30416666666666664</v>
      </c>
    </row>
    <row r="2552" ht="13.5" customHeight="1">
      <c r="A2552" s="29">
        <v>6759.0</v>
      </c>
      <c r="B2552" s="39">
        <v>45308.0</v>
      </c>
      <c r="D2552" s="85" t="s">
        <v>267</v>
      </c>
      <c r="E2552" s="85">
        <v>223.0</v>
      </c>
      <c r="F2552" s="85" t="s">
        <v>396</v>
      </c>
      <c r="G2552" s="85">
        <v>111.0</v>
      </c>
      <c r="H2552" s="85">
        <v>260.0</v>
      </c>
      <c r="I2552" s="84">
        <v>0.4076388888888889</v>
      </c>
    </row>
    <row r="2553" ht="13.5" customHeight="1">
      <c r="A2553" s="29">
        <v>6759.0</v>
      </c>
      <c r="B2553" s="39">
        <v>45309.0</v>
      </c>
      <c r="D2553" s="85" t="s">
        <v>951</v>
      </c>
      <c r="E2553" s="85">
        <v>406.0</v>
      </c>
      <c r="F2553" s="85" t="s">
        <v>363</v>
      </c>
      <c r="G2553" s="85">
        <v>190.0</v>
      </c>
      <c r="H2553" s="85">
        <v>244.0</v>
      </c>
      <c r="I2553" s="84">
        <v>0.4409722222222222</v>
      </c>
    </row>
    <row r="2554" ht="13.5" customHeight="1">
      <c r="A2554" s="29">
        <v>6759.0</v>
      </c>
      <c r="B2554" s="39">
        <v>45310.0</v>
      </c>
      <c r="D2554" s="85" t="s">
        <v>1443</v>
      </c>
      <c r="E2554" s="85">
        <v>368.0</v>
      </c>
      <c r="F2554" s="85" t="s">
        <v>1444</v>
      </c>
      <c r="G2554" s="85">
        <v>126.0</v>
      </c>
      <c r="H2554" s="85">
        <v>134.0</v>
      </c>
      <c r="I2554" s="84">
        <v>0.3645833333333333</v>
      </c>
    </row>
    <row r="2555" ht="13.5" customHeight="1">
      <c r="A2555" s="29">
        <v>6759.0</v>
      </c>
      <c r="B2555" s="39">
        <v>45311.0</v>
      </c>
      <c r="D2555" s="85" t="s">
        <v>366</v>
      </c>
      <c r="E2555" s="85">
        <v>349.0</v>
      </c>
      <c r="F2555" s="85" t="s">
        <v>639</v>
      </c>
      <c r="G2555" s="85">
        <v>116.0</v>
      </c>
      <c r="H2555" s="85">
        <v>119.0</v>
      </c>
      <c r="I2555" s="84">
        <v>0.3020833333333333</v>
      </c>
    </row>
    <row r="2556" ht="13.5" customHeight="1">
      <c r="A2556" s="29">
        <v>6759.0</v>
      </c>
      <c r="B2556" s="39">
        <v>45312.0</v>
      </c>
      <c r="D2556" s="85" t="s">
        <v>321</v>
      </c>
      <c r="E2556" s="85">
        <v>298.0</v>
      </c>
      <c r="F2556" s="85" t="s">
        <v>972</v>
      </c>
      <c r="G2556" s="85">
        <v>60.0</v>
      </c>
      <c r="H2556" s="85">
        <v>115.0</v>
      </c>
      <c r="I2556" s="84">
        <v>0.3548611111111111</v>
      </c>
    </row>
    <row r="2557" ht="13.5" customHeight="1">
      <c r="A2557" s="29">
        <v>6759.0</v>
      </c>
      <c r="B2557" s="39">
        <v>45313.0</v>
      </c>
      <c r="D2557" s="85" t="s">
        <v>446</v>
      </c>
      <c r="E2557" s="85">
        <v>327.0</v>
      </c>
      <c r="F2557" s="85" t="s">
        <v>641</v>
      </c>
      <c r="G2557" s="85">
        <v>142.0</v>
      </c>
      <c r="H2557" s="85">
        <v>134.0</v>
      </c>
      <c r="I2557" s="84">
        <v>0.3645833333333333</v>
      </c>
    </row>
    <row r="2558" ht="13.5" customHeight="1">
      <c r="A2558" s="29">
        <v>6759.0</v>
      </c>
      <c r="B2558" s="39">
        <v>45314.0</v>
      </c>
      <c r="D2558" s="85" t="s">
        <v>1020</v>
      </c>
      <c r="E2558" s="85">
        <v>360.0</v>
      </c>
      <c r="F2558" s="85" t="s">
        <v>621</v>
      </c>
      <c r="G2558" s="85">
        <v>183.0</v>
      </c>
      <c r="H2558" s="85">
        <v>187.0</v>
      </c>
      <c r="I2558" s="84">
        <v>0.4173611111111111</v>
      </c>
    </row>
    <row r="2559" ht="13.5" customHeight="1">
      <c r="A2559" s="29">
        <v>6759.0</v>
      </c>
      <c r="B2559" s="39">
        <v>45315.0</v>
      </c>
      <c r="D2559" s="85" t="s">
        <v>1022</v>
      </c>
      <c r="E2559" s="85">
        <v>250.0</v>
      </c>
      <c r="F2559" s="85" t="s">
        <v>705</v>
      </c>
      <c r="G2559" s="85">
        <v>168.0</v>
      </c>
      <c r="H2559" s="85">
        <v>124.0</v>
      </c>
      <c r="I2559" s="84">
        <v>0.4152777777777778</v>
      </c>
    </row>
    <row r="2560" ht="13.5" customHeight="1">
      <c r="A2560" s="29">
        <v>6759.0</v>
      </c>
      <c r="B2560" s="39">
        <v>45316.0</v>
      </c>
      <c r="D2560" s="85" t="s">
        <v>518</v>
      </c>
      <c r="E2560" s="85">
        <v>238.0</v>
      </c>
      <c r="F2560" s="85" t="s">
        <v>599</v>
      </c>
      <c r="G2560" s="85">
        <v>89.0</v>
      </c>
      <c r="H2560" s="85">
        <v>122.0</v>
      </c>
      <c r="I2560" s="84">
        <v>0.3541666666666667</v>
      </c>
    </row>
    <row r="2561" ht="13.5" customHeight="1">
      <c r="A2561" s="29">
        <v>6759.0</v>
      </c>
      <c r="B2561" s="39">
        <v>45317.0</v>
      </c>
      <c r="D2561" s="85" t="s">
        <v>549</v>
      </c>
      <c r="E2561" s="85">
        <v>284.0</v>
      </c>
      <c r="F2561" s="85" t="s">
        <v>263</v>
      </c>
      <c r="G2561" s="85">
        <v>118.0</v>
      </c>
      <c r="H2561" s="85">
        <v>145.0</v>
      </c>
      <c r="I2561" s="84">
        <v>0.3333333333333333</v>
      </c>
    </row>
    <row r="2562" ht="13.5" customHeight="1">
      <c r="A2562" s="5">
        <v>1329.0</v>
      </c>
      <c r="B2562" s="2">
        <v>45305.0</v>
      </c>
      <c r="D2562" s="3" t="s">
        <v>357</v>
      </c>
      <c r="F2562" s="3" t="s">
        <v>472</v>
      </c>
      <c r="H2562" s="3">
        <v>343.0</v>
      </c>
      <c r="I2562" s="7">
        <v>0.3138888888888889</v>
      </c>
    </row>
    <row r="2563" ht="13.5" customHeight="1">
      <c r="A2563" s="5">
        <v>1329.0</v>
      </c>
      <c r="B2563" s="2">
        <v>45306.0</v>
      </c>
      <c r="D2563" s="3" t="s">
        <v>1445</v>
      </c>
      <c r="F2563" s="3" t="s">
        <v>593</v>
      </c>
      <c r="H2563" s="3">
        <v>104.0</v>
      </c>
      <c r="I2563" s="7">
        <v>0.3020833333333333</v>
      </c>
    </row>
    <row r="2564" ht="13.5" customHeight="1">
      <c r="A2564" s="5">
        <v>1329.0</v>
      </c>
      <c r="B2564" s="2">
        <v>45307.0</v>
      </c>
      <c r="D2564" s="3" t="s">
        <v>1004</v>
      </c>
      <c r="F2564" s="3" t="s">
        <v>425</v>
      </c>
      <c r="H2564" s="3">
        <v>106.0</v>
      </c>
      <c r="I2564" s="7">
        <v>0.2916666666666667</v>
      </c>
    </row>
    <row r="2565" ht="13.5" customHeight="1">
      <c r="A2565" s="5">
        <v>1329.0</v>
      </c>
      <c r="B2565" s="2">
        <v>45308.0</v>
      </c>
      <c r="D2565" s="3" t="s">
        <v>1446</v>
      </c>
      <c r="F2565" s="3" t="s">
        <v>495</v>
      </c>
      <c r="H2565" s="3">
        <v>145.0</v>
      </c>
      <c r="I2565" s="7">
        <v>0.31875000000000003</v>
      </c>
    </row>
    <row r="2566" ht="13.5" customHeight="1">
      <c r="A2566" s="5">
        <v>1329.0</v>
      </c>
      <c r="B2566" s="2">
        <v>45309.0</v>
      </c>
      <c r="D2566" s="3" t="s">
        <v>1287</v>
      </c>
      <c r="F2566" s="3" t="s">
        <v>491</v>
      </c>
      <c r="H2566" s="3">
        <v>131.0</v>
      </c>
      <c r="I2566" s="7">
        <v>0.2916666666666667</v>
      </c>
    </row>
    <row r="2567" ht="13.5" customHeight="1">
      <c r="A2567" s="5">
        <v>1329.0</v>
      </c>
      <c r="B2567" s="2">
        <v>45310.0</v>
      </c>
      <c r="D2567" s="3" t="s">
        <v>1447</v>
      </c>
      <c r="F2567" s="3" t="s">
        <v>1448</v>
      </c>
      <c r="H2567" s="3">
        <v>74.0</v>
      </c>
      <c r="I2567" s="7">
        <v>0.3354166666666667</v>
      </c>
    </row>
    <row r="2568" ht="13.5" customHeight="1">
      <c r="A2568" s="5">
        <v>1329.0</v>
      </c>
      <c r="B2568" s="2">
        <v>45311.0</v>
      </c>
      <c r="D2568" s="3" t="s">
        <v>1449</v>
      </c>
      <c r="F2568" s="3" t="s">
        <v>1450</v>
      </c>
      <c r="H2568" s="3">
        <v>18.0</v>
      </c>
      <c r="I2568" s="7">
        <v>0.40972222222222227</v>
      </c>
    </row>
    <row r="2569" ht="13.5" customHeight="1">
      <c r="A2569" s="5">
        <v>1329.0</v>
      </c>
      <c r="B2569" s="2">
        <v>45312.0</v>
      </c>
      <c r="D2569" s="3" t="s">
        <v>332</v>
      </c>
      <c r="F2569" s="3" t="s">
        <v>1058</v>
      </c>
      <c r="H2569" s="3">
        <v>47.0</v>
      </c>
      <c r="I2569" s="7">
        <v>0.3979166666666667</v>
      </c>
    </row>
    <row r="2570" ht="13.5" customHeight="1">
      <c r="A2570" s="5">
        <v>1329.0</v>
      </c>
      <c r="B2570" s="2">
        <v>45313.0</v>
      </c>
      <c r="D2570" s="3" t="s">
        <v>541</v>
      </c>
      <c r="F2570" s="3" t="s">
        <v>282</v>
      </c>
      <c r="H2570" s="3">
        <v>130.0</v>
      </c>
      <c r="I2570" s="7">
        <v>0.2986111111111111</v>
      </c>
    </row>
    <row r="2571" ht="13.5" customHeight="1">
      <c r="A2571" s="5">
        <v>1329.0</v>
      </c>
      <c r="B2571" s="2">
        <v>45314.0</v>
      </c>
      <c r="D2571" s="3" t="s">
        <v>1449</v>
      </c>
      <c r="F2571" s="3" t="s">
        <v>340</v>
      </c>
      <c r="H2571" s="3">
        <v>27.0</v>
      </c>
      <c r="I2571" s="7">
        <v>0.31180555555555556</v>
      </c>
    </row>
    <row r="2572" ht="13.5" customHeight="1">
      <c r="A2572" s="5">
        <v>1329.0</v>
      </c>
      <c r="B2572" s="2">
        <v>45315.0</v>
      </c>
      <c r="D2572" s="3" t="s">
        <v>1451</v>
      </c>
      <c r="F2572" s="3" t="s">
        <v>539</v>
      </c>
      <c r="H2572" s="3">
        <v>106.0</v>
      </c>
      <c r="I2572" s="7">
        <v>0.22708333333333333</v>
      </c>
    </row>
    <row r="2573" ht="13.5" customHeight="1">
      <c r="A2573" s="5">
        <v>1329.0</v>
      </c>
      <c r="B2573" s="2">
        <v>45316.0</v>
      </c>
      <c r="D2573" s="3" t="s">
        <v>397</v>
      </c>
      <c r="F2573" s="3" t="s">
        <v>724</v>
      </c>
      <c r="H2573" s="3">
        <v>116.0</v>
      </c>
      <c r="I2573" s="7">
        <v>0.3104166666666667</v>
      </c>
    </row>
    <row r="2574" ht="13.5" customHeight="1">
      <c r="A2574" s="5">
        <v>1329.0</v>
      </c>
      <c r="B2574" s="2">
        <v>45317.0</v>
      </c>
      <c r="D2574" s="3" t="s">
        <v>378</v>
      </c>
      <c r="F2574" s="3" t="s">
        <v>644</v>
      </c>
      <c r="H2574" s="3">
        <v>124.0</v>
      </c>
      <c r="I2574" s="7">
        <v>0.34861111111111115</v>
      </c>
    </row>
    <row r="2575" ht="13.5" customHeight="1">
      <c r="A2575" s="5">
        <v>1329.0</v>
      </c>
      <c r="B2575" s="2">
        <v>45318.0</v>
      </c>
      <c r="D2575" s="3"/>
      <c r="F2575" s="3"/>
      <c r="H2575" s="3"/>
      <c r="I2575" s="7"/>
    </row>
    <row r="2576" ht="13.5" customHeight="1">
      <c r="A2576" s="5">
        <v>1329.0</v>
      </c>
      <c r="B2576" s="2">
        <v>45319.0</v>
      </c>
      <c r="D2576" s="3" t="s">
        <v>367</v>
      </c>
      <c r="F2576" s="3"/>
      <c r="H2576" s="3"/>
      <c r="I2576" s="3"/>
    </row>
    <row r="2577" ht="13.5" customHeight="1">
      <c r="A2577" s="5">
        <v>1329.0</v>
      </c>
      <c r="B2577" s="2">
        <v>45320.0</v>
      </c>
      <c r="D2577" s="3" t="s">
        <v>1023</v>
      </c>
      <c r="F2577" s="3" t="s">
        <v>635</v>
      </c>
      <c r="H2577" s="3"/>
      <c r="I2577" s="3"/>
    </row>
    <row r="2578" ht="13.5" customHeight="1">
      <c r="A2578" s="5">
        <v>1329.0</v>
      </c>
      <c r="B2578" s="2">
        <v>45321.0</v>
      </c>
      <c r="D2578" s="3" t="s">
        <v>808</v>
      </c>
      <c r="F2578" s="3" t="s">
        <v>1079</v>
      </c>
      <c r="H2578" s="3"/>
      <c r="I2578" s="3"/>
    </row>
    <row r="2579" ht="13.5" customHeight="1">
      <c r="A2579" s="5">
        <v>1329.0</v>
      </c>
      <c r="B2579" s="2">
        <v>45322.0</v>
      </c>
      <c r="D2579" s="3" t="s">
        <v>1452</v>
      </c>
      <c r="F2579" s="3" t="s">
        <v>570</v>
      </c>
      <c r="H2579" s="3">
        <v>53.0</v>
      </c>
      <c r="I2579" s="3"/>
    </row>
    <row r="2580" ht="13.5" customHeight="1">
      <c r="A2580" s="5">
        <v>1329.0</v>
      </c>
      <c r="B2580" s="2">
        <v>45323.0</v>
      </c>
      <c r="D2580" s="3" t="s">
        <v>1041</v>
      </c>
      <c r="F2580" s="3" t="s">
        <v>781</v>
      </c>
      <c r="H2580" s="3">
        <v>90.0</v>
      </c>
      <c r="I2580" s="7">
        <v>0.31875</v>
      </c>
    </row>
    <row r="2581" ht="13.5" customHeight="1">
      <c r="A2581" s="5">
        <v>1329.0</v>
      </c>
      <c r="B2581" s="2">
        <v>45324.0</v>
      </c>
      <c r="D2581" s="3" t="s">
        <v>1453</v>
      </c>
      <c r="F2581" s="3" t="s">
        <v>822</v>
      </c>
      <c r="H2581" s="3">
        <v>188.0</v>
      </c>
      <c r="I2581" s="3"/>
    </row>
    <row r="2582" ht="13.5" customHeight="1">
      <c r="A2582" s="5">
        <v>1329.0</v>
      </c>
      <c r="B2582" s="2">
        <v>45325.0</v>
      </c>
      <c r="D2582" s="3" t="s">
        <v>1445</v>
      </c>
      <c r="F2582" s="3" t="s">
        <v>531</v>
      </c>
      <c r="H2582" s="3">
        <v>87.0</v>
      </c>
      <c r="I2582" s="7">
        <v>0.3993055555555556</v>
      </c>
    </row>
    <row r="2583" ht="13.5" customHeight="1">
      <c r="A2583" s="5">
        <v>1329.0</v>
      </c>
      <c r="B2583" s="2">
        <v>45326.0</v>
      </c>
      <c r="D2583" s="3" t="s">
        <v>1454</v>
      </c>
      <c r="F2583" s="3" t="s">
        <v>417</v>
      </c>
      <c r="H2583" s="3">
        <v>71.0</v>
      </c>
      <c r="I2583" s="7">
        <v>0.3763888888888889</v>
      </c>
    </row>
    <row r="2584" ht="13.5" customHeight="1">
      <c r="A2584" s="5">
        <v>1329.0</v>
      </c>
      <c r="B2584" s="2">
        <v>45327.0</v>
      </c>
      <c r="D2584" s="3" t="s">
        <v>570</v>
      </c>
      <c r="F2584" s="3" t="s">
        <v>417</v>
      </c>
      <c r="H2584" s="3">
        <v>67.0</v>
      </c>
      <c r="I2584" s="7">
        <v>0.46875</v>
      </c>
    </row>
    <row r="2585" ht="13.5" customHeight="1">
      <c r="A2585" s="5">
        <v>1329.0</v>
      </c>
      <c r="B2585" s="2">
        <v>45328.0</v>
      </c>
      <c r="D2585" s="3" t="s">
        <v>541</v>
      </c>
      <c r="F2585" s="3" t="s">
        <v>384</v>
      </c>
      <c r="H2585" s="3">
        <v>109.0</v>
      </c>
      <c r="I2585" s="7">
        <v>0.3125</v>
      </c>
    </row>
    <row r="2586" ht="13.5" customHeight="1">
      <c r="A2586" s="5">
        <v>1329.0</v>
      </c>
      <c r="B2586" s="2">
        <v>45329.0</v>
      </c>
      <c r="D2586" s="3" t="s">
        <v>722</v>
      </c>
      <c r="F2586" s="3" t="s">
        <v>1088</v>
      </c>
      <c r="H2586" s="3">
        <v>107.0</v>
      </c>
      <c r="I2586" s="7">
        <v>0.3125</v>
      </c>
    </row>
    <row r="2587" ht="13.5" customHeight="1">
      <c r="A2587" s="5">
        <v>1329.0</v>
      </c>
      <c r="B2587" s="2">
        <v>45330.0</v>
      </c>
      <c r="D2587" s="3" t="s">
        <v>1290</v>
      </c>
      <c r="F2587" s="3" t="s">
        <v>546</v>
      </c>
      <c r="H2587" s="3">
        <v>243.0</v>
      </c>
      <c r="I2587" s="7">
        <v>0.3125</v>
      </c>
    </row>
    <row r="2588" ht="13.5" customHeight="1">
      <c r="A2588" s="5">
        <v>1329.0</v>
      </c>
      <c r="B2588" s="2">
        <v>45331.0</v>
      </c>
      <c r="D2588" s="3" t="s">
        <v>559</v>
      </c>
      <c r="F2588" s="3" t="s">
        <v>321</v>
      </c>
      <c r="H2588" s="3">
        <v>216.0</v>
      </c>
      <c r="I2588" s="7">
        <v>0.33541666666666664</v>
      </c>
    </row>
    <row r="2589" ht="13.5" customHeight="1">
      <c r="A2589" s="5">
        <v>1329.0</v>
      </c>
      <c r="B2589" s="2">
        <v>45332.0</v>
      </c>
      <c r="D2589" s="3" t="s">
        <v>386</v>
      </c>
      <c r="F2589" s="3" t="s">
        <v>300</v>
      </c>
      <c r="H2589" s="3">
        <v>228.0</v>
      </c>
      <c r="I2589" s="7">
        <v>0.33611111111111114</v>
      </c>
    </row>
    <row r="2590" ht="13.5" customHeight="1">
      <c r="A2590" s="5">
        <v>1329.0</v>
      </c>
      <c r="B2590" s="2">
        <v>45333.0</v>
      </c>
      <c r="D2590" s="3" t="s">
        <v>317</v>
      </c>
      <c r="F2590" s="3" t="s">
        <v>446</v>
      </c>
      <c r="H2590" s="3">
        <v>244.0</v>
      </c>
      <c r="I2590" s="7">
        <v>0.2951388888888889</v>
      </c>
    </row>
    <row r="2591" ht="13.5" customHeight="1">
      <c r="A2591" s="5">
        <v>1329.0</v>
      </c>
      <c r="B2591" s="2">
        <v>45334.0</v>
      </c>
      <c r="D2591" s="3" t="s">
        <v>815</v>
      </c>
      <c r="F2591" s="3" t="s">
        <v>749</v>
      </c>
      <c r="H2591" s="3">
        <v>147.0</v>
      </c>
      <c r="I2591" s="7">
        <v>0.32916666666666666</v>
      </c>
    </row>
    <row r="2592" ht="13.5" customHeight="1">
      <c r="A2592" s="5">
        <v>1329.0</v>
      </c>
      <c r="B2592" s="2">
        <v>45335.0</v>
      </c>
      <c r="D2592" s="3" t="s">
        <v>1315</v>
      </c>
      <c r="F2592" s="3" t="s">
        <v>1079</v>
      </c>
      <c r="H2592" s="3">
        <v>86.0</v>
      </c>
      <c r="I2592" s="7">
        <v>0.3145833333333333</v>
      </c>
    </row>
    <row r="2593" ht="13.5" customHeight="1">
      <c r="A2593" s="5">
        <v>1329.0</v>
      </c>
      <c r="B2593" s="2">
        <v>45336.0</v>
      </c>
      <c r="D2593" s="3"/>
      <c r="F2593" s="3"/>
      <c r="H2593" s="3"/>
      <c r="I2593" s="3"/>
    </row>
    <row r="2594" ht="13.5" customHeight="1">
      <c r="A2594" s="5">
        <v>1329.0</v>
      </c>
      <c r="B2594" s="2">
        <v>45337.0</v>
      </c>
      <c r="D2594" s="3"/>
      <c r="F2594" s="3"/>
      <c r="H2594" s="3"/>
      <c r="I2594" s="3"/>
    </row>
    <row r="2595" ht="13.5" customHeight="1">
      <c r="A2595" s="5">
        <v>1329.0</v>
      </c>
      <c r="B2595" s="2">
        <v>45338.0</v>
      </c>
      <c r="D2595" s="3"/>
      <c r="F2595" s="3"/>
      <c r="H2595" s="3"/>
      <c r="I2595" s="3"/>
    </row>
    <row r="2596" ht="13.5" customHeight="1">
      <c r="A2596" s="5">
        <v>1329.0</v>
      </c>
      <c r="B2596" s="2">
        <v>45339.0</v>
      </c>
      <c r="D2596" s="3"/>
      <c r="F2596" s="3"/>
      <c r="H2596" s="3"/>
      <c r="I2596" s="3"/>
    </row>
    <row r="2597" ht="13.5" customHeight="1">
      <c r="A2597" s="5">
        <v>1329.0</v>
      </c>
      <c r="B2597" s="2">
        <v>45340.0</v>
      </c>
      <c r="D2597" s="3"/>
      <c r="F2597" s="3"/>
      <c r="H2597" s="3"/>
      <c r="I2597" s="3"/>
    </row>
    <row r="2598" ht="13.5" customHeight="1">
      <c r="A2598" s="5">
        <v>1329.0</v>
      </c>
      <c r="B2598" s="2">
        <v>45341.0</v>
      </c>
      <c r="D2598" s="3"/>
      <c r="F2598" s="3"/>
      <c r="H2598" s="3"/>
      <c r="I2598" s="3"/>
    </row>
    <row r="2599" ht="13.5" customHeight="1">
      <c r="A2599" s="5">
        <v>1329.0</v>
      </c>
      <c r="B2599" s="2">
        <v>45342.0</v>
      </c>
      <c r="D2599" s="3"/>
      <c r="F2599" s="3"/>
      <c r="H2599" s="3"/>
      <c r="I2599" s="3"/>
    </row>
    <row r="2600" ht="13.5" customHeight="1">
      <c r="A2600" s="5">
        <v>1329.0</v>
      </c>
      <c r="B2600" s="2">
        <v>45343.0</v>
      </c>
      <c r="D2600" s="3"/>
      <c r="F2600" s="3"/>
      <c r="H2600" s="3"/>
      <c r="I2600" s="3"/>
    </row>
    <row r="2601" ht="13.5" customHeight="1">
      <c r="A2601" s="5">
        <v>1329.0</v>
      </c>
      <c r="B2601" s="2">
        <v>45344.0</v>
      </c>
      <c r="D2601" s="3"/>
      <c r="F2601" s="3"/>
      <c r="H2601" s="3"/>
      <c r="I2601" s="3"/>
    </row>
    <row r="2602" ht="13.5" customHeight="1">
      <c r="A2602" s="5">
        <v>1329.0</v>
      </c>
      <c r="B2602" s="2">
        <v>45345.0</v>
      </c>
      <c r="D2602" s="3"/>
      <c r="F2602" s="3"/>
      <c r="H2602" s="3"/>
      <c r="I2602" s="3"/>
    </row>
    <row r="2603" ht="13.5" customHeight="1">
      <c r="A2603" s="5">
        <v>1329.0</v>
      </c>
      <c r="B2603" s="2">
        <v>45346.0</v>
      </c>
      <c r="D2603" s="3"/>
      <c r="F2603" s="3"/>
      <c r="H2603" s="3"/>
      <c r="I2603" s="3"/>
    </row>
    <row r="2604" ht="13.5" customHeight="1">
      <c r="A2604" s="5">
        <v>1329.0</v>
      </c>
      <c r="B2604" s="2">
        <v>45347.0</v>
      </c>
      <c r="D2604" s="3" t="s">
        <v>1455</v>
      </c>
      <c r="F2604" s="3" t="s">
        <v>476</v>
      </c>
      <c r="H2604" s="3"/>
      <c r="I2604" s="3"/>
    </row>
    <row r="2605" ht="13.5" customHeight="1">
      <c r="A2605" s="5">
        <v>1329.0</v>
      </c>
      <c r="B2605" s="2">
        <v>45348.0</v>
      </c>
      <c r="D2605" s="3" t="s">
        <v>1456</v>
      </c>
      <c r="F2605" s="3" t="s">
        <v>593</v>
      </c>
      <c r="H2605" s="3">
        <v>127.0</v>
      </c>
      <c r="I2605" s="7">
        <v>0.32013888888888886</v>
      </c>
    </row>
    <row r="2606" ht="13.5" customHeight="1">
      <c r="A2606" s="5">
        <v>1329.0</v>
      </c>
      <c r="B2606" s="2">
        <v>45349.0</v>
      </c>
      <c r="D2606" s="3"/>
      <c r="F2606" s="3"/>
      <c r="H2606" s="3"/>
      <c r="I2606" s="3"/>
    </row>
    <row r="2607" ht="13.5" customHeight="1">
      <c r="A2607" s="5">
        <v>1329.0</v>
      </c>
      <c r="B2607" s="2">
        <v>45350.0</v>
      </c>
      <c r="D2607" s="3"/>
      <c r="F2607" s="3"/>
      <c r="H2607" s="3"/>
      <c r="I2607" s="3"/>
    </row>
    <row r="2608" ht="13.5" customHeight="1">
      <c r="A2608" s="5">
        <v>1329.0</v>
      </c>
      <c r="B2608" s="2">
        <v>45351.0</v>
      </c>
      <c r="D2608" s="3"/>
      <c r="F2608" s="3"/>
      <c r="H2608" s="3"/>
      <c r="I2608" s="3"/>
    </row>
    <row r="2609" ht="13.5" customHeight="1">
      <c r="A2609" s="5">
        <v>1329.0</v>
      </c>
      <c r="B2609" s="2">
        <v>45352.0</v>
      </c>
      <c r="D2609" s="3"/>
      <c r="F2609" s="3"/>
      <c r="H2609" s="3"/>
      <c r="I2609" s="3"/>
    </row>
    <row r="2610" ht="13.5" customHeight="1">
      <c r="A2610" s="5">
        <v>1329.0</v>
      </c>
      <c r="B2610" s="2">
        <v>45353.0</v>
      </c>
      <c r="D2610" s="3" t="s">
        <v>1016</v>
      </c>
      <c r="F2610" s="3" t="s">
        <v>290</v>
      </c>
      <c r="H2610" s="3">
        <v>46.0</v>
      </c>
      <c r="I2610" s="7">
        <v>0.3145833333333333</v>
      </c>
    </row>
    <row r="2611" ht="13.5" customHeight="1">
      <c r="A2611" s="5">
        <v>1329.0</v>
      </c>
      <c r="B2611" s="2">
        <v>45354.0</v>
      </c>
      <c r="D2611" s="3"/>
      <c r="F2611" s="3"/>
      <c r="H2611" s="3"/>
      <c r="I2611" s="3"/>
    </row>
    <row r="2612" ht="13.5" customHeight="1">
      <c r="A2612" s="5">
        <v>1329.0</v>
      </c>
      <c r="B2612" s="2">
        <v>45355.0</v>
      </c>
      <c r="D2612" s="3"/>
      <c r="F2612" s="3"/>
      <c r="H2612" s="3"/>
      <c r="I2612" s="3"/>
    </row>
    <row r="2613" ht="13.5" customHeight="1">
      <c r="A2613" s="5">
        <v>1329.0</v>
      </c>
      <c r="B2613" s="2">
        <v>45356.0</v>
      </c>
      <c r="D2613" s="3"/>
      <c r="F2613" s="3"/>
      <c r="H2613" s="3"/>
      <c r="I2613" s="3"/>
    </row>
    <row r="2614" ht="13.5" customHeight="1">
      <c r="A2614" s="5">
        <v>1329.0</v>
      </c>
      <c r="B2614" s="2">
        <v>45357.0</v>
      </c>
      <c r="D2614" s="3"/>
      <c r="F2614" s="3"/>
      <c r="H2614" s="3"/>
      <c r="I2614" s="3"/>
    </row>
    <row r="2615" ht="13.5" customHeight="1">
      <c r="A2615" s="5">
        <v>1329.0</v>
      </c>
      <c r="B2615" s="2">
        <v>45358.0</v>
      </c>
      <c r="D2615" s="3"/>
      <c r="F2615" s="3"/>
      <c r="H2615" s="3"/>
      <c r="I2615" s="3"/>
    </row>
    <row r="2616" ht="13.5" customHeight="1">
      <c r="A2616" s="5">
        <v>1329.0</v>
      </c>
      <c r="B2616" s="2">
        <v>45359.0</v>
      </c>
      <c r="D2616" s="3"/>
      <c r="F2616" s="3"/>
      <c r="H2616" s="3"/>
      <c r="I2616" s="3"/>
    </row>
    <row r="2617" ht="13.5" customHeight="1">
      <c r="A2617" s="5">
        <v>1329.0</v>
      </c>
      <c r="B2617" s="2">
        <v>45360.0</v>
      </c>
      <c r="D2617" s="3" t="s">
        <v>1428</v>
      </c>
      <c r="F2617" s="3" t="s">
        <v>374</v>
      </c>
      <c r="H2617" s="3">
        <v>56.0</v>
      </c>
      <c r="I2617" s="7">
        <v>0.33611111111111114</v>
      </c>
    </row>
    <row r="2618" ht="13.5" customHeight="1">
      <c r="A2618" s="5">
        <v>1329.0</v>
      </c>
      <c r="B2618" s="2">
        <v>45361.0</v>
      </c>
      <c r="D2618" s="3"/>
      <c r="F2618" s="3"/>
      <c r="H2618" s="3"/>
      <c r="I2618" s="3"/>
    </row>
    <row r="2619" ht="13.5" customHeight="1">
      <c r="A2619" s="5">
        <v>1329.0</v>
      </c>
      <c r="B2619" s="2">
        <v>45362.0</v>
      </c>
      <c r="D2619" s="3"/>
      <c r="F2619" s="3"/>
      <c r="H2619" s="3"/>
      <c r="I2619" s="3"/>
    </row>
    <row r="2620" ht="13.5" customHeight="1">
      <c r="A2620" s="5">
        <v>1329.0</v>
      </c>
      <c r="B2620" s="2">
        <v>45363.0</v>
      </c>
      <c r="D2620" s="3" t="s">
        <v>1457</v>
      </c>
      <c r="F2620" s="3" t="s">
        <v>1288</v>
      </c>
      <c r="H2620" s="3"/>
      <c r="I2620" s="3"/>
    </row>
    <row r="2621" ht="13.5" customHeight="1">
      <c r="A2621" s="5">
        <v>1329.0</v>
      </c>
      <c r="B2621" s="2">
        <v>45364.0</v>
      </c>
      <c r="D2621" s="3"/>
      <c r="F2621" s="3"/>
      <c r="H2621" s="3"/>
      <c r="I2621" s="3"/>
    </row>
    <row r="2622" ht="13.5" customHeight="1">
      <c r="A2622" s="5">
        <v>1329.0</v>
      </c>
      <c r="B2622" s="2">
        <v>45365.0</v>
      </c>
      <c r="D2622" s="3"/>
      <c r="F2622" s="3"/>
      <c r="H2622" s="3"/>
      <c r="I2622" s="3"/>
    </row>
    <row r="2623" ht="13.5" customHeight="1">
      <c r="A2623" s="5">
        <v>1329.0</v>
      </c>
      <c r="B2623" s="2">
        <v>45366.0</v>
      </c>
      <c r="D2623" s="3"/>
      <c r="F2623" s="3"/>
      <c r="H2623" s="3"/>
      <c r="I2623" s="3"/>
    </row>
    <row r="2624" ht="13.5" customHeight="1">
      <c r="A2624" s="5">
        <v>1329.0</v>
      </c>
      <c r="B2624" s="2">
        <v>45367.0</v>
      </c>
      <c r="D2624" s="3"/>
      <c r="F2624" s="3"/>
      <c r="H2624" s="3"/>
      <c r="I2624" s="3"/>
    </row>
    <row r="2625" ht="13.5" customHeight="1">
      <c r="A2625" s="5">
        <v>1329.0</v>
      </c>
      <c r="B2625" s="2">
        <v>45368.0</v>
      </c>
      <c r="D2625" s="3" t="s">
        <v>791</v>
      </c>
      <c r="F2625" s="3" t="s">
        <v>405</v>
      </c>
      <c r="H2625" s="3">
        <v>120.0</v>
      </c>
      <c r="I2625" s="7">
        <v>0.4097222222222222</v>
      </c>
    </row>
    <row r="2626" ht="13.5" customHeight="1">
      <c r="A2626" s="5">
        <v>1329.0</v>
      </c>
      <c r="B2626" s="2">
        <v>45369.0</v>
      </c>
      <c r="D2626" s="3"/>
      <c r="F2626" s="3"/>
      <c r="H2626" s="3"/>
      <c r="I2626" s="3"/>
    </row>
    <row r="2627" ht="13.5" customHeight="1">
      <c r="A2627" s="5">
        <v>1329.0</v>
      </c>
      <c r="B2627" s="2">
        <v>45370.0</v>
      </c>
      <c r="D2627" s="3"/>
      <c r="F2627" s="3"/>
      <c r="H2627" s="3"/>
      <c r="I2627" s="3"/>
    </row>
    <row r="2628" ht="13.5" customHeight="1">
      <c r="A2628" s="5">
        <v>1329.0</v>
      </c>
      <c r="B2628" s="2">
        <v>45371.0</v>
      </c>
      <c r="D2628" s="3" t="s">
        <v>808</v>
      </c>
      <c r="F2628" s="3" t="s">
        <v>290</v>
      </c>
      <c r="H2628" s="3">
        <v>58.0</v>
      </c>
      <c r="I2628" s="7">
        <v>0.38125</v>
      </c>
    </row>
    <row r="2629" ht="13.5" customHeight="1">
      <c r="A2629" s="5">
        <v>1329.0</v>
      </c>
      <c r="B2629" s="2">
        <v>45372.0</v>
      </c>
      <c r="D2629" s="3" t="s">
        <v>1458</v>
      </c>
      <c r="F2629" s="3" t="s">
        <v>535</v>
      </c>
      <c r="H2629" s="3">
        <v>36.0</v>
      </c>
      <c r="I2629" s="7">
        <v>0.3486111111111111</v>
      </c>
    </row>
    <row r="2630" ht="13.5" customHeight="1">
      <c r="A2630" s="5">
        <v>1329.0</v>
      </c>
      <c r="B2630" s="2">
        <v>45373.0</v>
      </c>
      <c r="D2630" s="3"/>
      <c r="F2630" s="3"/>
      <c r="H2630" s="3"/>
      <c r="I2630" s="3"/>
    </row>
    <row r="2631" ht="13.5" customHeight="1">
      <c r="A2631" s="5">
        <v>1329.0</v>
      </c>
      <c r="B2631" s="2">
        <v>45374.0</v>
      </c>
      <c r="D2631" s="3"/>
      <c r="F2631" s="3"/>
      <c r="H2631" s="3"/>
      <c r="I2631" s="3"/>
    </row>
    <row r="2632" ht="13.5" customHeight="1">
      <c r="A2632" s="5">
        <v>1329.0</v>
      </c>
      <c r="B2632" s="2">
        <v>45375.0</v>
      </c>
      <c r="D2632" s="3" t="s">
        <v>1459</v>
      </c>
      <c r="F2632" s="3" t="s">
        <v>296</v>
      </c>
      <c r="H2632" s="3">
        <v>51.0</v>
      </c>
      <c r="I2632" s="7">
        <v>0.35555555555555557</v>
      </c>
    </row>
    <row r="2633" ht="13.5" customHeight="1">
      <c r="A2633" s="5">
        <v>1329.0</v>
      </c>
      <c r="B2633" s="2">
        <v>45376.0</v>
      </c>
      <c r="D2633" s="3"/>
      <c r="F2633" s="3"/>
      <c r="H2633" s="3"/>
      <c r="I2633" s="3"/>
    </row>
    <row r="2634" ht="13.5" customHeight="1">
      <c r="A2634" s="5">
        <v>1329.0</v>
      </c>
      <c r="B2634" s="2">
        <v>45377.0</v>
      </c>
      <c r="D2634" s="3" t="s">
        <v>1460</v>
      </c>
      <c r="F2634" s="3" t="s">
        <v>426</v>
      </c>
      <c r="H2634" s="3">
        <v>113.0</v>
      </c>
      <c r="I2634" s="7">
        <v>0.2951388888888889</v>
      </c>
    </row>
    <row r="2635" ht="13.5" customHeight="1">
      <c r="A2635" s="5">
        <v>1329.0</v>
      </c>
      <c r="B2635" s="2">
        <v>45378.0</v>
      </c>
      <c r="D2635" s="3"/>
      <c r="F2635" s="3"/>
      <c r="H2635" s="3"/>
      <c r="I2635" s="3"/>
    </row>
    <row r="2636" ht="13.5" customHeight="1">
      <c r="A2636" s="5">
        <v>1329.0</v>
      </c>
      <c r="B2636" s="2">
        <v>45379.0</v>
      </c>
      <c r="D2636" s="3"/>
      <c r="F2636" s="3"/>
      <c r="H2636" s="3"/>
      <c r="I2636" s="3"/>
    </row>
    <row r="2637" ht="13.5" customHeight="1">
      <c r="A2637" s="5">
        <v>1329.0</v>
      </c>
      <c r="B2637" s="2">
        <v>45380.0</v>
      </c>
      <c r="D2637" s="3"/>
      <c r="F2637" s="3"/>
      <c r="H2637" s="3"/>
      <c r="I2637" s="3"/>
    </row>
    <row r="2638" ht="13.5" customHeight="1">
      <c r="A2638" s="5">
        <v>1329.0</v>
      </c>
      <c r="B2638" s="2">
        <v>45381.0</v>
      </c>
      <c r="D2638" s="3" t="s">
        <v>1427</v>
      </c>
      <c r="F2638" s="3" t="s">
        <v>1049</v>
      </c>
      <c r="H2638" s="3">
        <v>11.0</v>
      </c>
      <c r="I2638" s="7">
        <v>0.3659722222222222</v>
      </c>
    </row>
    <row r="2639" ht="13.5" customHeight="1">
      <c r="A2639" s="5">
        <v>1329.0</v>
      </c>
      <c r="B2639" s="2">
        <v>45382.0</v>
      </c>
      <c r="D2639" s="3"/>
      <c r="F2639" s="3"/>
      <c r="H2639" s="3"/>
      <c r="I2639" s="3"/>
    </row>
    <row r="2640" ht="13.5" customHeight="1">
      <c r="A2640" s="5">
        <v>1329.0</v>
      </c>
      <c r="B2640" s="2">
        <v>45383.0</v>
      </c>
      <c r="D2640" s="3" t="s">
        <v>1461</v>
      </c>
      <c r="F2640" s="3" t="s">
        <v>372</v>
      </c>
      <c r="H2640" s="3">
        <v>106.0</v>
      </c>
      <c r="I2640" s="7">
        <v>0.2986111111111111</v>
      </c>
    </row>
    <row r="2641" ht="13.5" customHeight="1">
      <c r="A2641" s="5">
        <v>1329.0</v>
      </c>
      <c r="B2641" s="2">
        <v>45384.0</v>
      </c>
      <c r="D2641" s="3" t="s">
        <v>477</v>
      </c>
      <c r="F2641" s="3" t="s">
        <v>437</v>
      </c>
      <c r="H2641" s="3">
        <v>98.0</v>
      </c>
      <c r="I2641" s="7">
        <v>0.25833333333333336</v>
      </c>
    </row>
    <row r="2642" ht="13.5" customHeight="1">
      <c r="A2642" s="5">
        <v>1329.0</v>
      </c>
      <c r="B2642" s="2">
        <v>45385.0</v>
      </c>
      <c r="D2642" s="3" t="s">
        <v>1462</v>
      </c>
      <c r="F2642" s="3" t="s">
        <v>483</v>
      </c>
      <c r="H2642" s="3"/>
      <c r="I2642" s="7"/>
    </row>
    <row r="2643" ht="13.5" customHeight="1">
      <c r="A2643" s="5">
        <v>1329.0</v>
      </c>
      <c r="B2643" s="2">
        <v>45386.0</v>
      </c>
      <c r="D2643" s="3" t="s">
        <v>1463</v>
      </c>
      <c r="F2643" s="3" t="s">
        <v>545</v>
      </c>
      <c r="H2643" s="3"/>
      <c r="I2643" s="3"/>
    </row>
    <row r="2644" ht="13.5" customHeight="1">
      <c r="A2644" s="5">
        <v>1329.0</v>
      </c>
      <c r="B2644" s="2">
        <v>45387.0</v>
      </c>
      <c r="D2644" s="3"/>
      <c r="F2644" s="3"/>
      <c r="H2644" s="3"/>
      <c r="I2644" s="3"/>
    </row>
    <row r="2645" ht="13.5" customHeight="1">
      <c r="A2645" s="5">
        <v>2880.0</v>
      </c>
      <c r="B2645" s="111">
        <v>45307.0</v>
      </c>
      <c r="D2645" s="85" t="s">
        <v>394</v>
      </c>
      <c r="E2645" s="85">
        <v>136.0</v>
      </c>
      <c r="F2645" s="85" t="s">
        <v>1464</v>
      </c>
      <c r="G2645" s="85">
        <v>20.0</v>
      </c>
      <c r="H2645" s="85">
        <v>31.0</v>
      </c>
      <c r="I2645" s="115">
        <v>0.4875</v>
      </c>
      <c r="J2645" s="83">
        <f t="shared" ref="J2645:J2673" si="4">G2645/E2645</f>
        <v>0.1470588235</v>
      </c>
      <c r="K2645" s="83">
        <f t="shared" ref="K2645:K2673" si="5">E2645/H2645</f>
        <v>4.387096774</v>
      </c>
    </row>
    <row r="2646" ht="13.5" customHeight="1">
      <c r="A2646" s="5">
        <v>2880.0</v>
      </c>
      <c r="B2646" s="111">
        <v>45308.0</v>
      </c>
      <c r="D2646" s="85" t="s">
        <v>481</v>
      </c>
      <c r="E2646" s="85">
        <v>256.0</v>
      </c>
      <c r="F2646" s="85" t="s">
        <v>513</v>
      </c>
      <c r="G2646" s="85">
        <v>64.0</v>
      </c>
      <c r="H2646" s="85">
        <v>62.0</v>
      </c>
      <c r="I2646" s="115">
        <v>0.00625</v>
      </c>
      <c r="J2646" s="83">
        <f t="shared" si="4"/>
        <v>0.25</v>
      </c>
      <c r="K2646" s="83">
        <f t="shared" si="5"/>
        <v>4.129032258</v>
      </c>
    </row>
    <row r="2647" ht="13.5" customHeight="1">
      <c r="A2647" s="5">
        <v>2880.0</v>
      </c>
      <c r="B2647" s="111">
        <v>45309.0</v>
      </c>
      <c r="D2647" s="85" t="s">
        <v>319</v>
      </c>
      <c r="E2647" s="85">
        <v>204.0</v>
      </c>
      <c r="F2647" s="85" t="s">
        <v>310</v>
      </c>
      <c r="G2647" s="85">
        <v>109.0</v>
      </c>
      <c r="H2647" s="85">
        <v>39.0</v>
      </c>
      <c r="I2647" s="115">
        <v>0.013888888888888888</v>
      </c>
      <c r="J2647" s="83">
        <f t="shared" si="4"/>
        <v>0.5343137255</v>
      </c>
      <c r="K2647" s="83">
        <f t="shared" si="5"/>
        <v>5.230769231</v>
      </c>
    </row>
    <row r="2648" ht="13.5" customHeight="1">
      <c r="A2648" s="5">
        <v>2880.0</v>
      </c>
      <c r="B2648" s="111">
        <v>45310.0</v>
      </c>
      <c r="D2648" s="85" t="s">
        <v>918</v>
      </c>
      <c r="E2648" s="85">
        <v>245.0</v>
      </c>
      <c r="F2648" s="85" t="s">
        <v>426</v>
      </c>
      <c r="G2648" s="85">
        <v>163.0</v>
      </c>
      <c r="H2648" s="85">
        <v>51.0</v>
      </c>
      <c r="I2648" s="115">
        <v>0.029166666666666667</v>
      </c>
      <c r="J2648" s="83">
        <f t="shared" si="4"/>
        <v>0.6653061224</v>
      </c>
      <c r="K2648" s="83">
        <f t="shared" si="5"/>
        <v>4.803921569</v>
      </c>
    </row>
    <row r="2649" ht="13.5" customHeight="1">
      <c r="A2649" s="5">
        <v>2880.0</v>
      </c>
      <c r="B2649" s="111">
        <v>45311.0</v>
      </c>
      <c r="D2649" s="85" t="s">
        <v>766</v>
      </c>
      <c r="E2649" s="85">
        <v>200.0</v>
      </c>
      <c r="F2649" s="85" t="s">
        <v>727</v>
      </c>
      <c r="G2649" s="85">
        <v>41.0</v>
      </c>
      <c r="H2649" s="85">
        <v>55.0</v>
      </c>
      <c r="I2649" s="115">
        <v>0.15555555555555556</v>
      </c>
      <c r="J2649" s="83">
        <f t="shared" si="4"/>
        <v>0.205</v>
      </c>
      <c r="K2649" s="83">
        <f t="shared" si="5"/>
        <v>3.636363636</v>
      </c>
    </row>
    <row r="2650" ht="13.5" customHeight="1">
      <c r="A2650" s="5">
        <v>2880.0</v>
      </c>
      <c r="B2650" s="111">
        <v>45312.0</v>
      </c>
      <c r="D2650" s="85" t="s">
        <v>1032</v>
      </c>
      <c r="E2650" s="85">
        <v>184.0</v>
      </c>
      <c r="F2650" s="85" t="s">
        <v>961</v>
      </c>
      <c r="G2650" s="85">
        <v>160.0</v>
      </c>
      <c r="H2650" s="85">
        <v>43.0</v>
      </c>
      <c r="I2650" s="115">
        <v>0.1451388888888889</v>
      </c>
      <c r="J2650" s="83">
        <f t="shared" si="4"/>
        <v>0.8695652174</v>
      </c>
      <c r="K2650" s="83">
        <f t="shared" si="5"/>
        <v>4.279069767</v>
      </c>
    </row>
    <row r="2651" ht="13.5" customHeight="1">
      <c r="A2651" s="5">
        <v>2880.0</v>
      </c>
      <c r="B2651" s="111">
        <v>45313.0</v>
      </c>
      <c r="D2651" s="85" t="s">
        <v>826</v>
      </c>
      <c r="E2651" s="85">
        <v>239.0</v>
      </c>
      <c r="F2651" s="85" t="s">
        <v>402</v>
      </c>
      <c r="G2651" s="85">
        <v>179.0</v>
      </c>
      <c r="H2651" s="85">
        <v>50.0</v>
      </c>
      <c r="I2651" s="115">
        <v>0.002777777777777778</v>
      </c>
      <c r="J2651" s="83">
        <f t="shared" si="4"/>
        <v>0.7489539749</v>
      </c>
      <c r="K2651" s="83">
        <f t="shared" si="5"/>
        <v>4.78</v>
      </c>
    </row>
    <row r="2652" ht="13.5" customHeight="1">
      <c r="A2652" s="5">
        <v>2880.0</v>
      </c>
      <c r="B2652" s="111">
        <v>45314.0</v>
      </c>
      <c r="D2652" s="85" t="s">
        <v>485</v>
      </c>
      <c r="E2652" s="85">
        <v>234.0</v>
      </c>
      <c r="F2652" s="85" t="s">
        <v>257</v>
      </c>
      <c r="G2652" s="85">
        <v>77.0</v>
      </c>
      <c r="H2652" s="85">
        <v>52.0</v>
      </c>
      <c r="I2652" s="115">
        <v>0.001388888888888889</v>
      </c>
      <c r="J2652" s="83">
        <f t="shared" si="4"/>
        <v>0.3290598291</v>
      </c>
      <c r="K2652" s="83">
        <f t="shared" si="5"/>
        <v>4.5</v>
      </c>
    </row>
    <row r="2653" ht="13.5" customHeight="1">
      <c r="A2653" s="5">
        <v>2880.0</v>
      </c>
      <c r="B2653" s="111">
        <v>45315.0</v>
      </c>
      <c r="D2653" s="85" t="s">
        <v>505</v>
      </c>
      <c r="E2653" s="85">
        <v>185.0</v>
      </c>
      <c r="F2653" s="85" t="s">
        <v>928</v>
      </c>
      <c r="G2653" s="85">
        <v>80.0</v>
      </c>
      <c r="H2653" s="85">
        <v>57.0</v>
      </c>
      <c r="I2653" s="115">
        <v>0.04375</v>
      </c>
      <c r="J2653" s="83">
        <f t="shared" si="4"/>
        <v>0.4324324324</v>
      </c>
      <c r="K2653" s="83">
        <f t="shared" si="5"/>
        <v>3.245614035</v>
      </c>
    </row>
    <row r="2654" ht="13.5" customHeight="1">
      <c r="A2654" s="5">
        <v>2880.0</v>
      </c>
      <c r="B2654" s="111">
        <v>45316.0</v>
      </c>
      <c r="D2654" s="85" t="s">
        <v>312</v>
      </c>
      <c r="E2654" s="85">
        <v>243.0</v>
      </c>
      <c r="F2654" s="85" t="s">
        <v>584</v>
      </c>
      <c r="G2654" s="85">
        <v>68.0</v>
      </c>
      <c r="H2654" s="85">
        <v>71.0</v>
      </c>
      <c r="I2654" s="115">
        <v>0.0020833333333333333</v>
      </c>
      <c r="J2654" s="83">
        <f t="shared" si="4"/>
        <v>0.2798353909</v>
      </c>
      <c r="K2654" s="83">
        <f t="shared" si="5"/>
        <v>3.422535211</v>
      </c>
    </row>
    <row r="2655" ht="13.5" customHeight="1">
      <c r="A2655" s="5">
        <v>2880.0</v>
      </c>
      <c r="B2655" s="111">
        <v>45317.0</v>
      </c>
      <c r="D2655" s="85" t="s">
        <v>522</v>
      </c>
      <c r="E2655" s="85">
        <v>335.0</v>
      </c>
      <c r="F2655" s="85" t="s">
        <v>663</v>
      </c>
      <c r="G2655" s="85">
        <v>196.0</v>
      </c>
      <c r="H2655" s="85">
        <v>63.0</v>
      </c>
      <c r="I2655" s="115">
        <v>0.08333333333333333</v>
      </c>
      <c r="J2655" s="83">
        <f t="shared" si="4"/>
        <v>0.5850746269</v>
      </c>
      <c r="K2655" s="83">
        <f t="shared" si="5"/>
        <v>5.317460317</v>
      </c>
    </row>
    <row r="2656" ht="13.5" customHeight="1">
      <c r="A2656" s="5">
        <v>2880.0</v>
      </c>
      <c r="B2656" s="111">
        <v>45318.0</v>
      </c>
      <c r="D2656" s="85" t="s">
        <v>399</v>
      </c>
      <c r="E2656" s="85">
        <v>370.0</v>
      </c>
      <c r="F2656" s="85" t="s">
        <v>278</v>
      </c>
      <c r="G2656" s="85">
        <v>135.0</v>
      </c>
      <c r="H2656" s="85">
        <v>67.0</v>
      </c>
      <c r="I2656" s="115">
        <v>0.011111111111111112</v>
      </c>
      <c r="J2656" s="83">
        <f t="shared" si="4"/>
        <v>0.3648648649</v>
      </c>
      <c r="K2656" s="83">
        <f t="shared" si="5"/>
        <v>5.52238806</v>
      </c>
    </row>
    <row r="2657" ht="13.5" customHeight="1">
      <c r="A2657" s="5">
        <v>2880.0</v>
      </c>
      <c r="B2657" s="111">
        <v>45319.0</v>
      </c>
      <c r="D2657" s="85" t="s">
        <v>947</v>
      </c>
      <c r="E2657" s="85">
        <v>330.0</v>
      </c>
      <c r="F2657" s="85" t="s">
        <v>406</v>
      </c>
      <c r="G2657" s="85">
        <v>145.0</v>
      </c>
      <c r="H2657" s="85">
        <v>57.0</v>
      </c>
      <c r="I2657" s="115">
        <v>0.001388888888888889</v>
      </c>
      <c r="J2657" s="83">
        <f t="shared" si="4"/>
        <v>0.4393939394</v>
      </c>
      <c r="K2657" s="83">
        <f t="shared" si="5"/>
        <v>5.789473684</v>
      </c>
    </row>
    <row r="2658" ht="13.5" customHeight="1">
      <c r="A2658" s="5">
        <v>2880.0</v>
      </c>
      <c r="B2658" s="111">
        <v>45320.0</v>
      </c>
      <c r="D2658" s="85" t="s">
        <v>391</v>
      </c>
      <c r="E2658" s="85">
        <v>159.0</v>
      </c>
      <c r="F2658" s="85" t="s">
        <v>698</v>
      </c>
      <c r="G2658" s="85">
        <v>129.0</v>
      </c>
      <c r="H2658" s="85">
        <v>52.0</v>
      </c>
      <c r="I2658" s="115">
        <v>0.010416666666666666</v>
      </c>
      <c r="J2658" s="83">
        <f t="shared" si="4"/>
        <v>0.8113207547</v>
      </c>
      <c r="K2658" s="83">
        <f t="shared" si="5"/>
        <v>3.057692308</v>
      </c>
    </row>
    <row r="2659" ht="13.5" customHeight="1">
      <c r="A2659" s="5">
        <v>2880.0</v>
      </c>
      <c r="B2659" s="111">
        <v>45321.0</v>
      </c>
      <c r="D2659" s="85" t="s">
        <v>376</v>
      </c>
      <c r="E2659" s="85">
        <v>181.0</v>
      </c>
      <c r="F2659" s="85" t="s">
        <v>607</v>
      </c>
      <c r="G2659" s="85">
        <v>154.0</v>
      </c>
      <c r="H2659" s="85">
        <v>28.0</v>
      </c>
      <c r="I2659" s="115">
        <v>0.016666666666666666</v>
      </c>
      <c r="J2659" s="83">
        <f t="shared" si="4"/>
        <v>0.8508287293</v>
      </c>
      <c r="K2659" s="83">
        <f t="shared" si="5"/>
        <v>6.464285714</v>
      </c>
    </row>
    <row r="2660" ht="13.5" customHeight="1">
      <c r="A2660" s="5">
        <v>2880.0</v>
      </c>
      <c r="B2660" s="111">
        <v>45322.0</v>
      </c>
      <c r="D2660" s="85" t="s">
        <v>913</v>
      </c>
      <c r="E2660" s="85">
        <v>289.0</v>
      </c>
      <c r="F2660" s="85" t="s">
        <v>267</v>
      </c>
      <c r="G2660" s="85">
        <v>223.0</v>
      </c>
      <c r="H2660" s="85">
        <v>69.0</v>
      </c>
      <c r="I2660" s="115">
        <v>0.030555555555555555</v>
      </c>
      <c r="J2660" s="83">
        <f t="shared" si="4"/>
        <v>0.7716262976</v>
      </c>
      <c r="K2660" s="83">
        <f t="shared" si="5"/>
        <v>4.188405797</v>
      </c>
    </row>
    <row r="2661" ht="13.5" customHeight="1">
      <c r="A2661" s="5">
        <v>2880.0</v>
      </c>
      <c r="B2661" s="111">
        <v>45323.0</v>
      </c>
      <c r="D2661" s="85" t="s">
        <v>470</v>
      </c>
      <c r="E2661" s="85">
        <v>206.0</v>
      </c>
      <c r="F2661" s="85" t="s">
        <v>642</v>
      </c>
      <c r="G2661" s="85">
        <v>72.0</v>
      </c>
      <c r="H2661" s="85">
        <v>57.0</v>
      </c>
      <c r="I2661" s="115">
        <v>0.04722222222222222</v>
      </c>
      <c r="J2661" s="83">
        <f t="shared" si="4"/>
        <v>0.3495145631</v>
      </c>
      <c r="K2661" s="83">
        <f t="shared" si="5"/>
        <v>3.614035088</v>
      </c>
    </row>
    <row r="2662" ht="13.5" customHeight="1">
      <c r="A2662" s="5">
        <v>2880.0</v>
      </c>
      <c r="B2662" s="111">
        <v>45324.0</v>
      </c>
      <c r="D2662" s="85" t="s">
        <v>284</v>
      </c>
      <c r="E2662" s="85">
        <v>292.0</v>
      </c>
      <c r="F2662" s="85" t="s">
        <v>411</v>
      </c>
      <c r="G2662" s="85">
        <v>113.0</v>
      </c>
      <c r="H2662" s="85">
        <v>127.0</v>
      </c>
      <c r="I2662" s="115">
        <v>0.022222222222222223</v>
      </c>
      <c r="J2662" s="83">
        <f t="shared" si="4"/>
        <v>0.3869863014</v>
      </c>
      <c r="K2662" s="83">
        <f t="shared" si="5"/>
        <v>2.299212598</v>
      </c>
    </row>
    <row r="2663" ht="13.5" customHeight="1">
      <c r="A2663" s="5">
        <v>2880.0</v>
      </c>
      <c r="B2663" s="111">
        <v>45325.0</v>
      </c>
      <c r="D2663" s="85" t="s">
        <v>386</v>
      </c>
      <c r="E2663" s="85">
        <v>244.0</v>
      </c>
      <c r="F2663" s="85" t="s">
        <v>292</v>
      </c>
      <c r="G2663" s="85">
        <v>192.0</v>
      </c>
      <c r="H2663" s="85">
        <v>75.0</v>
      </c>
      <c r="I2663" s="115">
        <v>0.035416666666666666</v>
      </c>
      <c r="J2663" s="83">
        <f t="shared" si="4"/>
        <v>0.7868852459</v>
      </c>
      <c r="K2663" s="83">
        <f t="shared" si="5"/>
        <v>3.253333333</v>
      </c>
    </row>
    <row r="2664" ht="13.5" customHeight="1">
      <c r="A2664" s="5">
        <v>2880.0</v>
      </c>
      <c r="B2664" s="111">
        <v>45326.0</v>
      </c>
      <c r="D2664" s="85" t="s">
        <v>634</v>
      </c>
      <c r="E2664" s="85">
        <v>87.0</v>
      </c>
      <c r="F2664" s="85" t="s">
        <v>588</v>
      </c>
      <c r="G2664" s="85">
        <v>61.0</v>
      </c>
      <c r="H2664" s="85">
        <v>48.0</v>
      </c>
      <c r="I2664" s="115">
        <v>0.2326388888888889</v>
      </c>
      <c r="J2664" s="83">
        <f t="shared" si="4"/>
        <v>0.7011494253</v>
      </c>
      <c r="K2664" s="83">
        <f t="shared" si="5"/>
        <v>1.8125</v>
      </c>
    </row>
    <row r="2665" ht="13.5" customHeight="1">
      <c r="A2665" s="5">
        <v>2880.0</v>
      </c>
      <c r="B2665" s="111">
        <v>45327.0</v>
      </c>
      <c r="D2665" s="85" t="s">
        <v>582</v>
      </c>
      <c r="E2665" s="85">
        <v>157.0</v>
      </c>
      <c r="F2665" s="85" t="s">
        <v>923</v>
      </c>
      <c r="G2665" s="85">
        <v>114.0</v>
      </c>
      <c r="H2665" s="85">
        <v>55.0</v>
      </c>
      <c r="I2665" s="115">
        <v>0.11666666666666667</v>
      </c>
      <c r="J2665" s="83">
        <f t="shared" si="4"/>
        <v>0.7261146497</v>
      </c>
      <c r="K2665" s="83">
        <f t="shared" si="5"/>
        <v>2.854545455</v>
      </c>
    </row>
    <row r="2666" ht="13.5" customHeight="1">
      <c r="A2666" s="5">
        <v>2880.0</v>
      </c>
      <c r="B2666" s="111">
        <v>45328.0</v>
      </c>
      <c r="D2666" s="85" t="s">
        <v>572</v>
      </c>
      <c r="E2666" s="85">
        <v>194.0</v>
      </c>
      <c r="F2666" s="85" t="s">
        <v>552</v>
      </c>
      <c r="G2666" s="85">
        <v>62.0</v>
      </c>
      <c r="H2666" s="85">
        <v>34.0</v>
      </c>
      <c r="I2666" s="115">
        <v>0.009722222222222222</v>
      </c>
      <c r="J2666" s="83">
        <f t="shared" si="4"/>
        <v>0.3195876289</v>
      </c>
      <c r="K2666" s="83">
        <f t="shared" si="5"/>
        <v>5.705882353</v>
      </c>
    </row>
    <row r="2667" ht="13.5" customHeight="1">
      <c r="A2667" s="5">
        <v>2880.0</v>
      </c>
      <c r="B2667" s="111">
        <v>45329.0</v>
      </c>
      <c r="D2667" s="85" t="s">
        <v>282</v>
      </c>
      <c r="E2667" s="85">
        <v>219.0</v>
      </c>
      <c r="F2667" s="85" t="s">
        <v>928</v>
      </c>
      <c r="G2667" s="85">
        <v>80.0</v>
      </c>
      <c r="H2667" s="85">
        <v>36.0</v>
      </c>
      <c r="I2667" s="115">
        <v>0.03333333333333333</v>
      </c>
      <c r="J2667" s="83">
        <f t="shared" si="4"/>
        <v>0.3652968037</v>
      </c>
      <c r="K2667" s="83">
        <f t="shared" si="5"/>
        <v>6.083333333</v>
      </c>
    </row>
    <row r="2668" ht="13.5" customHeight="1">
      <c r="A2668" s="5">
        <v>2880.0</v>
      </c>
      <c r="B2668" s="111">
        <v>45330.0</v>
      </c>
      <c r="D2668" s="85" t="s">
        <v>470</v>
      </c>
      <c r="E2668" s="85">
        <v>206.0</v>
      </c>
      <c r="F2668" s="85" t="s">
        <v>387</v>
      </c>
      <c r="G2668" s="85">
        <v>69.0</v>
      </c>
      <c r="H2668" s="85">
        <v>73.0</v>
      </c>
      <c r="I2668" s="115">
        <v>0.019444444444444445</v>
      </c>
      <c r="J2668" s="83">
        <f t="shared" si="4"/>
        <v>0.3349514563</v>
      </c>
      <c r="K2668" s="83">
        <f t="shared" si="5"/>
        <v>2.821917808</v>
      </c>
    </row>
    <row r="2669" ht="13.5" customHeight="1">
      <c r="A2669" s="5">
        <v>2880.0</v>
      </c>
      <c r="B2669" s="111">
        <v>45331.0</v>
      </c>
      <c r="D2669" s="85" t="s">
        <v>305</v>
      </c>
      <c r="E2669" s="85">
        <v>339.0</v>
      </c>
      <c r="F2669" s="85" t="s">
        <v>925</v>
      </c>
      <c r="G2669" s="85">
        <v>220.0</v>
      </c>
      <c r="H2669" s="85">
        <v>67.0</v>
      </c>
      <c r="I2669" s="115">
        <v>0.011805555555555555</v>
      </c>
      <c r="J2669" s="83">
        <f t="shared" si="4"/>
        <v>0.6489675516</v>
      </c>
      <c r="K2669" s="83">
        <f t="shared" si="5"/>
        <v>5.059701493</v>
      </c>
    </row>
    <row r="2670" ht="13.5" customHeight="1">
      <c r="A2670" s="5">
        <v>2880.0</v>
      </c>
      <c r="B2670" s="111">
        <v>45332.0</v>
      </c>
      <c r="D2670" s="85" t="s">
        <v>638</v>
      </c>
      <c r="E2670" s="85">
        <v>215.0</v>
      </c>
      <c r="F2670" s="85" t="s">
        <v>262</v>
      </c>
      <c r="G2670" s="85">
        <v>102.0</v>
      </c>
      <c r="H2670" s="85">
        <v>85.0</v>
      </c>
      <c r="I2670" s="115">
        <v>0.29444444444444445</v>
      </c>
      <c r="J2670" s="83">
        <f t="shared" si="4"/>
        <v>0.4744186047</v>
      </c>
      <c r="K2670" s="83">
        <f t="shared" si="5"/>
        <v>2.529411765</v>
      </c>
    </row>
    <row r="2671" ht="13.5" customHeight="1">
      <c r="A2671" s="5">
        <v>2880.0</v>
      </c>
      <c r="B2671" s="111">
        <v>45333.0</v>
      </c>
      <c r="D2671" s="85" t="s">
        <v>536</v>
      </c>
      <c r="E2671" s="85">
        <v>257.0</v>
      </c>
      <c r="F2671" s="85" t="s">
        <v>919</v>
      </c>
      <c r="G2671" s="85">
        <v>232.0</v>
      </c>
      <c r="H2671" s="85">
        <v>73.0</v>
      </c>
      <c r="I2671" s="115">
        <v>0.00625</v>
      </c>
      <c r="J2671" s="83">
        <f t="shared" si="4"/>
        <v>0.9027237354</v>
      </c>
      <c r="K2671" s="83">
        <f t="shared" si="5"/>
        <v>3.520547945</v>
      </c>
    </row>
    <row r="2672" ht="13.5" customHeight="1">
      <c r="A2672" s="5">
        <v>2880.0</v>
      </c>
      <c r="B2672" s="111">
        <v>45334.0</v>
      </c>
      <c r="D2672" s="85" t="s">
        <v>283</v>
      </c>
      <c r="E2672" s="85">
        <v>106.0</v>
      </c>
      <c r="F2672" s="85" t="s">
        <v>74</v>
      </c>
      <c r="G2672" s="85">
        <v>60.0</v>
      </c>
      <c r="H2672" s="85">
        <v>46.0</v>
      </c>
      <c r="I2672" s="115">
        <v>0.09375</v>
      </c>
      <c r="J2672" s="83">
        <f t="shared" si="4"/>
        <v>0.5660377358</v>
      </c>
      <c r="K2672" s="83">
        <f t="shared" si="5"/>
        <v>2.304347826</v>
      </c>
    </row>
    <row r="2673" ht="13.5" customHeight="1">
      <c r="A2673" s="5">
        <v>2880.0</v>
      </c>
      <c r="B2673" s="111">
        <v>45335.0</v>
      </c>
      <c r="D2673" s="85" t="s">
        <v>279</v>
      </c>
      <c r="E2673" s="85">
        <v>94.0</v>
      </c>
      <c r="F2673" s="85" t="s">
        <v>634</v>
      </c>
      <c r="G2673" s="85">
        <v>87.0</v>
      </c>
      <c r="H2673" s="85">
        <v>42.0</v>
      </c>
      <c r="I2673" s="115">
        <v>0.02638888888888889</v>
      </c>
      <c r="J2673" s="83">
        <f t="shared" si="4"/>
        <v>0.9255319149</v>
      </c>
      <c r="K2673" s="83">
        <f t="shared" si="5"/>
        <v>2.238095238</v>
      </c>
    </row>
    <row r="2674" ht="13.5" customHeight="1">
      <c r="A2674" s="5"/>
      <c r="B2674" s="111"/>
      <c r="D2674" s="85"/>
      <c r="E2674" s="85"/>
      <c r="F2674" s="85"/>
      <c r="G2674" s="85"/>
      <c r="H2674" s="85"/>
      <c r="I2674" s="115"/>
      <c r="J2674" s="83"/>
      <c r="K2674" s="83"/>
    </row>
    <row r="2675" ht="13.5" customHeight="1">
      <c r="A2675" s="5"/>
      <c r="B2675" s="111"/>
      <c r="D2675" s="85"/>
      <c r="E2675" s="85"/>
      <c r="F2675" s="85"/>
      <c r="G2675" s="85"/>
      <c r="H2675" s="85"/>
      <c r="I2675" s="115"/>
      <c r="J2675" s="83"/>
      <c r="K2675" s="83"/>
    </row>
    <row r="2676" ht="13.5" customHeight="1">
      <c r="A2676" s="5"/>
      <c r="B2676" s="111"/>
      <c r="D2676" s="85"/>
      <c r="E2676" s="85"/>
      <c r="F2676" s="85"/>
      <c r="G2676" s="85"/>
      <c r="H2676" s="85"/>
      <c r="I2676" s="115"/>
      <c r="J2676" s="83"/>
      <c r="K2676" s="83"/>
    </row>
    <row r="2677" ht="13.5" customHeight="1">
      <c r="A2677" s="5"/>
      <c r="B2677" s="111"/>
      <c r="D2677" s="85"/>
      <c r="E2677" s="85"/>
      <c r="F2677" s="85"/>
      <c r="G2677" s="85"/>
      <c r="H2677" s="85"/>
      <c r="I2677" s="115"/>
      <c r="J2677" s="83"/>
      <c r="K2677" s="83"/>
    </row>
    <row r="2678" ht="13.5" customHeight="1">
      <c r="A2678" s="5"/>
      <c r="B2678" s="111"/>
      <c r="D2678" s="85"/>
      <c r="E2678" s="85"/>
      <c r="F2678" s="85"/>
      <c r="G2678" s="85"/>
      <c r="H2678" s="85"/>
      <c r="I2678" s="115"/>
      <c r="J2678" s="83"/>
      <c r="K2678" s="83"/>
    </row>
    <row r="2679" ht="13.5" customHeight="1">
      <c r="A2679" s="5"/>
      <c r="B2679" s="111"/>
      <c r="D2679" s="85"/>
      <c r="E2679" s="85"/>
      <c r="F2679" s="85"/>
      <c r="G2679" s="85"/>
      <c r="H2679" s="85"/>
      <c r="I2679" s="115"/>
      <c r="J2679" s="83"/>
      <c r="K2679" s="83"/>
    </row>
    <row r="2680" ht="13.5" customHeight="1">
      <c r="A2680" s="5"/>
      <c r="B2680" s="111"/>
      <c r="D2680" s="85"/>
      <c r="E2680" s="85"/>
      <c r="F2680" s="85"/>
      <c r="G2680" s="85"/>
      <c r="H2680" s="85"/>
      <c r="I2680" s="115"/>
      <c r="J2680" s="83"/>
      <c r="K2680" s="83"/>
    </row>
    <row r="2681" ht="13.5" customHeight="1">
      <c r="A2681" s="5"/>
      <c r="B2681" s="111"/>
      <c r="D2681" s="85"/>
      <c r="E2681" s="85"/>
      <c r="F2681" s="85"/>
      <c r="G2681" s="85"/>
      <c r="H2681" s="85"/>
      <c r="I2681" s="115"/>
      <c r="J2681" s="83"/>
      <c r="K2681" s="83"/>
    </row>
    <row r="2682" ht="13.5" customHeight="1">
      <c r="A2682" s="5"/>
      <c r="B2682" s="111"/>
      <c r="D2682" s="85"/>
      <c r="E2682" s="85"/>
      <c r="F2682" s="85"/>
      <c r="G2682" s="85"/>
      <c r="H2682" s="85"/>
      <c r="I2682" s="115"/>
      <c r="J2682" s="83"/>
      <c r="K2682" s="83"/>
    </row>
    <row r="2683" ht="13.5" customHeight="1">
      <c r="A2683" s="5"/>
      <c r="B2683" s="111"/>
      <c r="D2683" s="85"/>
      <c r="E2683" s="85"/>
      <c r="F2683" s="85"/>
      <c r="G2683" s="85"/>
      <c r="H2683" s="85"/>
      <c r="I2683" s="115"/>
      <c r="J2683" s="83"/>
      <c r="K2683" s="83"/>
    </row>
    <row r="2684" ht="13.5" customHeight="1">
      <c r="A2684" s="5"/>
      <c r="B2684" s="111"/>
      <c r="D2684" s="85"/>
      <c r="E2684" s="85"/>
      <c r="F2684" s="85"/>
      <c r="G2684" s="85"/>
      <c r="H2684" s="85"/>
      <c r="I2684" s="115"/>
      <c r="J2684" s="83"/>
      <c r="K2684" s="83"/>
    </row>
    <row r="2685" ht="13.5" customHeight="1">
      <c r="A2685" s="5"/>
      <c r="B2685" s="111"/>
      <c r="D2685" s="85"/>
      <c r="E2685" s="85"/>
      <c r="F2685" s="85"/>
      <c r="G2685" s="85"/>
      <c r="H2685" s="85"/>
      <c r="I2685" s="115"/>
      <c r="J2685" s="83"/>
      <c r="K2685" s="83"/>
    </row>
    <row r="2686" ht="13.5" customHeight="1">
      <c r="A2686" s="5"/>
      <c r="B2686" s="111"/>
      <c r="D2686" s="85"/>
      <c r="E2686" s="85"/>
      <c r="F2686" s="85"/>
      <c r="G2686" s="85"/>
      <c r="H2686" s="85"/>
      <c r="I2686" s="115"/>
      <c r="J2686" s="83"/>
      <c r="K2686" s="83"/>
    </row>
    <row r="2687" ht="13.5" customHeight="1">
      <c r="A2687" s="5"/>
      <c r="B2687" s="111"/>
      <c r="D2687" s="85"/>
      <c r="E2687" s="85"/>
      <c r="F2687" s="85"/>
      <c r="G2687" s="85"/>
      <c r="H2687" s="85"/>
      <c r="I2687" s="115"/>
      <c r="J2687" s="83"/>
      <c r="K2687" s="83"/>
    </row>
    <row r="2688" ht="13.5" customHeight="1">
      <c r="A2688" s="5"/>
      <c r="B2688" s="111"/>
      <c r="D2688" s="85"/>
      <c r="E2688" s="85"/>
      <c r="F2688" s="85"/>
      <c r="G2688" s="85"/>
      <c r="H2688" s="85"/>
      <c r="I2688" s="115"/>
      <c r="J2688" s="83"/>
      <c r="K2688" s="83"/>
    </row>
    <row r="2689" ht="13.5" customHeight="1">
      <c r="A2689" s="5"/>
      <c r="B2689" s="111"/>
      <c r="D2689" s="85"/>
      <c r="E2689" s="85"/>
      <c r="F2689" s="85"/>
      <c r="G2689" s="85"/>
      <c r="H2689" s="85"/>
      <c r="I2689" s="115"/>
      <c r="J2689" s="83"/>
      <c r="K2689" s="83"/>
    </row>
    <row r="2690" ht="13.5" customHeight="1">
      <c r="A2690" s="5"/>
      <c r="B2690" s="111"/>
      <c r="D2690" s="85"/>
      <c r="E2690" s="85"/>
      <c r="F2690" s="85"/>
      <c r="G2690" s="85"/>
      <c r="H2690" s="85"/>
      <c r="I2690" s="115"/>
      <c r="J2690" s="83"/>
      <c r="K2690" s="83"/>
    </row>
    <row r="2691" ht="13.5" customHeight="1">
      <c r="A2691" s="5"/>
      <c r="B2691" s="111"/>
      <c r="D2691" s="85"/>
      <c r="E2691" s="85"/>
      <c r="F2691" s="85"/>
      <c r="G2691" s="85"/>
      <c r="H2691" s="85"/>
      <c r="I2691" s="115"/>
      <c r="J2691" s="83"/>
      <c r="K2691" s="83"/>
    </row>
    <row r="2692" ht="13.5" customHeight="1">
      <c r="A2692" s="5"/>
      <c r="B2692" s="111"/>
      <c r="D2692" s="85"/>
      <c r="E2692" s="85"/>
      <c r="F2692" s="85"/>
      <c r="G2692" s="85"/>
      <c r="H2692" s="85"/>
      <c r="I2692" s="115"/>
      <c r="J2692" s="83"/>
      <c r="K2692" s="83"/>
    </row>
    <row r="2693" ht="13.5" customHeight="1">
      <c r="A2693" s="5"/>
      <c r="B2693" s="111"/>
      <c r="D2693" s="85"/>
      <c r="E2693" s="85"/>
      <c r="F2693" s="85"/>
      <c r="G2693" s="85"/>
      <c r="H2693" s="85"/>
      <c r="I2693" s="115"/>
      <c r="J2693" s="83"/>
      <c r="K2693" s="83"/>
    </row>
    <row r="2694" ht="13.5" customHeight="1">
      <c r="A2694" s="5"/>
      <c r="B2694" s="111"/>
      <c r="D2694" s="85"/>
      <c r="E2694" s="85"/>
      <c r="F2694" s="85"/>
      <c r="G2694" s="85"/>
      <c r="H2694" s="85"/>
      <c r="I2694" s="115"/>
      <c r="J2694" s="83"/>
      <c r="K2694" s="83"/>
    </row>
    <row r="2695" ht="13.5" customHeight="1">
      <c r="A2695" s="5"/>
      <c r="B2695" s="111"/>
      <c r="D2695" s="85"/>
      <c r="E2695" s="85"/>
      <c r="F2695" s="85"/>
      <c r="G2695" s="85"/>
      <c r="H2695" s="85"/>
      <c r="I2695" s="115"/>
      <c r="J2695" s="83"/>
      <c r="K2695" s="83"/>
    </row>
    <row r="2696" ht="13.5" customHeight="1">
      <c r="A2696" s="5"/>
      <c r="B2696" s="111"/>
      <c r="D2696" s="85"/>
      <c r="E2696" s="85"/>
      <c r="F2696" s="85"/>
      <c r="G2696" s="85"/>
      <c r="H2696" s="85"/>
      <c r="I2696" s="115"/>
      <c r="J2696" s="83"/>
      <c r="K2696" s="83"/>
    </row>
    <row r="2697" ht="13.5" customHeight="1">
      <c r="A2697" s="5"/>
      <c r="B2697" s="111"/>
      <c r="D2697" s="85"/>
      <c r="E2697" s="85"/>
      <c r="F2697" s="85"/>
      <c r="G2697" s="85"/>
      <c r="H2697" s="85"/>
      <c r="I2697" s="115"/>
      <c r="J2697" s="83"/>
      <c r="K2697" s="83"/>
    </row>
    <row r="2698" ht="13.5" customHeight="1">
      <c r="A2698" s="5"/>
      <c r="B2698" s="111"/>
      <c r="D2698" s="85"/>
      <c r="E2698" s="85"/>
      <c r="F2698" s="85"/>
      <c r="G2698" s="85"/>
      <c r="H2698" s="85"/>
      <c r="I2698" s="115"/>
      <c r="J2698" s="83"/>
      <c r="K2698" s="83"/>
    </row>
    <row r="2699" ht="13.5" customHeight="1">
      <c r="A2699" s="5"/>
      <c r="B2699" s="111"/>
      <c r="D2699" s="85"/>
      <c r="E2699" s="85"/>
      <c r="F2699" s="85"/>
      <c r="G2699" s="85"/>
      <c r="H2699" s="85"/>
      <c r="I2699" s="115"/>
      <c r="J2699" s="83"/>
      <c r="K2699" s="83"/>
    </row>
    <row r="2700" ht="13.5" customHeight="1">
      <c r="A2700" s="5"/>
      <c r="B2700" s="111"/>
      <c r="D2700" s="85"/>
      <c r="E2700" s="85"/>
      <c r="F2700" s="85"/>
      <c r="G2700" s="85"/>
      <c r="H2700" s="85"/>
      <c r="I2700" s="115"/>
      <c r="J2700" s="83"/>
      <c r="K2700" s="83"/>
    </row>
    <row r="2701" ht="13.5" customHeight="1">
      <c r="A2701" s="5"/>
      <c r="B2701" s="111"/>
      <c r="D2701" s="85"/>
      <c r="E2701" s="85"/>
      <c r="F2701" s="85"/>
      <c r="G2701" s="85"/>
      <c r="H2701" s="85"/>
      <c r="I2701" s="115"/>
      <c r="J2701" s="83"/>
      <c r="K2701" s="83"/>
    </row>
    <row r="2702" ht="13.5" customHeight="1">
      <c r="A2702" s="5"/>
      <c r="B2702" s="111"/>
      <c r="D2702" s="85"/>
      <c r="E2702" s="85"/>
      <c r="F2702" s="85"/>
      <c r="G2702" s="85"/>
      <c r="H2702" s="85"/>
      <c r="I2702" s="115"/>
      <c r="J2702" s="83"/>
      <c r="K2702" s="83"/>
    </row>
    <row r="2703" ht="13.5" customHeight="1">
      <c r="A2703" s="5"/>
      <c r="B2703" s="111"/>
      <c r="D2703" s="85"/>
      <c r="E2703" s="85"/>
      <c r="F2703" s="85"/>
      <c r="G2703" s="85"/>
      <c r="H2703" s="85"/>
      <c r="I2703" s="115"/>
      <c r="J2703" s="83"/>
      <c r="K2703" s="83"/>
    </row>
    <row r="2704" ht="13.5" customHeight="1">
      <c r="A2704" s="5"/>
      <c r="B2704" s="111"/>
      <c r="D2704" s="85"/>
      <c r="E2704" s="85"/>
      <c r="F2704" s="85"/>
      <c r="G2704" s="85"/>
      <c r="H2704" s="85"/>
      <c r="I2704" s="115"/>
      <c r="J2704" s="83"/>
      <c r="K2704" s="83"/>
    </row>
    <row r="2705" ht="13.5" customHeight="1">
      <c r="A2705" s="5"/>
      <c r="B2705" s="111"/>
      <c r="D2705" s="85"/>
      <c r="E2705" s="85"/>
      <c r="F2705" s="85"/>
      <c r="G2705" s="85"/>
      <c r="H2705" s="85"/>
      <c r="I2705" s="115"/>
      <c r="J2705" s="83"/>
      <c r="K2705" s="83"/>
    </row>
    <row r="2706" ht="13.5" customHeight="1">
      <c r="A2706" s="5"/>
      <c r="B2706" s="111"/>
      <c r="D2706" s="85"/>
      <c r="E2706" s="85"/>
      <c r="F2706" s="85"/>
      <c r="G2706" s="85"/>
      <c r="H2706" s="85"/>
      <c r="I2706" s="115"/>
      <c r="J2706" s="83"/>
      <c r="K2706" s="83"/>
    </row>
    <row r="2707" ht="13.5" customHeight="1">
      <c r="A2707" s="5"/>
      <c r="B2707" s="111"/>
      <c r="D2707" s="85"/>
      <c r="E2707" s="85"/>
      <c r="F2707" s="85"/>
      <c r="G2707" s="85"/>
      <c r="H2707" s="85"/>
      <c r="I2707" s="115"/>
      <c r="J2707" s="83"/>
      <c r="K2707" s="83"/>
    </row>
    <row r="2708" ht="13.5" customHeight="1">
      <c r="A2708" s="5"/>
      <c r="B2708" s="111"/>
      <c r="D2708" s="85"/>
      <c r="E2708" s="85"/>
      <c r="F2708" s="85"/>
      <c r="G2708" s="85"/>
      <c r="H2708" s="85"/>
      <c r="I2708" s="115"/>
      <c r="J2708" s="83"/>
      <c r="K2708" s="83"/>
    </row>
    <row r="2709" ht="13.5" customHeight="1">
      <c r="A2709" s="5"/>
      <c r="B2709" s="111"/>
      <c r="D2709" s="85"/>
      <c r="E2709" s="85"/>
      <c r="F2709" s="85"/>
      <c r="G2709" s="85"/>
      <c r="H2709" s="85"/>
      <c r="I2709" s="115"/>
      <c r="J2709" s="83"/>
      <c r="K2709" s="83"/>
    </row>
    <row r="2710" ht="13.5" customHeight="1">
      <c r="A2710" s="5"/>
      <c r="B2710" s="111"/>
      <c r="D2710" s="85"/>
      <c r="E2710" s="85"/>
      <c r="F2710" s="85"/>
      <c r="G2710" s="85"/>
      <c r="H2710" s="85"/>
      <c r="I2710" s="115"/>
      <c r="J2710" s="83"/>
      <c r="K2710" s="83"/>
    </row>
    <row r="2711" ht="13.5" customHeight="1">
      <c r="A2711" s="5"/>
      <c r="B2711" s="111"/>
      <c r="D2711" s="85"/>
      <c r="E2711" s="85"/>
      <c r="F2711" s="85"/>
      <c r="G2711" s="85"/>
      <c r="H2711" s="85"/>
      <c r="I2711" s="115"/>
      <c r="J2711" s="83"/>
      <c r="K2711" s="83"/>
    </row>
    <row r="2712" ht="13.5" customHeight="1">
      <c r="A2712" s="5"/>
      <c r="B2712" s="111"/>
      <c r="D2712" s="85"/>
      <c r="E2712" s="85"/>
      <c r="F2712" s="85"/>
      <c r="G2712" s="85"/>
      <c r="H2712" s="85"/>
      <c r="I2712" s="115"/>
      <c r="J2712" s="83"/>
      <c r="K2712" s="83"/>
    </row>
    <row r="2713" ht="13.5" customHeight="1">
      <c r="A2713" s="5"/>
      <c r="B2713" s="111"/>
      <c r="D2713" s="85"/>
      <c r="E2713" s="85"/>
      <c r="F2713" s="85"/>
      <c r="G2713" s="85"/>
      <c r="H2713" s="85"/>
      <c r="I2713" s="115"/>
      <c r="J2713" s="83"/>
      <c r="K2713" s="83"/>
    </row>
    <row r="2714" ht="13.5" customHeight="1">
      <c r="A2714" s="5"/>
      <c r="B2714" s="111"/>
      <c r="D2714" s="85"/>
      <c r="E2714" s="85"/>
      <c r="F2714" s="85"/>
      <c r="G2714" s="85"/>
      <c r="H2714" s="85"/>
      <c r="I2714" s="115"/>
      <c r="J2714" s="83"/>
      <c r="K2714" s="83"/>
    </row>
    <row r="2715" ht="13.5" customHeight="1">
      <c r="A2715" s="5"/>
      <c r="B2715" s="111"/>
      <c r="D2715" s="85"/>
      <c r="E2715" s="85"/>
      <c r="F2715" s="85"/>
      <c r="G2715" s="85"/>
      <c r="H2715" s="85"/>
      <c r="I2715" s="115"/>
      <c r="J2715" s="83"/>
      <c r="K2715" s="83"/>
    </row>
    <row r="2716" ht="13.5" customHeight="1">
      <c r="A2716" s="5"/>
      <c r="B2716" s="111"/>
      <c r="D2716" s="85"/>
      <c r="E2716" s="85"/>
      <c r="F2716" s="85"/>
      <c r="G2716" s="85"/>
      <c r="H2716" s="85"/>
      <c r="I2716" s="115"/>
      <c r="J2716" s="83"/>
      <c r="K2716" s="83"/>
    </row>
    <row r="2717" ht="13.5" customHeight="1">
      <c r="A2717" s="5"/>
      <c r="B2717" s="111"/>
      <c r="D2717" s="85"/>
      <c r="E2717" s="85"/>
      <c r="F2717" s="85"/>
      <c r="G2717" s="85"/>
      <c r="H2717" s="85"/>
      <c r="I2717" s="115"/>
      <c r="J2717" s="83"/>
      <c r="K2717" s="83"/>
    </row>
    <row r="2718" ht="13.5" customHeight="1">
      <c r="A2718" s="5"/>
      <c r="B2718" s="111"/>
      <c r="D2718" s="85"/>
      <c r="E2718" s="85"/>
      <c r="F2718" s="85"/>
      <c r="G2718" s="85"/>
      <c r="H2718" s="85"/>
      <c r="I2718" s="115"/>
      <c r="J2718" s="83"/>
      <c r="K2718" s="83"/>
    </row>
    <row r="2719" ht="13.5" customHeight="1">
      <c r="A2719" s="5"/>
      <c r="B2719" s="111"/>
      <c r="D2719" s="85"/>
      <c r="E2719" s="85"/>
      <c r="F2719" s="85"/>
      <c r="G2719" s="85"/>
      <c r="H2719" s="85"/>
      <c r="I2719" s="115"/>
      <c r="J2719" s="83"/>
      <c r="K2719" s="83"/>
    </row>
    <row r="2720" ht="13.5" customHeight="1">
      <c r="A2720" s="5"/>
      <c r="B2720" s="111"/>
      <c r="D2720" s="85"/>
      <c r="E2720" s="85"/>
      <c r="F2720" s="85"/>
      <c r="G2720" s="85"/>
      <c r="H2720" s="85"/>
      <c r="I2720" s="115"/>
      <c r="J2720" s="83"/>
      <c r="K2720" s="83"/>
    </row>
    <row r="2721" ht="13.5" customHeight="1">
      <c r="A2721" s="5"/>
      <c r="B2721" s="111"/>
      <c r="D2721" s="85"/>
      <c r="E2721" s="85"/>
      <c r="F2721" s="85"/>
      <c r="G2721" s="85"/>
      <c r="H2721" s="85"/>
      <c r="I2721" s="115"/>
      <c r="J2721" s="83"/>
      <c r="K2721" s="83"/>
    </row>
    <row r="2722" ht="13.5" customHeight="1">
      <c r="A2722" s="5"/>
      <c r="B2722" s="111"/>
      <c r="D2722" s="85"/>
      <c r="E2722" s="85"/>
      <c r="F2722" s="85"/>
      <c r="G2722" s="85"/>
      <c r="H2722" s="85"/>
      <c r="I2722" s="115"/>
      <c r="J2722" s="83"/>
      <c r="K2722" s="83"/>
    </row>
    <row r="2723" ht="13.5" customHeight="1">
      <c r="A2723" s="5"/>
      <c r="B2723" s="111"/>
      <c r="D2723" s="85"/>
      <c r="E2723" s="85"/>
      <c r="F2723" s="85"/>
      <c r="G2723" s="85"/>
      <c r="H2723" s="85"/>
      <c r="I2723" s="115"/>
      <c r="J2723" s="83"/>
      <c r="K2723" s="83"/>
    </row>
    <row r="2724" ht="13.5" customHeight="1">
      <c r="A2724" s="5"/>
      <c r="B2724" s="111"/>
      <c r="D2724" s="85"/>
      <c r="E2724" s="85"/>
      <c r="F2724" s="85"/>
      <c r="G2724" s="85"/>
      <c r="H2724" s="85"/>
      <c r="I2724" s="115"/>
      <c r="J2724" s="83"/>
      <c r="K2724" s="83"/>
    </row>
    <row r="2725" ht="13.5" customHeight="1">
      <c r="A2725" s="5"/>
      <c r="B2725" s="111"/>
      <c r="D2725" s="85"/>
      <c r="E2725" s="85"/>
      <c r="F2725" s="85"/>
      <c r="G2725" s="85"/>
      <c r="H2725" s="85"/>
      <c r="I2725" s="115"/>
      <c r="J2725" s="83"/>
      <c r="K2725" s="83"/>
    </row>
    <row r="2726" ht="13.5" customHeight="1">
      <c r="A2726" s="5"/>
      <c r="B2726" s="111"/>
      <c r="D2726" s="85"/>
      <c r="E2726" s="85"/>
      <c r="F2726" s="85"/>
      <c r="G2726" s="85"/>
      <c r="H2726" s="85"/>
      <c r="I2726" s="115"/>
      <c r="J2726" s="83"/>
      <c r="K2726" s="83"/>
    </row>
    <row r="2727" ht="13.5" customHeight="1">
      <c r="A2727" s="5"/>
      <c r="B2727" s="111"/>
      <c r="D2727" s="85"/>
      <c r="E2727" s="85"/>
      <c r="F2727" s="85"/>
      <c r="G2727" s="85"/>
      <c r="H2727" s="85"/>
      <c r="I2727" s="115"/>
      <c r="J2727" s="83"/>
      <c r="K2727" s="83"/>
    </row>
    <row r="2728" ht="13.5" customHeight="1">
      <c r="A2728" s="5"/>
      <c r="B2728" s="111"/>
      <c r="D2728" s="85"/>
      <c r="E2728" s="85"/>
      <c r="F2728" s="85"/>
      <c r="G2728" s="85"/>
      <c r="H2728" s="85"/>
      <c r="I2728" s="115"/>
      <c r="J2728" s="83"/>
      <c r="K2728" s="83"/>
    </row>
    <row r="2729" ht="13.5" customHeight="1">
      <c r="A2729" s="5"/>
      <c r="B2729" s="111"/>
      <c r="D2729" s="85"/>
      <c r="E2729" s="85"/>
      <c r="F2729" s="85"/>
      <c r="G2729" s="85"/>
      <c r="H2729" s="85"/>
      <c r="I2729" s="115"/>
      <c r="J2729" s="83"/>
      <c r="K2729" s="83"/>
    </row>
    <row r="2730" ht="13.5" customHeight="1">
      <c r="A2730" s="5"/>
      <c r="B2730" s="111"/>
      <c r="D2730" s="85"/>
      <c r="E2730" s="85"/>
      <c r="F2730" s="85"/>
      <c r="G2730" s="85"/>
      <c r="H2730" s="85"/>
      <c r="I2730" s="115"/>
      <c r="J2730" s="83"/>
      <c r="K2730" s="83"/>
    </row>
    <row r="2731" ht="13.5" customHeight="1">
      <c r="A2731" s="5"/>
      <c r="B2731" s="111"/>
      <c r="D2731" s="85"/>
      <c r="E2731" s="85"/>
      <c r="F2731" s="85"/>
      <c r="G2731" s="85"/>
      <c r="H2731" s="85"/>
      <c r="I2731" s="115"/>
      <c r="J2731" s="83"/>
      <c r="K2731" s="83"/>
    </row>
    <row r="2732" ht="13.5" customHeight="1">
      <c r="A2732" s="5"/>
      <c r="B2732" s="111"/>
      <c r="D2732" s="85"/>
      <c r="E2732" s="85"/>
      <c r="F2732" s="85"/>
      <c r="G2732" s="85"/>
      <c r="H2732" s="85"/>
      <c r="I2732" s="115"/>
      <c r="J2732" s="83"/>
      <c r="K2732" s="83"/>
    </row>
    <row r="2733" ht="13.5" customHeight="1">
      <c r="A2733" s="5"/>
      <c r="B2733" s="111"/>
      <c r="D2733" s="85"/>
      <c r="E2733" s="85"/>
      <c r="F2733" s="85"/>
      <c r="G2733" s="85"/>
      <c r="H2733" s="85"/>
      <c r="I2733" s="115"/>
      <c r="J2733" s="83"/>
      <c r="K2733" s="83"/>
    </row>
    <row r="2734" ht="13.5" customHeight="1">
      <c r="A2734" s="5"/>
      <c r="B2734" s="111"/>
      <c r="D2734" s="85"/>
      <c r="E2734" s="85"/>
      <c r="F2734" s="85"/>
      <c r="G2734" s="85"/>
      <c r="H2734" s="85"/>
      <c r="I2734" s="115"/>
      <c r="J2734" s="83"/>
      <c r="K2734" s="83"/>
    </row>
    <row r="2735" ht="13.5" customHeight="1">
      <c r="A2735" s="5"/>
      <c r="B2735" s="111"/>
      <c r="D2735" s="85"/>
      <c r="E2735" s="85"/>
      <c r="F2735" s="85"/>
      <c r="G2735" s="85"/>
      <c r="H2735" s="85"/>
      <c r="I2735" s="115"/>
      <c r="J2735" s="83"/>
      <c r="K2735" s="83"/>
    </row>
    <row r="2736" ht="13.5" customHeight="1">
      <c r="A2736" s="5"/>
      <c r="B2736" s="111"/>
      <c r="D2736" s="85"/>
      <c r="E2736" s="85"/>
      <c r="F2736" s="85"/>
      <c r="G2736" s="85"/>
      <c r="H2736" s="85"/>
      <c r="I2736" s="115"/>
      <c r="J2736" s="83"/>
      <c r="K2736" s="83"/>
    </row>
    <row r="2737" ht="13.5" customHeight="1">
      <c r="A2737" s="5"/>
      <c r="B2737" s="111"/>
      <c r="D2737" s="85"/>
      <c r="E2737" s="85"/>
      <c r="F2737" s="85"/>
      <c r="G2737" s="85"/>
      <c r="H2737" s="85"/>
      <c r="I2737" s="115"/>
      <c r="J2737" s="83"/>
      <c r="K2737" s="83"/>
    </row>
    <row r="2738" ht="13.5" customHeight="1">
      <c r="A2738" s="5"/>
      <c r="B2738" s="111"/>
      <c r="D2738" s="85"/>
      <c r="E2738" s="85"/>
      <c r="F2738" s="85"/>
      <c r="G2738" s="85"/>
      <c r="H2738" s="85"/>
      <c r="I2738" s="115"/>
      <c r="J2738" s="83"/>
      <c r="K2738" s="83"/>
    </row>
    <row r="2739" ht="13.5" customHeight="1">
      <c r="A2739" s="5"/>
      <c r="B2739" s="111"/>
      <c r="D2739" s="85"/>
      <c r="E2739" s="85"/>
      <c r="F2739" s="85"/>
      <c r="G2739" s="85"/>
      <c r="H2739" s="85"/>
      <c r="I2739" s="115"/>
      <c r="J2739" s="83"/>
      <c r="K2739" s="83"/>
    </row>
    <row r="2740" ht="13.5" customHeight="1">
      <c r="A2740" s="5"/>
      <c r="B2740" s="111"/>
      <c r="D2740" s="85"/>
      <c r="E2740" s="85"/>
      <c r="F2740" s="85"/>
      <c r="G2740" s="85"/>
      <c r="H2740" s="85"/>
      <c r="I2740" s="115"/>
      <c r="J2740" s="83"/>
      <c r="K2740" s="83"/>
    </row>
    <row r="2741" ht="13.5" customHeight="1">
      <c r="A2741" s="5"/>
      <c r="B2741" s="111"/>
      <c r="D2741" s="85"/>
      <c r="E2741" s="85"/>
      <c r="F2741" s="85"/>
      <c r="G2741" s="85"/>
      <c r="H2741" s="85"/>
      <c r="I2741" s="115"/>
      <c r="J2741" s="83"/>
      <c r="K2741" s="83"/>
    </row>
    <row r="2742" ht="13.5" customHeight="1">
      <c r="A2742" s="5"/>
      <c r="B2742" s="111"/>
      <c r="D2742" s="85"/>
      <c r="E2742" s="85"/>
      <c r="F2742" s="85"/>
      <c r="G2742" s="85"/>
      <c r="H2742" s="85"/>
      <c r="I2742" s="115"/>
      <c r="J2742" s="83"/>
      <c r="K2742" s="83"/>
    </row>
    <row r="2743" ht="13.5" customHeight="1">
      <c r="A2743" s="5"/>
      <c r="B2743" s="111"/>
      <c r="D2743" s="85"/>
      <c r="E2743" s="85"/>
      <c r="F2743" s="85"/>
      <c r="G2743" s="85"/>
      <c r="H2743" s="85"/>
      <c r="I2743" s="115"/>
      <c r="J2743" s="83"/>
      <c r="K2743" s="83"/>
    </row>
    <row r="2744" ht="13.5" customHeight="1">
      <c r="A2744" s="5"/>
      <c r="B2744" s="111"/>
      <c r="D2744" s="85"/>
      <c r="E2744" s="85"/>
      <c r="F2744" s="85"/>
      <c r="G2744" s="85"/>
      <c r="H2744" s="85"/>
      <c r="I2744" s="115"/>
      <c r="J2744" s="83"/>
      <c r="K2744" s="83"/>
    </row>
    <row r="2745" ht="13.5" customHeight="1">
      <c r="A2745" s="5"/>
      <c r="B2745" s="111"/>
      <c r="D2745" s="85"/>
      <c r="E2745" s="85"/>
      <c r="F2745" s="85"/>
      <c r="G2745" s="85"/>
      <c r="H2745" s="85"/>
      <c r="I2745" s="115"/>
      <c r="J2745" s="83"/>
      <c r="K2745" s="83"/>
    </row>
    <row r="2746" ht="13.5" customHeight="1">
      <c r="A2746" s="5"/>
      <c r="B2746" s="111"/>
      <c r="D2746" s="85"/>
      <c r="E2746" s="85"/>
      <c r="F2746" s="85"/>
      <c r="G2746" s="85"/>
      <c r="H2746" s="85"/>
      <c r="I2746" s="115"/>
      <c r="J2746" s="83"/>
      <c r="K2746" s="83"/>
    </row>
    <row r="2747" ht="13.5" customHeight="1">
      <c r="A2747" s="5"/>
      <c r="B2747" s="111"/>
      <c r="D2747" s="85"/>
      <c r="E2747" s="85"/>
      <c r="F2747" s="85"/>
      <c r="G2747" s="85"/>
      <c r="H2747" s="85"/>
      <c r="I2747" s="115"/>
      <c r="J2747" s="83"/>
      <c r="K2747" s="83"/>
    </row>
    <row r="2748" ht="13.5" customHeight="1">
      <c r="A2748" s="5"/>
      <c r="B2748" s="111"/>
      <c r="D2748" s="85"/>
      <c r="E2748" s="85"/>
      <c r="F2748" s="85"/>
      <c r="G2748" s="85"/>
      <c r="H2748" s="85"/>
      <c r="I2748" s="115"/>
      <c r="J2748" s="83"/>
      <c r="K2748" s="83"/>
    </row>
    <row r="2749" ht="13.5" customHeight="1">
      <c r="A2749" s="5"/>
      <c r="B2749" s="111"/>
      <c r="D2749" s="85"/>
      <c r="E2749" s="85"/>
      <c r="F2749" s="85"/>
      <c r="G2749" s="85"/>
      <c r="H2749" s="85"/>
      <c r="I2749" s="115"/>
      <c r="J2749" s="83"/>
      <c r="K2749" s="83"/>
    </row>
    <row r="2750" ht="13.5" customHeight="1">
      <c r="A2750" s="5"/>
      <c r="B2750" s="111"/>
      <c r="D2750" s="85"/>
      <c r="E2750" s="85"/>
      <c r="F2750" s="85"/>
      <c r="G2750" s="85"/>
      <c r="H2750" s="85"/>
      <c r="I2750" s="115"/>
      <c r="J2750" s="83"/>
      <c r="K2750" s="83"/>
    </row>
    <row r="2751" ht="13.5" customHeight="1">
      <c r="A2751" s="5"/>
      <c r="B2751" s="111"/>
      <c r="D2751" s="85"/>
      <c r="E2751" s="85"/>
      <c r="F2751" s="85"/>
      <c r="G2751" s="85"/>
      <c r="H2751" s="85"/>
      <c r="I2751" s="115"/>
      <c r="J2751" s="83"/>
      <c r="K2751" s="83"/>
    </row>
    <row r="2752" ht="13.5" customHeight="1">
      <c r="A2752" s="5"/>
      <c r="B2752" s="111"/>
      <c r="D2752" s="85"/>
      <c r="E2752" s="85"/>
      <c r="F2752" s="85"/>
      <c r="G2752" s="85"/>
      <c r="H2752" s="85"/>
      <c r="I2752" s="115"/>
      <c r="J2752" s="83"/>
      <c r="K2752" s="83"/>
    </row>
    <row r="2753" ht="13.5" customHeight="1">
      <c r="A2753" s="5"/>
      <c r="B2753" s="111"/>
      <c r="D2753" s="85"/>
      <c r="E2753" s="85"/>
      <c r="F2753" s="85"/>
      <c r="G2753" s="85"/>
      <c r="H2753" s="85"/>
      <c r="I2753" s="115"/>
      <c r="J2753" s="83"/>
      <c r="K2753" s="83"/>
    </row>
    <row r="2754" ht="13.5" customHeight="1">
      <c r="A2754" s="5"/>
      <c r="B2754" s="111"/>
      <c r="D2754" s="85"/>
      <c r="E2754" s="85"/>
      <c r="F2754" s="85"/>
      <c r="G2754" s="85"/>
      <c r="H2754" s="85"/>
      <c r="I2754" s="115"/>
      <c r="J2754" s="83"/>
      <c r="K2754" s="83"/>
    </row>
    <row r="2755" ht="13.5" customHeight="1">
      <c r="A2755" s="5"/>
      <c r="B2755" s="111"/>
      <c r="D2755" s="85"/>
      <c r="E2755" s="85"/>
      <c r="F2755" s="85"/>
      <c r="G2755" s="85"/>
      <c r="H2755" s="85"/>
      <c r="I2755" s="115"/>
      <c r="J2755" s="83"/>
      <c r="K2755" s="83"/>
    </row>
    <row r="2756" ht="13.5" customHeight="1">
      <c r="A2756" s="5"/>
      <c r="B2756" s="111"/>
      <c r="D2756" s="85"/>
      <c r="E2756" s="85"/>
      <c r="F2756" s="85"/>
      <c r="G2756" s="85"/>
      <c r="H2756" s="85"/>
      <c r="I2756" s="115"/>
      <c r="J2756" s="83"/>
      <c r="K2756" s="83"/>
    </row>
    <row r="2757" ht="13.5" customHeight="1">
      <c r="A2757" s="5"/>
      <c r="B2757" s="111"/>
      <c r="D2757" s="85"/>
      <c r="E2757" s="85"/>
      <c r="F2757" s="85"/>
      <c r="G2757" s="85"/>
      <c r="H2757" s="85"/>
      <c r="I2757" s="115"/>
      <c r="J2757" s="83"/>
      <c r="K2757" s="83"/>
    </row>
    <row r="2758" ht="13.5" customHeight="1">
      <c r="A2758" s="5"/>
      <c r="B2758" s="111"/>
      <c r="D2758" s="85"/>
      <c r="E2758" s="85"/>
      <c r="F2758" s="85"/>
      <c r="G2758" s="85"/>
      <c r="H2758" s="85"/>
      <c r="I2758" s="115"/>
      <c r="J2758" s="83"/>
      <c r="K2758" s="83"/>
    </row>
    <row r="2759" ht="13.5" customHeight="1">
      <c r="A2759" s="5"/>
      <c r="B2759" s="111"/>
      <c r="D2759" s="85"/>
      <c r="E2759" s="85"/>
      <c r="F2759" s="85"/>
      <c r="G2759" s="85"/>
      <c r="H2759" s="85"/>
      <c r="I2759" s="115"/>
      <c r="J2759" s="83"/>
      <c r="K2759" s="83"/>
    </row>
    <row r="2760" ht="13.5" customHeight="1">
      <c r="A2760" s="5"/>
      <c r="B2760" s="111"/>
      <c r="D2760" s="85"/>
      <c r="E2760" s="85"/>
      <c r="F2760" s="85"/>
      <c r="G2760" s="85"/>
      <c r="H2760" s="85"/>
      <c r="I2760" s="115"/>
      <c r="J2760" s="83"/>
      <c r="K2760" s="83"/>
    </row>
    <row r="2761" ht="13.5" customHeight="1">
      <c r="A2761" s="5"/>
      <c r="B2761" s="111"/>
      <c r="D2761" s="85"/>
      <c r="E2761" s="85"/>
      <c r="F2761" s="85"/>
      <c r="G2761" s="85"/>
      <c r="H2761" s="85"/>
      <c r="I2761" s="115"/>
      <c r="J2761" s="83"/>
      <c r="K2761" s="83"/>
    </row>
    <row r="2762" ht="13.5" customHeight="1">
      <c r="A2762" s="5"/>
      <c r="B2762" s="111"/>
      <c r="D2762" s="85"/>
      <c r="E2762" s="85"/>
      <c r="F2762" s="85"/>
      <c r="G2762" s="85"/>
      <c r="H2762" s="85"/>
      <c r="I2762" s="115"/>
      <c r="J2762" s="83"/>
      <c r="K2762" s="83"/>
    </row>
    <row r="2763" ht="13.5" customHeight="1">
      <c r="A2763" s="5"/>
      <c r="B2763" s="111"/>
      <c r="D2763" s="85"/>
      <c r="E2763" s="85"/>
      <c r="F2763" s="85"/>
      <c r="G2763" s="85"/>
      <c r="H2763" s="85"/>
      <c r="I2763" s="115"/>
      <c r="J2763" s="83"/>
      <c r="K2763" s="83"/>
    </row>
    <row r="2764" ht="13.5" customHeight="1">
      <c r="A2764" s="5"/>
      <c r="B2764" s="111"/>
      <c r="D2764" s="85"/>
      <c r="E2764" s="85"/>
      <c r="F2764" s="85"/>
      <c r="G2764" s="85"/>
      <c r="H2764" s="85"/>
      <c r="I2764" s="115"/>
      <c r="J2764" s="83"/>
      <c r="K2764" s="83"/>
    </row>
    <row r="2765" ht="13.5" customHeight="1">
      <c r="A2765" s="5"/>
      <c r="B2765" s="111"/>
      <c r="D2765" s="85"/>
      <c r="E2765" s="85"/>
      <c r="F2765" s="85"/>
      <c r="G2765" s="85"/>
      <c r="H2765" s="85"/>
      <c r="I2765" s="115"/>
      <c r="J2765" s="83"/>
      <c r="K2765" s="83"/>
    </row>
    <row r="2766" ht="13.5" customHeight="1">
      <c r="A2766" s="5"/>
      <c r="B2766" s="111"/>
      <c r="D2766" s="85"/>
      <c r="E2766" s="85"/>
      <c r="F2766" s="85"/>
      <c r="G2766" s="85"/>
      <c r="H2766" s="85"/>
      <c r="I2766" s="115"/>
      <c r="J2766" s="83"/>
      <c r="K2766" s="83"/>
    </row>
    <row r="2767" ht="13.5" customHeight="1">
      <c r="A2767" s="5"/>
      <c r="B2767" s="111"/>
      <c r="D2767" s="85"/>
      <c r="E2767" s="85"/>
      <c r="F2767" s="85"/>
      <c r="G2767" s="85"/>
      <c r="H2767" s="85"/>
      <c r="I2767" s="115"/>
      <c r="J2767" s="83"/>
      <c r="K2767" s="83"/>
    </row>
    <row r="2768" ht="13.5" customHeight="1">
      <c r="A2768" s="5"/>
      <c r="B2768" s="111"/>
      <c r="D2768" s="85"/>
      <c r="E2768" s="85"/>
      <c r="F2768" s="85"/>
      <c r="G2768" s="85"/>
      <c r="H2768" s="85"/>
      <c r="I2768" s="115"/>
      <c r="J2768" s="83"/>
      <c r="K2768" s="83"/>
    </row>
    <row r="2769" ht="13.5" customHeight="1">
      <c r="A2769" s="5"/>
      <c r="B2769" s="111"/>
      <c r="D2769" s="85"/>
      <c r="E2769" s="85"/>
      <c r="F2769" s="85"/>
      <c r="G2769" s="85"/>
      <c r="H2769" s="85"/>
      <c r="I2769" s="115"/>
      <c r="J2769" s="83"/>
      <c r="K2769" s="83"/>
    </row>
    <row r="2770" ht="13.5" customHeight="1">
      <c r="A2770" s="5"/>
      <c r="B2770" s="111"/>
      <c r="D2770" s="85"/>
      <c r="E2770" s="85"/>
      <c r="F2770" s="85"/>
      <c r="G2770" s="85"/>
      <c r="H2770" s="85"/>
      <c r="I2770" s="115"/>
      <c r="J2770" s="83"/>
      <c r="K2770" s="83"/>
    </row>
    <row r="2771" ht="13.5" customHeight="1">
      <c r="A2771" s="5"/>
      <c r="B2771" s="111"/>
      <c r="D2771" s="85"/>
      <c r="E2771" s="85"/>
      <c r="F2771" s="85"/>
      <c r="G2771" s="85"/>
      <c r="H2771" s="85"/>
      <c r="I2771" s="115"/>
      <c r="J2771" s="83"/>
      <c r="K2771" s="83"/>
    </row>
    <row r="2772" ht="13.5" customHeight="1">
      <c r="A2772" s="5"/>
      <c r="B2772" s="111"/>
      <c r="D2772" s="85"/>
      <c r="E2772" s="85"/>
      <c r="F2772" s="85"/>
      <c r="G2772" s="85"/>
      <c r="H2772" s="85"/>
      <c r="I2772" s="115"/>
      <c r="J2772" s="83"/>
      <c r="K2772" s="83"/>
    </row>
    <row r="2773" ht="13.5" customHeight="1">
      <c r="A2773" s="5"/>
      <c r="B2773" s="111"/>
      <c r="D2773" s="85"/>
      <c r="E2773" s="85"/>
      <c r="F2773" s="85"/>
      <c r="G2773" s="85"/>
      <c r="H2773" s="85"/>
      <c r="I2773" s="115"/>
      <c r="J2773" s="83"/>
      <c r="K2773" s="83"/>
    </row>
    <row r="2774" ht="13.5" customHeight="1">
      <c r="A2774" s="5"/>
      <c r="B2774" s="111"/>
      <c r="D2774" s="85"/>
      <c r="E2774" s="85"/>
      <c r="F2774" s="85"/>
      <c r="G2774" s="85"/>
      <c r="H2774" s="85"/>
      <c r="I2774" s="115"/>
      <c r="J2774" s="83"/>
      <c r="K2774" s="83"/>
    </row>
    <row r="2775" ht="13.5" customHeight="1">
      <c r="A2775" s="5"/>
      <c r="B2775" s="111"/>
      <c r="D2775" s="85"/>
      <c r="E2775" s="85"/>
      <c r="F2775" s="85"/>
      <c r="G2775" s="85"/>
      <c r="H2775" s="85"/>
      <c r="I2775" s="115"/>
      <c r="J2775" s="83"/>
      <c r="K2775" s="83"/>
    </row>
    <row r="2776" ht="13.5" customHeight="1">
      <c r="A2776" s="5"/>
      <c r="B2776" s="111"/>
      <c r="D2776" s="85"/>
      <c r="E2776" s="85"/>
      <c r="F2776" s="85"/>
      <c r="G2776" s="85"/>
      <c r="H2776" s="85"/>
      <c r="I2776" s="115"/>
      <c r="J2776" s="83"/>
      <c r="K2776" s="83"/>
    </row>
    <row r="2777" ht="13.5" customHeight="1">
      <c r="A2777" s="5"/>
      <c r="B2777" s="111"/>
      <c r="D2777" s="85"/>
      <c r="E2777" s="85"/>
      <c r="F2777" s="85"/>
      <c r="G2777" s="85"/>
      <c r="H2777" s="85"/>
      <c r="I2777" s="115"/>
      <c r="J2777" s="83"/>
      <c r="K2777" s="83"/>
    </row>
    <row r="2778" ht="13.5" customHeight="1">
      <c r="A2778" s="5"/>
      <c r="B2778" s="111"/>
      <c r="D2778" s="85"/>
      <c r="E2778" s="85"/>
      <c r="F2778" s="85"/>
      <c r="G2778" s="85"/>
      <c r="H2778" s="85"/>
      <c r="I2778" s="115"/>
      <c r="J2778" s="83"/>
      <c r="K2778" s="83"/>
    </row>
    <row r="2779" ht="13.5" customHeight="1">
      <c r="A2779" s="5"/>
      <c r="B2779" s="111"/>
      <c r="D2779" s="85"/>
      <c r="E2779" s="85"/>
      <c r="F2779" s="85"/>
      <c r="G2779" s="85"/>
      <c r="H2779" s="85"/>
      <c r="I2779" s="115"/>
      <c r="J2779" s="83"/>
      <c r="K2779" s="83"/>
    </row>
    <row r="2780" ht="13.5" customHeight="1">
      <c r="A2780" s="5"/>
      <c r="B2780" s="111"/>
      <c r="D2780" s="85"/>
      <c r="E2780" s="85"/>
      <c r="F2780" s="85"/>
      <c r="G2780" s="85"/>
      <c r="H2780" s="85"/>
      <c r="I2780" s="115"/>
      <c r="J2780" s="83"/>
      <c r="K2780" s="83"/>
    </row>
    <row r="2781" ht="13.5" customHeight="1">
      <c r="A2781" s="5"/>
      <c r="B2781" s="111"/>
      <c r="D2781" s="85"/>
      <c r="E2781" s="85"/>
      <c r="F2781" s="85"/>
      <c r="G2781" s="85"/>
      <c r="H2781" s="85"/>
      <c r="I2781" s="115"/>
      <c r="J2781" s="83"/>
      <c r="K2781" s="83"/>
    </row>
    <row r="2782" ht="13.5" customHeight="1">
      <c r="A2782" s="5"/>
      <c r="B2782" s="111"/>
      <c r="D2782" s="85"/>
      <c r="E2782" s="85"/>
      <c r="F2782" s="85"/>
      <c r="G2782" s="85"/>
      <c r="H2782" s="85"/>
      <c r="I2782" s="115"/>
      <c r="J2782" s="83"/>
      <c r="K2782" s="83"/>
    </row>
    <row r="2783" ht="13.5" customHeight="1">
      <c r="A2783" s="5"/>
      <c r="B2783" s="111"/>
      <c r="D2783" s="85"/>
      <c r="E2783" s="85"/>
      <c r="F2783" s="85"/>
      <c r="G2783" s="85"/>
      <c r="H2783" s="85"/>
      <c r="I2783" s="115"/>
      <c r="J2783" s="83"/>
      <c r="K2783" s="83"/>
    </row>
    <row r="2784" ht="13.5" customHeight="1">
      <c r="A2784" s="5"/>
      <c r="B2784" s="111"/>
      <c r="D2784" s="85"/>
      <c r="E2784" s="85"/>
      <c r="F2784" s="85"/>
      <c r="G2784" s="85"/>
      <c r="H2784" s="85"/>
      <c r="I2784" s="115"/>
      <c r="J2784" s="83"/>
      <c r="K2784" s="83"/>
    </row>
    <row r="2785" ht="13.5" customHeight="1">
      <c r="A2785" s="5"/>
      <c r="B2785" s="111"/>
      <c r="D2785" s="85"/>
      <c r="E2785" s="85"/>
      <c r="F2785" s="85"/>
      <c r="G2785" s="85"/>
      <c r="H2785" s="85"/>
      <c r="I2785" s="115"/>
      <c r="J2785" s="83"/>
      <c r="K2785" s="83"/>
    </row>
    <row r="2786" ht="13.5" customHeight="1">
      <c r="A2786" s="5"/>
      <c r="B2786" s="111"/>
      <c r="D2786" s="85"/>
      <c r="E2786" s="85"/>
      <c r="F2786" s="85"/>
      <c r="G2786" s="85"/>
      <c r="H2786" s="85"/>
      <c r="I2786" s="115"/>
      <c r="J2786" s="83"/>
      <c r="K2786" s="83"/>
    </row>
    <row r="2787" ht="13.5" customHeight="1">
      <c r="A2787" s="5"/>
      <c r="B2787" s="111"/>
      <c r="D2787" s="85"/>
      <c r="E2787" s="85"/>
      <c r="F2787" s="85"/>
      <c r="G2787" s="85"/>
      <c r="H2787" s="85"/>
      <c r="I2787" s="115"/>
      <c r="J2787" s="83"/>
      <c r="K2787" s="83"/>
    </row>
    <row r="2788" ht="13.5" customHeight="1">
      <c r="A2788" s="5"/>
      <c r="B2788" s="111"/>
      <c r="D2788" s="85"/>
      <c r="E2788" s="85"/>
      <c r="F2788" s="85"/>
      <c r="G2788" s="85"/>
      <c r="H2788" s="85"/>
      <c r="I2788" s="115"/>
      <c r="J2788" s="83"/>
      <c r="K2788" s="83"/>
    </row>
    <row r="2789" ht="13.5" customHeight="1">
      <c r="A2789" s="5"/>
      <c r="B2789" s="111"/>
      <c r="D2789" s="85"/>
      <c r="E2789" s="85"/>
      <c r="F2789" s="85"/>
      <c r="G2789" s="85"/>
      <c r="H2789" s="85"/>
      <c r="I2789" s="115"/>
      <c r="J2789" s="83"/>
      <c r="K2789" s="83"/>
    </row>
    <row r="2790" ht="13.5" customHeight="1">
      <c r="A2790" s="5"/>
      <c r="B2790" s="111"/>
      <c r="D2790" s="85"/>
      <c r="E2790" s="85"/>
      <c r="F2790" s="85"/>
      <c r="G2790" s="85"/>
      <c r="H2790" s="85"/>
      <c r="I2790" s="115"/>
      <c r="J2790" s="83"/>
      <c r="K2790" s="83"/>
    </row>
    <row r="2791" ht="13.5" customHeight="1">
      <c r="A2791" s="5"/>
      <c r="B2791" s="111"/>
      <c r="D2791" s="85"/>
      <c r="E2791" s="85"/>
      <c r="F2791" s="85"/>
      <c r="G2791" s="85"/>
      <c r="H2791" s="85"/>
      <c r="I2791" s="115"/>
      <c r="J2791" s="83"/>
      <c r="K2791" s="83"/>
    </row>
    <row r="2792" ht="13.5" customHeight="1">
      <c r="A2792" s="5"/>
      <c r="B2792" s="111"/>
      <c r="D2792" s="85"/>
      <c r="E2792" s="85"/>
      <c r="F2792" s="85"/>
      <c r="G2792" s="85"/>
      <c r="H2792" s="85"/>
      <c r="I2792" s="115"/>
      <c r="J2792" s="83"/>
      <c r="K2792" s="83"/>
    </row>
    <row r="2793" ht="13.5" customHeight="1">
      <c r="A2793" s="5"/>
      <c r="B2793" s="111"/>
      <c r="D2793" s="85"/>
      <c r="E2793" s="85"/>
      <c r="F2793" s="85"/>
      <c r="G2793" s="85"/>
      <c r="H2793" s="85"/>
      <c r="I2793" s="115"/>
      <c r="J2793" s="83"/>
      <c r="K2793" s="83"/>
    </row>
    <row r="2794" ht="13.5" customHeight="1">
      <c r="A2794" s="5"/>
      <c r="B2794" s="111"/>
      <c r="D2794" s="85"/>
      <c r="E2794" s="85"/>
      <c r="F2794" s="85"/>
      <c r="G2794" s="85"/>
      <c r="H2794" s="85"/>
      <c r="I2794" s="115"/>
      <c r="J2794" s="83"/>
      <c r="K2794" s="83"/>
    </row>
    <row r="2795" ht="13.5" customHeight="1">
      <c r="A2795" s="5"/>
      <c r="B2795" s="111"/>
      <c r="D2795" s="85"/>
      <c r="E2795" s="85"/>
      <c r="F2795" s="85"/>
      <c r="G2795" s="85"/>
      <c r="H2795" s="85"/>
      <c r="I2795" s="115"/>
      <c r="J2795" s="83"/>
      <c r="K2795" s="83"/>
    </row>
    <row r="2796" ht="13.5" customHeight="1">
      <c r="A2796" s="5"/>
      <c r="B2796" s="111"/>
      <c r="D2796" s="85"/>
      <c r="E2796" s="85"/>
      <c r="F2796" s="85"/>
      <c r="G2796" s="85"/>
      <c r="H2796" s="85"/>
      <c r="I2796" s="115"/>
      <c r="J2796" s="83"/>
      <c r="K2796" s="83"/>
    </row>
    <row r="2797" ht="13.5" customHeight="1">
      <c r="A2797" s="5"/>
      <c r="B2797" s="111"/>
      <c r="D2797" s="85"/>
      <c r="E2797" s="85"/>
      <c r="F2797" s="85"/>
      <c r="G2797" s="85"/>
      <c r="H2797" s="85"/>
      <c r="I2797" s="115"/>
      <c r="J2797" s="83"/>
      <c r="K2797" s="83"/>
    </row>
    <row r="2798" ht="13.5" customHeight="1">
      <c r="A2798" s="5"/>
      <c r="B2798" s="111"/>
      <c r="D2798" s="85"/>
      <c r="E2798" s="85"/>
      <c r="F2798" s="85"/>
      <c r="G2798" s="85"/>
      <c r="H2798" s="85"/>
      <c r="I2798" s="115"/>
      <c r="J2798" s="83"/>
      <c r="K2798" s="83"/>
    </row>
    <row r="2799" ht="13.5" customHeight="1">
      <c r="A2799" s="5"/>
      <c r="B2799" s="111"/>
      <c r="D2799" s="85"/>
      <c r="E2799" s="85"/>
      <c r="F2799" s="85"/>
      <c r="G2799" s="85"/>
      <c r="H2799" s="85"/>
      <c r="I2799" s="115"/>
      <c r="J2799" s="83"/>
      <c r="K2799" s="83"/>
    </row>
    <row r="2800" ht="13.5" customHeight="1">
      <c r="A2800" s="5"/>
      <c r="B2800" s="111"/>
      <c r="D2800" s="85"/>
      <c r="E2800" s="85"/>
      <c r="F2800" s="85"/>
      <c r="G2800" s="85"/>
      <c r="H2800" s="85"/>
      <c r="I2800" s="115"/>
      <c r="J2800" s="83"/>
      <c r="K2800" s="83"/>
    </row>
    <row r="2801" ht="13.5" customHeight="1">
      <c r="A2801" s="5"/>
      <c r="B2801" s="111"/>
      <c r="D2801" s="85"/>
      <c r="E2801" s="85"/>
      <c r="F2801" s="85"/>
      <c r="G2801" s="85"/>
      <c r="H2801" s="85"/>
      <c r="I2801" s="115"/>
      <c r="J2801" s="83"/>
      <c r="K2801" s="83"/>
    </row>
    <row r="2802" ht="13.5" customHeight="1">
      <c r="A2802" s="5"/>
      <c r="B2802" s="111"/>
      <c r="D2802" s="85"/>
      <c r="E2802" s="85"/>
      <c r="F2802" s="85"/>
      <c r="G2802" s="85"/>
      <c r="H2802" s="85"/>
      <c r="I2802" s="115"/>
      <c r="J2802" s="83"/>
      <c r="K2802" s="83"/>
    </row>
    <row r="2803" ht="13.5" customHeight="1">
      <c r="A2803" s="5"/>
      <c r="B2803" s="111"/>
      <c r="D2803" s="85"/>
      <c r="E2803" s="85"/>
      <c r="F2803" s="85"/>
      <c r="G2803" s="85"/>
      <c r="H2803" s="85"/>
      <c r="I2803" s="115"/>
      <c r="J2803" s="83"/>
      <c r="K2803" s="83"/>
    </row>
    <row r="2804" ht="13.5" customHeight="1">
      <c r="A2804" s="5"/>
      <c r="B2804" s="111"/>
      <c r="D2804" s="85"/>
      <c r="E2804" s="85"/>
      <c r="F2804" s="85"/>
      <c r="G2804" s="85"/>
      <c r="H2804" s="85"/>
      <c r="I2804" s="115"/>
      <c r="J2804" s="83"/>
      <c r="K2804" s="83"/>
    </row>
    <row r="2805" ht="13.5" customHeight="1">
      <c r="A2805" s="5"/>
      <c r="B2805" s="111"/>
      <c r="D2805" s="85"/>
      <c r="E2805" s="85"/>
      <c r="F2805" s="85"/>
      <c r="G2805" s="85"/>
      <c r="H2805" s="85"/>
      <c r="I2805" s="115"/>
      <c r="J2805" s="83"/>
      <c r="K2805" s="83"/>
    </row>
    <row r="2806" ht="13.5" customHeight="1">
      <c r="A2806" s="5"/>
      <c r="B2806" s="111"/>
      <c r="D2806" s="85"/>
      <c r="E2806" s="85"/>
      <c r="F2806" s="85"/>
      <c r="G2806" s="85"/>
      <c r="H2806" s="85"/>
      <c r="I2806" s="115"/>
      <c r="J2806" s="83"/>
      <c r="K2806" s="83"/>
    </row>
    <row r="2807" ht="13.5" customHeight="1">
      <c r="A2807" s="5"/>
      <c r="B2807" s="111"/>
      <c r="D2807" s="85"/>
      <c r="E2807" s="85"/>
      <c r="F2807" s="85"/>
      <c r="G2807" s="85"/>
      <c r="H2807" s="85"/>
      <c r="I2807" s="115"/>
      <c r="J2807" s="83"/>
      <c r="K2807" s="83"/>
    </row>
    <row r="2808" ht="13.5" customHeight="1">
      <c r="A2808" s="5"/>
      <c r="B2808" s="111"/>
      <c r="D2808" s="85"/>
      <c r="E2808" s="85"/>
      <c r="F2808" s="85"/>
      <c r="G2808" s="85"/>
      <c r="H2808" s="85"/>
      <c r="I2808" s="115"/>
      <c r="J2808" s="83"/>
      <c r="K2808" s="83"/>
    </row>
    <row r="2809" ht="13.5" customHeight="1">
      <c r="A2809" s="5"/>
      <c r="B2809" s="111"/>
      <c r="D2809" s="85"/>
      <c r="E2809" s="85"/>
      <c r="F2809" s="85"/>
      <c r="G2809" s="85"/>
      <c r="H2809" s="85"/>
      <c r="I2809" s="115"/>
      <c r="J2809" s="83"/>
      <c r="K2809" s="83"/>
    </row>
    <row r="2810" ht="13.5" customHeight="1">
      <c r="A2810" s="5"/>
      <c r="B2810" s="111"/>
      <c r="D2810" s="85"/>
      <c r="E2810" s="85"/>
      <c r="F2810" s="85"/>
      <c r="G2810" s="85"/>
      <c r="H2810" s="85"/>
      <c r="I2810" s="115"/>
      <c r="J2810" s="83"/>
      <c r="K2810" s="83"/>
    </row>
    <row r="2811" ht="13.5" customHeight="1">
      <c r="A2811" s="5"/>
      <c r="B2811" s="111"/>
      <c r="D2811" s="85"/>
      <c r="E2811" s="85"/>
      <c r="F2811" s="85"/>
      <c r="G2811" s="85"/>
      <c r="H2811" s="85"/>
      <c r="I2811" s="115"/>
      <c r="J2811" s="83"/>
      <c r="K2811" s="83"/>
    </row>
    <row r="2812" ht="13.5" customHeight="1">
      <c r="A2812" s="5"/>
      <c r="B2812" s="111"/>
      <c r="D2812" s="85"/>
      <c r="E2812" s="85"/>
      <c r="F2812" s="85"/>
      <c r="G2812" s="85"/>
      <c r="H2812" s="85"/>
      <c r="I2812" s="115"/>
      <c r="J2812" s="83"/>
      <c r="K2812" s="83"/>
    </row>
    <row r="2813" ht="13.5" customHeight="1">
      <c r="A2813" s="5"/>
      <c r="B2813" s="111"/>
      <c r="D2813" s="85"/>
      <c r="E2813" s="85"/>
      <c r="F2813" s="85"/>
      <c r="G2813" s="85"/>
      <c r="H2813" s="85"/>
      <c r="I2813" s="115"/>
      <c r="J2813" s="83"/>
      <c r="K2813" s="83"/>
    </row>
    <row r="2814" ht="13.5" customHeight="1">
      <c r="A2814" s="5"/>
      <c r="B2814" s="111"/>
      <c r="D2814" s="85"/>
      <c r="E2814" s="85"/>
      <c r="F2814" s="85"/>
      <c r="G2814" s="85"/>
      <c r="H2814" s="85"/>
      <c r="I2814" s="115"/>
      <c r="J2814" s="83"/>
      <c r="K2814" s="83"/>
    </row>
    <row r="2815" ht="13.5" customHeight="1">
      <c r="A2815" s="5"/>
      <c r="B2815" s="111"/>
      <c r="D2815" s="85"/>
      <c r="E2815" s="85"/>
      <c r="F2815" s="85"/>
      <c r="G2815" s="85"/>
      <c r="H2815" s="85"/>
      <c r="I2815" s="115"/>
      <c r="J2815" s="83"/>
      <c r="K2815" s="83"/>
    </row>
    <row r="2816" ht="13.5" customHeight="1">
      <c r="A2816" s="5"/>
      <c r="B2816" s="111"/>
      <c r="D2816" s="85"/>
      <c r="E2816" s="85"/>
      <c r="F2816" s="85"/>
      <c r="G2816" s="85"/>
      <c r="H2816" s="85"/>
      <c r="I2816" s="115"/>
      <c r="J2816" s="83"/>
      <c r="K2816" s="83"/>
    </row>
    <row r="2817" ht="13.5" customHeight="1">
      <c r="A2817" s="5"/>
      <c r="B2817" s="111"/>
      <c r="D2817" s="85"/>
      <c r="E2817" s="85"/>
      <c r="F2817" s="85"/>
      <c r="G2817" s="85"/>
      <c r="H2817" s="85"/>
      <c r="I2817" s="115"/>
      <c r="J2817" s="83"/>
      <c r="K2817" s="83"/>
    </row>
    <row r="2818" ht="13.5" customHeight="1">
      <c r="A2818" s="5"/>
      <c r="B2818" s="111"/>
      <c r="D2818" s="85"/>
      <c r="E2818" s="85"/>
      <c r="F2818" s="85"/>
      <c r="G2818" s="85"/>
      <c r="H2818" s="85"/>
      <c r="I2818" s="115"/>
      <c r="J2818" s="83"/>
      <c r="K2818" s="83"/>
    </row>
    <row r="2819" ht="13.5" customHeight="1">
      <c r="A2819" s="5"/>
      <c r="B2819" s="111"/>
      <c r="D2819" s="85"/>
      <c r="E2819" s="85"/>
      <c r="F2819" s="85"/>
      <c r="G2819" s="85"/>
      <c r="H2819" s="85"/>
      <c r="I2819" s="115"/>
      <c r="J2819" s="83"/>
      <c r="K2819" s="83"/>
    </row>
    <row r="2820" ht="13.5" customHeight="1">
      <c r="A2820" s="5"/>
      <c r="B2820" s="111"/>
      <c r="D2820" s="85"/>
      <c r="E2820" s="85"/>
      <c r="F2820" s="85"/>
      <c r="G2820" s="85"/>
      <c r="H2820" s="85"/>
      <c r="I2820" s="115"/>
      <c r="J2820" s="83"/>
      <c r="K2820" s="83"/>
    </row>
    <row r="2821" ht="13.5" customHeight="1">
      <c r="A2821" s="5"/>
      <c r="B2821" s="111"/>
      <c r="D2821" s="85"/>
      <c r="E2821" s="85"/>
      <c r="F2821" s="85"/>
      <c r="G2821" s="85"/>
      <c r="H2821" s="85"/>
      <c r="I2821" s="115"/>
      <c r="J2821" s="83"/>
      <c r="K2821" s="83"/>
    </row>
    <row r="2822" ht="13.5" customHeight="1">
      <c r="A2822" s="5"/>
      <c r="B2822" s="111"/>
      <c r="D2822" s="85"/>
      <c r="E2822" s="85"/>
      <c r="F2822" s="85"/>
      <c r="G2822" s="85"/>
      <c r="H2822" s="85"/>
      <c r="I2822" s="115"/>
      <c r="J2822" s="83"/>
      <c r="K2822" s="83"/>
    </row>
    <row r="2823" ht="13.5" customHeight="1">
      <c r="A2823" s="5"/>
      <c r="B2823" s="111"/>
      <c r="D2823" s="85"/>
      <c r="E2823" s="85"/>
      <c r="F2823" s="85"/>
      <c r="G2823" s="85"/>
      <c r="H2823" s="85"/>
      <c r="I2823" s="115"/>
      <c r="J2823" s="83"/>
      <c r="K2823" s="83"/>
    </row>
    <row r="2824" ht="13.5" customHeight="1">
      <c r="A2824" s="5"/>
      <c r="B2824" s="111"/>
      <c r="D2824" s="85"/>
      <c r="E2824" s="85"/>
      <c r="F2824" s="85"/>
      <c r="G2824" s="85"/>
      <c r="H2824" s="85"/>
      <c r="I2824" s="115"/>
      <c r="J2824" s="83"/>
      <c r="K2824" s="83"/>
    </row>
    <row r="2825" ht="13.5" customHeight="1">
      <c r="A2825" s="5"/>
      <c r="B2825" s="111"/>
      <c r="D2825" s="85"/>
      <c r="E2825" s="85"/>
      <c r="F2825" s="85"/>
      <c r="G2825" s="85"/>
      <c r="H2825" s="85"/>
      <c r="I2825" s="115"/>
      <c r="J2825" s="83"/>
      <c r="K2825" s="83"/>
    </row>
    <row r="2826" ht="13.5" customHeight="1">
      <c r="A2826" s="5"/>
      <c r="B2826" s="111"/>
      <c r="D2826" s="85"/>
      <c r="E2826" s="85"/>
      <c r="F2826" s="85"/>
      <c r="G2826" s="85"/>
      <c r="H2826" s="85"/>
      <c r="I2826" s="115"/>
      <c r="J2826" s="83"/>
      <c r="K2826" s="83"/>
    </row>
    <row r="2827" ht="13.5" customHeight="1">
      <c r="A2827" s="5"/>
      <c r="B2827" s="111"/>
      <c r="D2827" s="85"/>
      <c r="E2827" s="85"/>
      <c r="F2827" s="85"/>
      <c r="G2827" s="85"/>
      <c r="H2827" s="85"/>
      <c r="I2827" s="115"/>
      <c r="J2827" s="83"/>
      <c r="K2827" s="83"/>
    </row>
    <row r="2828" ht="13.5" customHeight="1">
      <c r="A2828" s="5"/>
      <c r="B2828" s="111"/>
      <c r="D2828" s="85"/>
      <c r="E2828" s="85"/>
      <c r="F2828" s="85"/>
      <c r="G2828" s="85"/>
      <c r="H2828" s="85"/>
      <c r="I2828" s="115"/>
      <c r="J2828" s="83"/>
      <c r="K2828" s="83"/>
    </row>
    <row r="2829" ht="13.5" customHeight="1">
      <c r="A2829" s="5"/>
      <c r="B2829" s="111"/>
      <c r="D2829" s="85"/>
      <c r="E2829" s="85"/>
      <c r="F2829" s="85"/>
      <c r="G2829" s="85"/>
      <c r="H2829" s="85"/>
      <c r="I2829" s="115"/>
      <c r="J2829" s="83"/>
      <c r="K2829" s="83"/>
    </row>
    <row r="2830" ht="13.5" customHeight="1">
      <c r="A2830" s="5"/>
      <c r="B2830" s="111"/>
      <c r="D2830" s="85"/>
      <c r="E2830" s="85"/>
      <c r="F2830" s="85"/>
      <c r="G2830" s="85"/>
      <c r="H2830" s="85"/>
      <c r="I2830" s="115"/>
      <c r="J2830" s="83"/>
      <c r="K2830" s="83"/>
    </row>
    <row r="2831" ht="13.5" customHeight="1">
      <c r="A2831" s="5"/>
      <c r="B2831" s="111"/>
      <c r="D2831" s="85"/>
      <c r="E2831" s="85"/>
      <c r="F2831" s="85"/>
      <c r="G2831" s="85"/>
      <c r="H2831" s="85"/>
      <c r="I2831" s="115"/>
      <c r="J2831" s="83"/>
      <c r="K2831" s="83"/>
    </row>
    <row r="2832" ht="13.5" customHeight="1">
      <c r="A2832" s="5"/>
      <c r="B2832" s="111"/>
      <c r="D2832" s="85"/>
      <c r="E2832" s="85"/>
      <c r="F2832" s="85"/>
      <c r="G2832" s="85"/>
      <c r="H2832" s="85"/>
      <c r="I2832" s="115"/>
      <c r="J2832" s="83"/>
      <c r="K2832" s="83"/>
    </row>
    <row r="2833" ht="13.5" customHeight="1">
      <c r="A2833" s="5"/>
      <c r="B2833" s="111"/>
      <c r="D2833" s="85"/>
      <c r="E2833" s="85"/>
      <c r="F2833" s="85"/>
      <c r="G2833" s="85"/>
      <c r="H2833" s="85"/>
      <c r="I2833" s="115"/>
      <c r="J2833" s="83"/>
      <c r="K2833" s="83"/>
    </row>
    <row r="2834" ht="13.5" customHeight="1">
      <c r="A2834" s="5"/>
      <c r="B2834" s="111"/>
      <c r="D2834" s="85"/>
      <c r="E2834" s="85"/>
      <c r="F2834" s="85"/>
      <c r="G2834" s="85"/>
      <c r="H2834" s="85"/>
      <c r="I2834" s="115"/>
      <c r="J2834" s="83"/>
      <c r="K2834" s="83"/>
    </row>
    <row r="2835" ht="13.5" customHeight="1">
      <c r="A2835" s="5"/>
      <c r="B2835" s="111"/>
      <c r="D2835" s="85"/>
      <c r="E2835" s="85"/>
      <c r="F2835" s="85"/>
      <c r="G2835" s="85"/>
      <c r="H2835" s="85"/>
      <c r="I2835" s="115"/>
      <c r="J2835" s="83"/>
      <c r="K2835" s="83"/>
    </row>
    <row r="2836" ht="13.5" customHeight="1">
      <c r="A2836" s="5"/>
      <c r="B2836" s="111"/>
      <c r="D2836" s="85"/>
      <c r="E2836" s="85"/>
      <c r="F2836" s="85"/>
      <c r="G2836" s="85"/>
      <c r="H2836" s="85"/>
      <c r="I2836" s="115"/>
      <c r="J2836" s="83"/>
      <c r="K2836" s="83"/>
    </row>
    <row r="2837" ht="13.5" customHeight="1">
      <c r="A2837" s="5"/>
      <c r="B2837" s="111"/>
      <c r="D2837" s="85"/>
      <c r="E2837" s="85"/>
      <c r="F2837" s="85"/>
      <c r="G2837" s="85"/>
      <c r="H2837" s="85"/>
      <c r="I2837" s="115"/>
      <c r="J2837" s="83"/>
      <c r="K2837" s="83"/>
    </row>
    <row r="2838" ht="13.5" customHeight="1">
      <c r="A2838" s="5"/>
      <c r="B2838" s="111"/>
      <c r="D2838" s="85"/>
      <c r="E2838" s="85"/>
      <c r="F2838" s="85"/>
      <c r="G2838" s="85"/>
      <c r="H2838" s="85"/>
      <c r="I2838" s="115"/>
      <c r="J2838" s="83"/>
      <c r="K2838" s="83"/>
    </row>
    <row r="2839" ht="13.5" customHeight="1">
      <c r="A2839" s="5"/>
      <c r="B2839" s="111"/>
      <c r="D2839" s="85"/>
      <c r="E2839" s="85"/>
      <c r="F2839" s="85"/>
      <c r="G2839" s="85"/>
      <c r="H2839" s="85"/>
      <c r="I2839" s="115"/>
      <c r="J2839" s="83"/>
      <c r="K2839" s="83"/>
    </row>
    <row r="2840" ht="13.5" customHeight="1">
      <c r="A2840" s="5"/>
      <c r="B2840" s="111"/>
      <c r="D2840" s="85"/>
      <c r="E2840" s="85"/>
      <c r="F2840" s="85"/>
      <c r="G2840" s="85"/>
      <c r="H2840" s="85"/>
      <c r="I2840" s="115"/>
      <c r="J2840" s="83"/>
      <c r="K2840" s="83"/>
    </row>
    <row r="2841" ht="13.5" customHeight="1">
      <c r="A2841" s="5"/>
      <c r="B2841" s="111"/>
      <c r="D2841" s="85"/>
      <c r="E2841" s="85"/>
      <c r="F2841" s="85"/>
      <c r="G2841" s="85"/>
      <c r="H2841" s="85"/>
      <c r="I2841" s="115"/>
      <c r="J2841" s="83"/>
      <c r="K2841" s="83"/>
    </row>
    <row r="2842" ht="13.5" customHeight="1">
      <c r="A2842" s="5"/>
      <c r="B2842" s="111"/>
      <c r="D2842" s="85"/>
      <c r="E2842" s="85"/>
      <c r="F2842" s="85"/>
      <c r="G2842" s="85"/>
      <c r="H2842" s="85"/>
      <c r="I2842" s="115"/>
      <c r="J2842" s="83"/>
      <c r="K2842" s="83"/>
    </row>
    <row r="2843" ht="13.5" customHeight="1">
      <c r="A2843" s="5"/>
      <c r="B2843" s="111"/>
      <c r="D2843" s="85"/>
      <c r="E2843" s="85"/>
      <c r="F2843" s="85"/>
      <c r="G2843" s="85"/>
      <c r="H2843" s="85"/>
      <c r="I2843" s="115"/>
      <c r="J2843" s="83"/>
      <c r="K2843" s="83"/>
    </row>
    <row r="2844" ht="13.5" customHeight="1">
      <c r="A2844" s="5"/>
      <c r="B2844" s="111"/>
      <c r="D2844" s="85"/>
      <c r="E2844" s="85"/>
      <c r="F2844" s="85"/>
      <c r="G2844" s="85"/>
      <c r="H2844" s="85"/>
      <c r="I2844" s="115"/>
      <c r="J2844" s="83"/>
      <c r="K2844" s="83"/>
    </row>
    <row r="2845" ht="13.5" customHeight="1">
      <c r="A2845" s="5"/>
      <c r="B2845" s="111"/>
      <c r="D2845" s="85"/>
      <c r="E2845" s="85"/>
      <c r="F2845" s="85"/>
      <c r="G2845" s="85"/>
      <c r="H2845" s="85"/>
      <c r="I2845" s="115"/>
      <c r="J2845" s="83"/>
      <c r="K2845" s="83"/>
    </row>
    <row r="2846" ht="13.5" customHeight="1">
      <c r="A2846" s="5"/>
      <c r="B2846" s="111"/>
      <c r="D2846" s="85"/>
      <c r="E2846" s="85"/>
      <c r="F2846" s="85"/>
      <c r="G2846" s="85"/>
      <c r="H2846" s="85"/>
      <c r="I2846" s="115"/>
      <c r="J2846" s="83"/>
      <c r="K2846" s="83"/>
    </row>
    <row r="2847" ht="13.5" customHeight="1">
      <c r="A2847" s="5"/>
      <c r="B2847" s="111"/>
      <c r="D2847" s="85"/>
      <c r="E2847" s="85"/>
      <c r="F2847" s="85"/>
      <c r="G2847" s="85"/>
      <c r="H2847" s="85"/>
      <c r="I2847" s="115"/>
      <c r="J2847" s="83"/>
      <c r="K2847" s="83"/>
    </row>
    <row r="2848" ht="13.5" customHeight="1">
      <c r="A2848" s="5"/>
      <c r="B2848" s="111"/>
      <c r="D2848" s="85"/>
      <c r="E2848" s="85"/>
      <c r="F2848" s="85"/>
      <c r="G2848" s="85"/>
      <c r="H2848" s="85"/>
      <c r="I2848" s="115"/>
      <c r="J2848" s="83"/>
      <c r="K2848" s="83"/>
    </row>
    <row r="2849" ht="13.5" customHeight="1">
      <c r="A2849" s="5"/>
      <c r="B2849" s="111"/>
      <c r="D2849" s="85"/>
      <c r="E2849" s="85"/>
      <c r="F2849" s="85"/>
      <c r="G2849" s="85"/>
      <c r="H2849" s="85"/>
      <c r="I2849" s="115"/>
      <c r="J2849" s="83"/>
      <c r="K2849" s="83"/>
    </row>
    <row r="2850" ht="13.5" customHeight="1">
      <c r="A2850" s="5"/>
      <c r="B2850" s="111"/>
      <c r="D2850" s="85"/>
      <c r="E2850" s="85"/>
      <c r="F2850" s="85"/>
      <c r="G2850" s="85"/>
      <c r="H2850" s="85"/>
      <c r="I2850" s="115"/>
      <c r="J2850" s="83"/>
      <c r="K2850" s="83"/>
    </row>
    <row r="2851" ht="13.5" customHeight="1">
      <c r="A2851" s="5"/>
      <c r="B2851" s="111"/>
      <c r="D2851" s="85"/>
      <c r="E2851" s="85"/>
      <c r="F2851" s="85"/>
      <c r="G2851" s="85"/>
      <c r="H2851" s="85"/>
      <c r="I2851" s="115"/>
      <c r="J2851" s="83"/>
      <c r="K2851" s="83"/>
    </row>
    <row r="2852" ht="13.5" customHeight="1">
      <c r="A2852" s="5"/>
      <c r="B2852" s="111"/>
      <c r="D2852" s="85"/>
      <c r="E2852" s="85"/>
      <c r="F2852" s="85"/>
      <c r="G2852" s="85"/>
      <c r="H2852" s="85"/>
      <c r="I2852" s="115"/>
      <c r="J2852" s="83"/>
      <c r="K2852" s="83"/>
    </row>
    <row r="2853" ht="13.5" customHeight="1">
      <c r="A2853" s="5"/>
      <c r="B2853" s="111"/>
      <c r="D2853" s="85"/>
      <c r="E2853" s="85"/>
      <c r="F2853" s="85"/>
      <c r="G2853" s="85"/>
      <c r="H2853" s="85"/>
      <c r="I2853" s="115"/>
      <c r="J2853" s="83"/>
      <c r="K2853" s="83"/>
    </row>
    <row r="2854" ht="13.5" customHeight="1">
      <c r="A2854" s="5"/>
      <c r="B2854" s="111"/>
      <c r="D2854" s="85"/>
      <c r="E2854" s="85"/>
      <c r="F2854" s="85"/>
      <c r="G2854" s="85"/>
      <c r="H2854" s="85"/>
      <c r="I2854" s="115"/>
      <c r="J2854" s="83"/>
      <c r="K2854" s="83"/>
    </row>
    <row r="2855" ht="13.5" customHeight="1">
      <c r="A2855" s="5"/>
      <c r="B2855" s="111"/>
      <c r="D2855" s="85"/>
      <c r="E2855" s="85"/>
      <c r="F2855" s="85"/>
      <c r="G2855" s="85"/>
      <c r="H2855" s="85"/>
      <c r="I2855" s="115"/>
      <c r="J2855" s="83"/>
      <c r="K2855" s="83"/>
    </row>
    <row r="2856" ht="13.5" customHeight="1">
      <c r="A2856" s="5"/>
      <c r="B2856" s="111"/>
      <c r="D2856" s="85"/>
      <c r="E2856" s="85"/>
      <c r="F2856" s="85"/>
      <c r="G2856" s="85"/>
      <c r="H2856" s="85"/>
      <c r="I2856" s="115"/>
      <c r="J2856" s="83"/>
      <c r="K2856" s="83"/>
    </row>
    <row r="2857" ht="13.5" customHeight="1">
      <c r="A2857" s="5"/>
      <c r="B2857" s="111"/>
      <c r="D2857" s="85"/>
      <c r="E2857" s="85"/>
      <c r="F2857" s="85"/>
      <c r="G2857" s="85"/>
      <c r="H2857" s="85"/>
      <c r="I2857" s="115"/>
      <c r="J2857" s="83"/>
      <c r="K2857" s="83"/>
    </row>
    <row r="2858" ht="13.5" customHeight="1">
      <c r="A2858" s="5"/>
      <c r="B2858" s="111"/>
      <c r="D2858" s="85"/>
      <c r="E2858" s="85"/>
      <c r="F2858" s="85"/>
      <c r="G2858" s="85"/>
      <c r="H2858" s="85"/>
      <c r="I2858" s="115"/>
      <c r="J2858" s="83"/>
      <c r="K2858" s="83"/>
    </row>
    <row r="2859" ht="13.5" customHeight="1">
      <c r="A2859" s="5"/>
      <c r="B2859" s="111"/>
      <c r="D2859" s="85"/>
      <c r="E2859" s="85"/>
      <c r="F2859" s="85"/>
      <c r="G2859" s="85"/>
      <c r="H2859" s="85"/>
      <c r="I2859" s="115"/>
      <c r="J2859" s="83"/>
      <c r="K2859" s="83"/>
    </row>
    <row r="2860" ht="13.5" customHeight="1">
      <c r="A2860" s="5"/>
      <c r="B2860" s="111"/>
      <c r="D2860" s="85"/>
      <c r="E2860" s="85"/>
      <c r="F2860" s="85"/>
      <c r="G2860" s="85"/>
      <c r="H2860" s="85"/>
      <c r="I2860" s="115"/>
      <c r="J2860" s="83"/>
      <c r="K2860" s="83"/>
    </row>
    <row r="2861" ht="13.5" customHeight="1">
      <c r="A2861" s="5"/>
      <c r="B2861" s="111"/>
      <c r="D2861" s="85"/>
      <c r="E2861" s="85"/>
      <c r="F2861" s="85"/>
      <c r="G2861" s="85"/>
      <c r="H2861" s="85"/>
      <c r="I2861" s="115"/>
      <c r="J2861" s="83"/>
      <c r="K2861" s="83"/>
    </row>
    <row r="2862" ht="13.5" customHeight="1">
      <c r="A2862" s="5"/>
      <c r="B2862" s="111"/>
      <c r="D2862" s="85"/>
      <c r="E2862" s="85"/>
      <c r="F2862" s="85"/>
      <c r="G2862" s="85"/>
      <c r="H2862" s="85"/>
      <c r="I2862" s="115"/>
      <c r="J2862" s="83"/>
      <c r="K2862" s="83"/>
    </row>
    <row r="2863" ht="13.5" customHeight="1">
      <c r="A2863" s="5"/>
      <c r="B2863" s="111"/>
      <c r="D2863" s="85"/>
      <c r="E2863" s="85"/>
      <c r="F2863" s="85"/>
      <c r="G2863" s="85"/>
      <c r="H2863" s="85"/>
      <c r="I2863" s="115"/>
      <c r="J2863" s="83"/>
      <c r="K2863" s="83"/>
    </row>
    <row r="2864" ht="13.5" customHeight="1">
      <c r="A2864" s="5"/>
      <c r="B2864" s="111"/>
      <c r="D2864" s="85"/>
      <c r="E2864" s="85"/>
      <c r="F2864" s="85"/>
      <c r="G2864" s="85"/>
      <c r="H2864" s="85"/>
      <c r="I2864" s="115"/>
      <c r="J2864" s="83"/>
      <c r="K2864" s="83"/>
    </row>
    <row r="2865" ht="13.5" customHeight="1">
      <c r="A2865" s="5"/>
      <c r="B2865" s="111"/>
      <c r="D2865" s="85"/>
      <c r="E2865" s="85"/>
      <c r="F2865" s="85"/>
      <c r="G2865" s="85"/>
      <c r="H2865" s="85"/>
      <c r="I2865" s="115"/>
      <c r="J2865" s="83"/>
      <c r="K2865" s="83"/>
    </row>
    <row r="2866" ht="13.5" customHeight="1">
      <c r="A2866" s="5"/>
      <c r="B2866" s="111"/>
      <c r="D2866" s="85"/>
      <c r="E2866" s="85"/>
      <c r="F2866" s="85"/>
      <c r="G2866" s="85"/>
      <c r="H2866" s="85"/>
      <c r="I2866" s="115"/>
      <c r="J2866" s="83"/>
      <c r="K2866" s="83"/>
    </row>
    <row r="2867" ht="13.5" customHeight="1">
      <c r="A2867" s="5"/>
      <c r="B2867" s="111"/>
      <c r="D2867" s="85"/>
      <c r="E2867" s="85"/>
      <c r="F2867" s="85"/>
      <c r="G2867" s="85"/>
      <c r="H2867" s="85"/>
      <c r="I2867" s="115"/>
      <c r="J2867" s="83"/>
      <c r="K2867" s="83"/>
    </row>
    <row r="2868" ht="13.5" customHeight="1">
      <c r="A2868" s="5"/>
      <c r="B2868" s="111"/>
      <c r="D2868" s="85"/>
      <c r="E2868" s="85"/>
      <c r="F2868" s="85"/>
      <c r="G2868" s="85"/>
      <c r="H2868" s="85"/>
      <c r="I2868" s="115"/>
      <c r="J2868" s="83"/>
      <c r="K2868" s="83"/>
    </row>
    <row r="2869" ht="13.5" customHeight="1">
      <c r="A2869" s="5"/>
      <c r="B2869" s="111"/>
      <c r="D2869" s="85"/>
      <c r="E2869" s="85"/>
      <c r="F2869" s="85"/>
      <c r="G2869" s="85"/>
      <c r="H2869" s="85"/>
      <c r="I2869" s="115"/>
      <c r="J2869" s="83"/>
      <c r="K2869" s="83"/>
    </row>
    <row r="2870" ht="13.5" customHeight="1">
      <c r="A2870" s="5"/>
      <c r="B2870" s="111"/>
      <c r="D2870" s="85"/>
      <c r="E2870" s="85"/>
      <c r="F2870" s="85"/>
      <c r="G2870" s="85"/>
      <c r="H2870" s="85"/>
      <c r="I2870" s="115"/>
      <c r="J2870" s="83"/>
      <c r="K2870" s="83"/>
    </row>
    <row r="2871" ht="13.5" customHeight="1">
      <c r="A2871" s="5"/>
      <c r="B2871" s="111"/>
      <c r="D2871" s="85"/>
      <c r="E2871" s="85"/>
      <c r="F2871" s="85"/>
      <c r="G2871" s="85"/>
      <c r="H2871" s="85"/>
      <c r="I2871" s="115"/>
      <c r="J2871" s="83"/>
      <c r="K2871" s="83"/>
    </row>
    <row r="2872" ht="13.5" customHeight="1">
      <c r="A2872" s="5"/>
      <c r="B2872" s="111"/>
      <c r="D2872" s="85"/>
      <c r="E2872" s="85"/>
      <c r="F2872" s="85"/>
      <c r="G2872" s="85"/>
      <c r="H2872" s="85"/>
      <c r="I2872" s="115"/>
      <c r="J2872" s="83"/>
      <c r="K2872" s="83"/>
    </row>
    <row r="2873" ht="13.5" customHeight="1">
      <c r="A2873" s="5"/>
      <c r="B2873" s="111"/>
      <c r="D2873" s="85"/>
      <c r="E2873" s="85"/>
      <c r="F2873" s="85"/>
      <c r="G2873" s="85"/>
      <c r="H2873" s="85"/>
      <c r="I2873" s="115"/>
      <c r="J2873" s="83"/>
      <c r="K2873" s="83"/>
    </row>
    <row r="2874" ht="13.5" customHeight="1">
      <c r="A2874" s="5"/>
      <c r="B2874" s="111"/>
      <c r="D2874" s="85"/>
      <c r="E2874" s="85"/>
      <c r="F2874" s="85"/>
      <c r="G2874" s="85"/>
      <c r="H2874" s="85"/>
      <c r="I2874" s="115"/>
      <c r="J2874" s="83"/>
      <c r="K2874" s="83"/>
    </row>
    <row r="2875" ht="13.5" customHeight="1">
      <c r="A2875" s="5"/>
      <c r="B2875" s="111"/>
      <c r="D2875" s="85"/>
      <c r="E2875" s="85"/>
      <c r="F2875" s="85"/>
      <c r="G2875" s="85"/>
      <c r="H2875" s="85"/>
      <c r="I2875" s="115"/>
      <c r="J2875" s="83"/>
      <c r="K2875" s="83"/>
    </row>
    <row r="2876" ht="13.5" customHeight="1">
      <c r="A2876" s="5"/>
      <c r="B2876" s="111"/>
      <c r="D2876" s="85"/>
      <c r="E2876" s="85"/>
      <c r="F2876" s="85"/>
      <c r="G2876" s="85"/>
      <c r="H2876" s="85"/>
      <c r="I2876" s="115"/>
      <c r="J2876" s="83"/>
      <c r="K2876" s="83"/>
    </row>
    <row r="2877" ht="13.5" customHeight="1">
      <c r="A2877" s="5"/>
      <c r="B2877" s="111"/>
      <c r="D2877" s="85"/>
      <c r="E2877" s="85"/>
      <c r="F2877" s="85"/>
      <c r="G2877" s="85"/>
      <c r="H2877" s="85"/>
      <c r="I2877" s="115"/>
      <c r="J2877" s="83"/>
      <c r="K2877" s="83"/>
    </row>
    <row r="2878" ht="13.5" customHeight="1">
      <c r="A2878" s="5"/>
      <c r="B2878" s="111"/>
      <c r="D2878" s="85"/>
      <c r="E2878" s="85"/>
      <c r="F2878" s="85"/>
      <c r="G2878" s="85"/>
      <c r="H2878" s="85"/>
      <c r="I2878" s="115"/>
      <c r="J2878" s="83"/>
      <c r="K2878" s="83"/>
    </row>
    <row r="2879" ht="13.5" customHeight="1">
      <c r="A2879" s="5"/>
      <c r="B2879" s="111"/>
      <c r="D2879" s="85"/>
      <c r="E2879" s="85"/>
      <c r="F2879" s="85"/>
      <c r="G2879" s="85"/>
      <c r="H2879" s="85"/>
      <c r="I2879" s="115"/>
      <c r="J2879" s="83"/>
      <c r="K2879" s="83"/>
    </row>
    <row r="2880" ht="13.5" customHeight="1">
      <c r="A2880" s="5"/>
      <c r="B2880" s="111"/>
      <c r="D2880" s="85"/>
      <c r="E2880" s="85"/>
      <c r="F2880" s="85"/>
      <c r="G2880" s="85"/>
      <c r="H2880" s="85"/>
      <c r="I2880" s="115"/>
      <c r="J2880" s="83"/>
      <c r="K2880" s="83"/>
    </row>
    <row r="2881" ht="13.5" customHeight="1">
      <c r="A2881" s="5"/>
      <c r="B2881" s="111"/>
      <c r="D2881" s="85"/>
      <c r="E2881" s="85"/>
      <c r="F2881" s="85"/>
      <c r="G2881" s="85"/>
      <c r="H2881" s="85"/>
      <c r="I2881" s="115"/>
      <c r="J2881" s="83"/>
      <c r="K2881" s="83"/>
    </row>
    <row r="2882" ht="13.5" customHeight="1">
      <c r="A2882" s="5"/>
      <c r="B2882" s="111"/>
      <c r="D2882" s="85"/>
      <c r="E2882" s="85"/>
      <c r="F2882" s="85"/>
      <c r="G2882" s="85"/>
      <c r="H2882" s="85"/>
      <c r="I2882" s="115"/>
      <c r="J2882" s="83"/>
      <c r="K2882" s="83"/>
    </row>
    <row r="2883" ht="13.5" customHeight="1">
      <c r="A2883" s="5"/>
      <c r="B2883" s="111"/>
      <c r="D2883" s="85"/>
      <c r="E2883" s="85"/>
      <c r="F2883" s="85"/>
      <c r="G2883" s="85"/>
      <c r="H2883" s="85"/>
      <c r="I2883" s="115"/>
      <c r="J2883" s="83"/>
      <c r="K2883" s="83"/>
    </row>
    <row r="2884" ht="13.5" customHeight="1">
      <c r="A2884" s="5"/>
      <c r="B2884" s="111"/>
      <c r="D2884" s="85"/>
      <c r="E2884" s="85"/>
      <c r="F2884" s="85"/>
      <c r="G2884" s="85"/>
      <c r="H2884" s="85"/>
      <c r="I2884" s="115"/>
      <c r="J2884" s="83"/>
      <c r="K2884" s="83"/>
    </row>
    <row r="2885" ht="13.5" customHeight="1">
      <c r="A2885" s="5"/>
      <c r="B2885" s="111"/>
      <c r="D2885" s="85"/>
      <c r="E2885" s="85"/>
      <c r="F2885" s="85"/>
      <c r="G2885" s="85"/>
      <c r="H2885" s="85"/>
      <c r="I2885" s="115"/>
      <c r="J2885" s="83"/>
      <c r="K2885" s="83"/>
    </row>
    <row r="2886" ht="13.5" customHeight="1">
      <c r="A2886" s="5"/>
      <c r="B2886" s="111"/>
      <c r="D2886" s="85"/>
      <c r="E2886" s="85"/>
      <c r="F2886" s="85"/>
      <c r="G2886" s="85"/>
      <c r="H2886" s="85"/>
      <c r="I2886" s="115"/>
      <c r="J2886" s="83"/>
      <c r="K2886" s="83"/>
    </row>
    <row r="2887" ht="13.5" customHeight="1">
      <c r="A2887" s="5"/>
      <c r="B2887" s="111"/>
      <c r="D2887" s="85"/>
      <c r="E2887" s="85"/>
      <c r="F2887" s="85"/>
      <c r="G2887" s="85"/>
      <c r="H2887" s="85"/>
      <c r="I2887" s="115"/>
      <c r="J2887" s="83"/>
      <c r="K2887" s="83"/>
    </row>
    <row r="2888" ht="13.5" customHeight="1">
      <c r="A2888" s="5"/>
      <c r="B2888" s="111"/>
      <c r="D2888" s="85"/>
      <c r="E2888" s="85"/>
      <c r="F2888" s="85"/>
      <c r="G2888" s="85"/>
      <c r="H2888" s="85"/>
      <c r="I2888" s="115"/>
      <c r="J2888" s="83"/>
      <c r="K2888" s="83"/>
    </row>
    <row r="2889" ht="13.5" customHeight="1">
      <c r="A2889" s="5"/>
      <c r="B2889" s="111"/>
      <c r="D2889" s="85"/>
      <c r="E2889" s="85"/>
      <c r="F2889" s="85"/>
      <c r="G2889" s="85"/>
      <c r="H2889" s="85"/>
      <c r="I2889" s="115"/>
      <c r="J2889" s="83"/>
      <c r="K2889" s="83"/>
    </row>
    <row r="2890" ht="13.5" customHeight="1">
      <c r="A2890" s="5"/>
      <c r="B2890" s="111"/>
      <c r="D2890" s="85"/>
      <c r="E2890" s="85"/>
      <c r="F2890" s="85"/>
      <c r="G2890" s="85"/>
      <c r="H2890" s="85"/>
      <c r="I2890" s="115"/>
      <c r="J2890" s="83"/>
      <c r="K2890" s="83"/>
    </row>
    <row r="2891" ht="13.5" customHeight="1">
      <c r="A2891" s="5"/>
      <c r="B2891" s="111"/>
      <c r="D2891" s="85"/>
      <c r="E2891" s="85"/>
      <c r="F2891" s="85"/>
      <c r="G2891" s="85"/>
      <c r="H2891" s="85"/>
      <c r="I2891" s="115"/>
      <c r="J2891" s="83"/>
      <c r="K2891" s="83"/>
    </row>
    <row r="2892" ht="13.5" customHeight="1">
      <c r="A2892" s="5"/>
      <c r="B2892" s="111"/>
      <c r="D2892" s="85"/>
      <c r="E2892" s="85"/>
      <c r="F2892" s="85"/>
      <c r="G2892" s="85"/>
      <c r="H2892" s="85"/>
      <c r="I2892" s="115"/>
      <c r="J2892" s="83"/>
      <c r="K2892" s="83"/>
    </row>
    <row r="2893" ht="13.5" customHeight="1">
      <c r="A2893" s="5"/>
      <c r="B2893" s="111"/>
      <c r="D2893" s="85"/>
      <c r="E2893" s="85"/>
      <c r="F2893" s="85"/>
      <c r="G2893" s="85"/>
      <c r="H2893" s="85"/>
      <c r="I2893" s="115"/>
      <c r="J2893" s="83"/>
      <c r="K2893" s="83"/>
    </row>
    <row r="2894" ht="13.5" customHeight="1">
      <c r="A2894" s="5"/>
      <c r="B2894" s="111"/>
      <c r="D2894" s="85"/>
      <c r="E2894" s="85"/>
      <c r="F2894" s="85"/>
      <c r="G2894" s="85"/>
      <c r="H2894" s="85"/>
      <c r="I2894" s="115"/>
      <c r="J2894" s="83"/>
      <c r="K2894" s="83"/>
    </row>
    <row r="2895" ht="13.5" customHeight="1">
      <c r="A2895" s="5"/>
      <c r="B2895" s="111"/>
      <c r="D2895" s="85"/>
      <c r="E2895" s="85"/>
      <c r="F2895" s="85"/>
      <c r="G2895" s="85"/>
      <c r="H2895" s="85"/>
      <c r="I2895" s="115"/>
      <c r="J2895" s="83"/>
      <c r="K2895" s="83"/>
    </row>
    <row r="2896" ht="13.5" customHeight="1">
      <c r="A2896" s="5"/>
      <c r="B2896" s="111"/>
      <c r="D2896" s="85"/>
      <c r="E2896" s="85"/>
      <c r="F2896" s="85"/>
      <c r="G2896" s="85"/>
      <c r="H2896" s="85"/>
      <c r="I2896" s="115"/>
      <c r="J2896" s="83"/>
      <c r="K2896" s="83"/>
    </row>
    <row r="2897" ht="13.5" customHeight="1">
      <c r="A2897" s="5"/>
      <c r="B2897" s="111"/>
      <c r="D2897" s="85"/>
      <c r="E2897" s="85"/>
      <c r="F2897" s="85"/>
      <c r="G2897" s="85"/>
      <c r="H2897" s="85"/>
      <c r="I2897" s="115"/>
      <c r="J2897" s="83"/>
      <c r="K2897" s="83"/>
    </row>
    <row r="2898" ht="13.5" customHeight="1">
      <c r="A2898" s="5"/>
      <c r="B2898" s="111"/>
      <c r="D2898" s="85"/>
      <c r="E2898" s="85"/>
      <c r="F2898" s="85"/>
      <c r="G2898" s="85"/>
      <c r="H2898" s="85"/>
      <c r="I2898" s="115"/>
      <c r="J2898" s="83"/>
      <c r="K2898" s="83"/>
    </row>
    <row r="2899" ht="13.5" customHeight="1">
      <c r="A2899" s="5"/>
      <c r="B2899" s="111"/>
      <c r="D2899" s="85"/>
      <c r="E2899" s="85"/>
      <c r="F2899" s="85"/>
      <c r="G2899" s="85"/>
      <c r="H2899" s="85"/>
      <c r="I2899" s="115"/>
      <c r="J2899" s="83"/>
      <c r="K2899" s="83"/>
    </row>
    <row r="2900" ht="13.5" customHeight="1">
      <c r="A2900" s="5"/>
      <c r="B2900" s="111"/>
      <c r="D2900" s="85"/>
      <c r="E2900" s="85"/>
      <c r="F2900" s="85"/>
      <c r="G2900" s="85"/>
      <c r="H2900" s="85"/>
      <c r="I2900" s="115"/>
      <c r="J2900" s="83"/>
      <c r="K2900" s="83"/>
    </row>
    <row r="2901" ht="13.5" customHeight="1">
      <c r="A2901" s="5"/>
      <c r="B2901" s="111"/>
      <c r="D2901" s="85"/>
      <c r="E2901" s="85"/>
      <c r="F2901" s="85"/>
      <c r="G2901" s="85"/>
      <c r="H2901" s="85"/>
      <c r="I2901" s="115"/>
      <c r="J2901" s="83"/>
      <c r="K2901" s="83"/>
    </row>
    <row r="2902" ht="13.5" customHeight="1">
      <c r="A2902" s="5"/>
      <c r="B2902" s="111"/>
      <c r="D2902" s="85"/>
      <c r="E2902" s="85"/>
      <c r="F2902" s="85"/>
      <c r="G2902" s="85"/>
      <c r="H2902" s="85"/>
      <c r="I2902" s="115"/>
      <c r="J2902" s="83"/>
      <c r="K2902" s="83"/>
    </row>
    <row r="2903" ht="13.5" customHeight="1">
      <c r="A2903" s="5"/>
      <c r="B2903" s="111"/>
      <c r="D2903" s="85"/>
      <c r="E2903" s="85"/>
      <c r="F2903" s="85"/>
      <c r="G2903" s="85"/>
      <c r="H2903" s="85"/>
      <c r="I2903" s="115"/>
      <c r="J2903" s="83"/>
      <c r="K2903" s="83"/>
    </row>
    <row r="2904" ht="13.5" customHeight="1">
      <c r="A2904" s="5"/>
      <c r="B2904" s="111"/>
      <c r="D2904" s="85"/>
      <c r="E2904" s="85"/>
      <c r="F2904" s="85"/>
      <c r="G2904" s="85"/>
      <c r="H2904" s="85"/>
      <c r="I2904" s="115"/>
      <c r="J2904" s="83"/>
      <c r="K2904" s="83"/>
    </row>
    <row r="2905" ht="13.5" customHeight="1">
      <c r="A2905" s="5"/>
      <c r="B2905" s="111"/>
      <c r="D2905" s="85"/>
      <c r="E2905" s="85"/>
      <c r="F2905" s="85"/>
      <c r="G2905" s="85"/>
      <c r="H2905" s="85"/>
      <c r="I2905" s="115"/>
      <c r="J2905" s="83"/>
      <c r="K2905" s="83"/>
    </row>
    <row r="2906" ht="13.5" customHeight="1">
      <c r="A2906" s="5"/>
      <c r="B2906" s="111"/>
      <c r="D2906" s="85"/>
      <c r="E2906" s="85"/>
      <c r="F2906" s="85"/>
      <c r="G2906" s="85"/>
      <c r="H2906" s="85"/>
      <c r="I2906" s="115"/>
      <c r="J2906" s="83"/>
      <c r="K2906" s="83"/>
    </row>
    <row r="2907" ht="13.5" customHeight="1">
      <c r="A2907" s="5"/>
      <c r="B2907" s="111"/>
      <c r="D2907" s="85"/>
      <c r="E2907" s="85"/>
      <c r="F2907" s="85"/>
      <c r="G2907" s="85"/>
      <c r="H2907" s="85"/>
      <c r="I2907" s="115"/>
      <c r="J2907" s="83"/>
      <c r="K2907" s="83"/>
    </row>
    <row r="2908" ht="13.5" customHeight="1">
      <c r="A2908" s="5"/>
      <c r="B2908" s="111"/>
      <c r="D2908" s="85"/>
      <c r="E2908" s="85"/>
      <c r="F2908" s="85"/>
      <c r="G2908" s="85"/>
      <c r="H2908" s="85"/>
      <c r="I2908" s="115"/>
      <c r="J2908" s="83"/>
      <c r="K2908" s="83"/>
    </row>
    <row r="2909" ht="13.5" customHeight="1">
      <c r="A2909" s="5"/>
      <c r="B2909" s="111"/>
      <c r="D2909" s="85"/>
      <c r="E2909" s="85"/>
      <c r="F2909" s="85"/>
      <c r="G2909" s="85"/>
      <c r="H2909" s="85"/>
      <c r="I2909" s="115"/>
      <c r="J2909" s="83"/>
      <c r="K2909" s="83"/>
    </row>
    <row r="2910" ht="13.5" customHeight="1">
      <c r="A2910" s="5"/>
      <c r="B2910" s="111"/>
      <c r="D2910" s="85"/>
      <c r="E2910" s="85"/>
      <c r="F2910" s="85"/>
      <c r="G2910" s="85"/>
      <c r="H2910" s="85"/>
      <c r="I2910" s="115"/>
      <c r="J2910" s="83"/>
      <c r="K2910" s="83"/>
    </row>
    <row r="2911" ht="13.5" customHeight="1">
      <c r="A2911" s="5"/>
      <c r="B2911" s="111"/>
      <c r="D2911" s="85"/>
      <c r="E2911" s="85"/>
      <c r="F2911" s="85"/>
      <c r="G2911" s="85"/>
      <c r="H2911" s="85"/>
      <c r="I2911" s="115"/>
      <c r="J2911" s="83"/>
      <c r="K2911" s="83"/>
    </row>
    <row r="2912" ht="13.5" customHeight="1">
      <c r="A2912" s="5"/>
      <c r="B2912" s="111"/>
      <c r="D2912" s="85"/>
      <c r="E2912" s="85"/>
      <c r="F2912" s="85"/>
      <c r="G2912" s="85"/>
      <c r="H2912" s="85"/>
      <c r="I2912" s="115"/>
      <c r="J2912" s="83"/>
      <c r="K2912" s="83"/>
    </row>
    <row r="2913" ht="13.5" customHeight="1">
      <c r="A2913" s="5"/>
      <c r="B2913" s="111"/>
      <c r="D2913" s="85"/>
      <c r="E2913" s="85"/>
      <c r="F2913" s="85"/>
      <c r="G2913" s="85"/>
      <c r="H2913" s="85"/>
      <c r="I2913" s="115"/>
      <c r="J2913" s="83"/>
      <c r="K2913" s="83"/>
    </row>
    <row r="2914" ht="13.5" customHeight="1">
      <c r="A2914" s="5"/>
      <c r="B2914" s="111"/>
      <c r="D2914" s="85"/>
      <c r="E2914" s="85"/>
      <c r="F2914" s="85"/>
      <c r="G2914" s="85"/>
      <c r="H2914" s="85"/>
      <c r="I2914" s="115"/>
      <c r="J2914" s="83"/>
      <c r="K2914" s="83"/>
    </row>
    <row r="2915" ht="13.5" customHeight="1">
      <c r="A2915" s="5"/>
      <c r="B2915" s="111"/>
      <c r="D2915" s="85"/>
      <c r="E2915" s="85"/>
      <c r="F2915" s="85"/>
      <c r="G2915" s="85"/>
      <c r="H2915" s="85"/>
      <c r="I2915" s="115"/>
      <c r="J2915" s="83"/>
      <c r="K2915" s="83"/>
    </row>
    <row r="2916" ht="13.5" customHeight="1">
      <c r="A2916" s="5"/>
      <c r="B2916" s="111"/>
      <c r="D2916" s="85"/>
      <c r="E2916" s="85"/>
      <c r="F2916" s="85"/>
      <c r="G2916" s="85"/>
      <c r="H2916" s="85"/>
      <c r="I2916" s="115"/>
      <c r="J2916" s="83"/>
      <c r="K2916" s="83"/>
    </row>
    <row r="2917" ht="13.5" customHeight="1">
      <c r="A2917" s="5"/>
      <c r="B2917" s="111"/>
      <c r="D2917" s="85"/>
      <c r="E2917" s="85"/>
      <c r="F2917" s="85"/>
      <c r="G2917" s="85"/>
      <c r="H2917" s="85"/>
      <c r="I2917" s="115"/>
      <c r="J2917" s="83"/>
      <c r="K2917" s="83"/>
    </row>
    <row r="2918" ht="13.5" customHeight="1">
      <c r="A2918" s="5"/>
      <c r="B2918" s="111"/>
      <c r="D2918" s="85"/>
      <c r="E2918" s="85"/>
      <c r="F2918" s="85"/>
      <c r="G2918" s="85"/>
      <c r="H2918" s="85"/>
      <c r="I2918" s="115"/>
      <c r="J2918" s="83"/>
      <c r="K2918" s="83"/>
    </row>
    <row r="2919" ht="13.5" customHeight="1">
      <c r="A2919" s="5"/>
      <c r="B2919" s="111"/>
      <c r="D2919" s="85"/>
      <c r="E2919" s="85"/>
      <c r="F2919" s="85"/>
      <c r="G2919" s="85"/>
      <c r="H2919" s="85"/>
      <c r="I2919" s="115"/>
      <c r="J2919" s="83"/>
      <c r="K2919" s="83"/>
    </row>
    <row r="2920" ht="13.5" customHeight="1">
      <c r="A2920" s="5"/>
      <c r="B2920" s="111"/>
      <c r="D2920" s="85"/>
      <c r="E2920" s="85"/>
      <c r="F2920" s="85"/>
      <c r="G2920" s="85"/>
      <c r="H2920" s="85"/>
      <c r="I2920" s="115"/>
      <c r="J2920" s="83"/>
      <c r="K2920" s="83"/>
    </row>
    <row r="2921" ht="13.5" customHeight="1">
      <c r="A2921" s="5"/>
      <c r="B2921" s="111"/>
      <c r="D2921" s="85"/>
      <c r="E2921" s="85"/>
      <c r="F2921" s="85"/>
      <c r="G2921" s="85"/>
      <c r="H2921" s="85"/>
      <c r="I2921" s="115"/>
      <c r="J2921" s="83"/>
      <c r="K2921" s="83"/>
    </row>
    <row r="2922" ht="13.5" customHeight="1">
      <c r="A2922" s="5"/>
      <c r="B2922" s="111"/>
      <c r="D2922" s="85"/>
      <c r="E2922" s="85"/>
      <c r="F2922" s="85"/>
      <c r="G2922" s="85"/>
      <c r="H2922" s="85"/>
      <c r="I2922" s="115"/>
      <c r="J2922" s="83"/>
      <c r="K2922" s="83"/>
    </row>
    <row r="2923" ht="13.5" customHeight="1">
      <c r="A2923" s="5"/>
      <c r="B2923" s="111"/>
      <c r="D2923" s="85"/>
      <c r="E2923" s="85"/>
      <c r="F2923" s="85"/>
      <c r="G2923" s="85"/>
      <c r="H2923" s="85"/>
      <c r="I2923" s="115"/>
      <c r="J2923" s="83"/>
      <c r="K2923" s="83"/>
    </row>
    <row r="2924" ht="13.5" customHeight="1">
      <c r="A2924" s="5"/>
      <c r="B2924" s="111"/>
      <c r="D2924" s="85"/>
      <c r="E2924" s="85"/>
      <c r="F2924" s="85"/>
      <c r="G2924" s="85"/>
      <c r="H2924" s="85"/>
      <c r="I2924" s="115"/>
      <c r="J2924" s="83"/>
      <c r="K2924" s="83"/>
    </row>
    <row r="2925" ht="13.5" customHeight="1">
      <c r="A2925" s="5"/>
      <c r="B2925" s="111"/>
      <c r="D2925" s="85"/>
      <c r="E2925" s="85"/>
      <c r="F2925" s="85"/>
      <c r="G2925" s="85"/>
      <c r="H2925" s="85"/>
      <c r="I2925" s="115"/>
      <c r="J2925" s="83"/>
      <c r="K2925" s="83"/>
    </row>
    <row r="2926" ht="13.5" customHeight="1">
      <c r="A2926" s="5"/>
      <c r="B2926" s="111"/>
      <c r="D2926" s="85"/>
      <c r="E2926" s="85"/>
      <c r="F2926" s="85"/>
      <c r="G2926" s="85"/>
      <c r="H2926" s="85"/>
      <c r="I2926" s="115"/>
      <c r="J2926" s="83"/>
      <c r="K2926" s="83"/>
    </row>
    <row r="2927" ht="13.5" customHeight="1">
      <c r="A2927" s="5"/>
      <c r="B2927" s="111"/>
      <c r="D2927" s="85"/>
      <c r="E2927" s="85"/>
      <c r="F2927" s="85"/>
      <c r="G2927" s="85"/>
      <c r="H2927" s="85"/>
      <c r="I2927" s="115"/>
      <c r="J2927" s="83"/>
      <c r="K2927" s="83"/>
    </row>
    <row r="2928" ht="13.5" customHeight="1">
      <c r="A2928" s="5"/>
      <c r="B2928" s="111"/>
      <c r="D2928" s="85"/>
      <c r="E2928" s="85"/>
      <c r="F2928" s="85"/>
      <c r="G2928" s="85"/>
      <c r="H2928" s="85"/>
      <c r="I2928" s="115"/>
      <c r="J2928" s="83"/>
      <c r="K2928" s="83"/>
    </row>
    <row r="2929" ht="13.5" customHeight="1">
      <c r="A2929" s="5"/>
      <c r="B2929" s="111"/>
      <c r="D2929" s="85"/>
      <c r="E2929" s="85"/>
      <c r="F2929" s="85"/>
      <c r="G2929" s="85"/>
      <c r="H2929" s="85"/>
      <c r="I2929" s="115"/>
      <c r="J2929" s="83"/>
      <c r="K2929" s="83"/>
    </row>
    <row r="2930" ht="13.5" customHeight="1">
      <c r="A2930" s="5"/>
      <c r="B2930" s="111"/>
      <c r="D2930" s="85"/>
      <c r="E2930" s="85"/>
      <c r="F2930" s="85"/>
      <c r="G2930" s="85"/>
      <c r="H2930" s="85"/>
      <c r="I2930" s="115"/>
      <c r="J2930" s="83"/>
      <c r="K2930" s="83"/>
    </row>
    <row r="2931" ht="13.5" customHeight="1">
      <c r="A2931" s="5"/>
      <c r="B2931" s="111"/>
      <c r="D2931" s="85"/>
      <c r="E2931" s="85"/>
      <c r="F2931" s="85"/>
      <c r="G2931" s="85"/>
      <c r="H2931" s="85"/>
      <c r="I2931" s="115"/>
      <c r="J2931" s="83"/>
      <c r="K2931" s="83"/>
    </row>
    <row r="2932" ht="13.5" customHeight="1">
      <c r="A2932" s="5"/>
      <c r="B2932" s="111"/>
      <c r="D2932" s="85"/>
      <c r="E2932" s="85"/>
      <c r="F2932" s="85"/>
      <c r="G2932" s="85"/>
      <c r="H2932" s="85"/>
      <c r="I2932" s="115"/>
      <c r="J2932" s="83"/>
      <c r="K2932" s="83"/>
    </row>
    <row r="2933" ht="13.5" customHeight="1">
      <c r="A2933" s="5"/>
      <c r="B2933" s="111"/>
      <c r="D2933" s="85"/>
      <c r="E2933" s="85"/>
      <c r="F2933" s="85"/>
      <c r="G2933" s="85"/>
      <c r="H2933" s="85"/>
      <c r="I2933" s="115"/>
      <c r="J2933" s="83"/>
      <c r="K2933" s="83"/>
    </row>
    <row r="2934" ht="13.5" customHeight="1">
      <c r="A2934" s="5"/>
      <c r="B2934" s="111"/>
      <c r="D2934" s="85"/>
      <c r="E2934" s="85"/>
      <c r="F2934" s="85"/>
      <c r="G2934" s="85"/>
      <c r="H2934" s="85"/>
      <c r="I2934" s="115"/>
      <c r="J2934" s="83"/>
      <c r="K2934" s="83"/>
    </row>
    <row r="2935" ht="13.5" customHeight="1">
      <c r="A2935" s="5"/>
      <c r="B2935" s="111"/>
      <c r="D2935" s="85"/>
      <c r="E2935" s="85"/>
      <c r="F2935" s="85"/>
      <c r="G2935" s="85"/>
      <c r="H2935" s="85"/>
      <c r="I2935" s="115"/>
      <c r="J2935" s="83"/>
      <c r="K2935" s="83"/>
    </row>
    <row r="2936" ht="13.5" customHeight="1">
      <c r="A2936" s="5"/>
      <c r="B2936" s="111"/>
      <c r="D2936" s="85"/>
      <c r="E2936" s="85"/>
      <c r="F2936" s="85"/>
      <c r="G2936" s="85"/>
      <c r="H2936" s="85"/>
      <c r="I2936" s="115"/>
      <c r="J2936" s="83"/>
      <c r="K2936" s="83"/>
    </row>
    <row r="2937" ht="13.5" customHeight="1">
      <c r="A2937" s="5"/>
      <c r="B2937" s="111"/>
      <c r="D2937" s="85"/>
      <c r="E2937" s="85"/>
      <c r="F2937" s="85"/>
      <c r="G2937" s="85"/>
      <c r="H2937" s="85"/>
      <c r="I2937" s="115"/>
      <c r="J2937" s="83"/>
      <c r="K2937" s="83"/>
    </row>
    <row r="2938" ht="13.5" customHeight="1">
      <c r="A2938" s="5"/>
      <c r="B2938" s="111"/>
      <c r="D2938" s="85"/>
      <c r="E2938" s="85"/>
      <c r="F2938" s="85"/>
      <c r="G2938" s="85"/>
      <c r="H2938" s="85"/>
      <c r="I2938" s="115"/>
      <c r="J2938" s="83"/>
      <c r="K2938" s="83"/>
    </row>
    <row r="2939" ht="13.5" customHeight="1">
      <c r="A2939" s="5"/>
      <c r="B2939" s="111"/>
      <c r="D2939" s="85"/>
      <c r="E2939" s="85"/>
      <c r="F2939" s="85"/>
      <c r="G2939" s="85"/>
      <c r="H2939" s="85"/>
      <c r="I2939" s="115"/>
      <c r="J2939" s="83"/>
      <c r="K2939" s="83"/>
    </row>
    <row r="2940" ht="13.5" customHeight="1">
      <c r="A2940" s="5"/>
      <c r="B2940" s="111"/>
      <c r="D2940" s="85"/>
      <c r="E2940" s="85"/>
      <c r="F2940" s="85"/>
      <c r="G2940" s="85"/>
      <c r="H2940" s="85"/>
      <c r="I2940" s="115"/>
      <c r="J2940" s="83"/>
      <c r="K2940" s="83"/>
    </row>
    <row r="2941" ht="13.5" customHeight="1">
      <c r="A2941" s="5"/>
      <c r="B2941" s="111"/>
      <c r="D2941" s="85"/>
      <c r="E2941" s="85"/>
      <c r="F2941" s="85"/>
      <c r="G2941" s="85"/>
      <c r="H2941" s="85"/>
      <c r="I2941" s="115"/>
      <c r="J2941" s="83"/>
      <c r="K2941" s="83"/>
    </row>
    <row r="2942" ht="13.5" customHeight="1">
      <c r="A2942" s="5"/>
      <c r="B2942" s="111"/>
      <c r="D2942" s="85"/>
      <c r="E2942" s="85"/>
      <c r="F2942" s="85"/>
      <c r="G2942" s="85"/>
      <c r="H2942" s="85"/>
      <c r="I2942" s="115"/>
      <c r="J2942" s="83"/>
      <c r="K2942" s="83"/>
    </row>
    <row r="2943" ht="13.5" customHeight="1">
      <c r="A2943" s="5"/>
      <c r="B2943" s="111"/>
      <c r="D2943" s="85"/>
      <c r="E2943" s="85"/>
      <c r="F2943" s="85"/>
      <c r="G2943" s="85"/>
      <c r="H2943" s="85"/>
      <c r="I2943" s="115"/>
      <c r="J2943" s="83"/>
      <c r="K2943" s="83"/>
    </row>
    <row r="2944" ht="13.5" customHeight="1">
      <c r="A2944" s="5"/>
      <c r="B2944" s="111"/>
      <c r="D2944" s="85"/>
      <c r="E2944" s="85"/>
      <c r="F2944" s="85"/>
      <c r="G2944" s="85"/>
      <c r="H2944" s="85"/>
      <c r="I2944" s="115"/>
      <c r="J2944" s="83"/>
      <c r="K2944" s="83"/>
    </row>
    <row r="2945" ht="13.5" customHeight="1">
      <c r="A2945" s="5"/>
      <c r="B2945" s="111"/>
      <c r="D2945" s="85"/>
      <c r="E2945" s="85"/>
      <c r="F2945" s="85"/>
      <c r="G2945" s="85"/>
      <c r="H2945" s="85"/>
      <c r="I2945" s="115"/>
      <c r="J2945" s="83"/>
      <c r="K2945" s="83"/>
    </row>
    <row r="2946" ht="13.5" customHeight="1">
      <c r="A2946" s="5"/>
      <c r="B2946" s="111"/>
      <c r="D2946" s="85"/>
      <c r="E2946" s="85"/>
      <c r="F2946" s="85"/>
      <c r="G2946" s="85"/>
      <c r="H2946" s="85"/>
      <c r="I2946" s="115"/>
      <c r="J2946" s="83"/>
      <c r="K2946" s="83"/>
    </row>
    <row r="2947" ht="13.5" customHeight="1">
      <c r="A2947" s="5"/>
      <c r="B2947" s="111"/>
      <c r="D2947" s="85"/>
      <c r="E2947" s="85"/>
      <c r="F2947" s="85"/>
      <c r="G2947" s="85"/>
      <c r="H2947" s="85"/>
      <c r="I2947" s="115"/>
      <c r="J2947" s="83"/>
      <c r="K2947" s="83"/>
    </row>
    <row r="2948" ht="13.5" customHeight="1">
      <c r="A2948" s="5"/>
      <c r="B2948" s="111"/>
      <c r="D2948" s="85"/>
      <c r="E2948" s="85"/>
      <c r="F2948" s="85"/>
      <c r="G2948" s="85"/>
      <c r="H2948" s="85"/>
      <c r="I2948" s="115"/>
      <c r="J2948" s="83"/>
      <c r="K2948" s="83"/>
    </row>
    <row r="2949" ht="13.5" customHeight="1">
      <c r="A2949" s="5"/>
      <c r="B2949" s="111"/>
      <c r="D2949" s="85"/>
      <c r="E2949" s="85"/>
      <c r="F2949" s="85"/>
      <c r="G2949" s="85"/>
      <c r="H2949" s="85"/>
      <c r="I2949" s="115"/>
      <c r="J2949" s="83"/>
      <c r="K2949" s="83"/>
    </row>
    <row r="2950" ht="13.5" customHeight="1">
      <c r="A2950" s="5"/>
      <c r="B2950" s="111"/>
      <c r="D2950" s="85"/>
      <c r="E2950" s="85"/>
      <c r="F2950" s="85"/>
      <c r="G2950" s="85"/>
      <c r="H2950" s="85"/>
      <c r="I2950" s="115"/>
      <c r="J2950" s="83"/>
      <c r="K2950" s="83"/>
    </row>
    <row r="2951" ht="13.5" customHeight="1">
      <c r="A2951" s="5"/>
      <c r="B2951" s="111"/>
      <c r="D2951" s="85"/>
      <c r="E2951" s="85"/>
      <c r="F2951" s="85"/>
      <c r="G2951" s="85"/>
      <c r="H2951" s="85"/>
      <c r="I2951" s="115"/>
      <c r="J2951" s="83"/>
      <c r="K2951" s="83"/>
    </row>
    <row r="2952" ht="13.5" customHeight="1">
      <c r="A2952" s="5"/>
      <c r="B2952" s="111"/>
      <c r="D2952" s="85"/>
      <c r="E2952" s="85"/>
      <c r="F2952" s="85"/>
      <c r="G2952" s="85"/>
      <c r="H2952" s="85"/>
      <c r="I2952" s="115"/>
      <c r="J2952" s="83"/>
      <c r="K2952" s="83"/>
    </row>
    <row r="2953" ht="13.5" customHeight="1">
      <c r="A2953" s="5"/>
      <c r="B2953" s="111"/>
      <c r="D2953" s="85"/>
      <c r="E2953" s="85"/>
      <c r="F2953" s="85"/>
      <c r="G2953" s="85"/>
      <c r="H2953" s="85"/>
      <c r="I2953" s="115"/>
      <c r="J2953" s="83"/>
      <c r="K2953" s="83"/>
    </row>
    <row r="2954" ht="13.5" customHeight="1">
      <c r="A2954" s="5"/>
      <c r="B2954" s="111"/>
      <c r="D2954" s="85"/>
      <c r="E2954" s="85"/>
      <c r="F2954" s="85"/>
      <c r="G2954" s="85"/>
      <c r="H2954" s="85"/>
      <c r="I2954" s="115"/>
      <c r="J2954" s="83"/>
      <c r="K2954" s="83"/>
    </row>
    <row r="2955" ht="13.5" customHeight="1">
      <c r="A2955" s="5"/>
      <c r="B2955" s="111"/>
      <c r="D2955" s="85"/>
      <c r="E2955" s="85"/>
      <c r="F2955" s="85"/>
      <c r="G2955" s="85"/>
      <c r="H2955" s="85"/>
      <c r="I2955" s="115"/>
      <c r="J2955" s="83"/>
      <c r="K2955" s="83"/>
    </row>
    <row r="2956" ht="13.5" customHeight="1">
      <c r="A2956" s="5"/>
      <c r="B2956" s="111"/>
      <c r="D2956" s="85"/>
      <c r="E2956" s="85"/>
      <c r="F2956" s="85"/>
      <c r="G2956" s="85"/>
      <c r="H2956" s="85"/>
      <c r="I2956" s="115"/>
      <c r="J2956" s="83"/>
      <c r="K2956" s="83"/>
    </row>
    <row r="2957" ht="13.5" customHeight="1">
      <c r="A2957" s="5"/>
      <c r="B2957" s="111"/>
      <c r="D2957" s="85"/>
      <c r="E2957" s="85"/>
      <c r="F2957" s="85"/>
      <c r="G2957" s="85"/>
      <c r="H2957" s="85"/>
      <c r="I2957" s="115"/>
      <c r="J2957" s="83"/>
      <c r="K2957" s="83"/>
    </row>
    <row r="2958" ht="13.5" customHeight="1">
      <c r="A2958" s="5"/>
      <c r="B2958" s="111"/>
      <c r="D2958" s="85"/>
      <c r="E2958" s="85"/>
      <c r="F2958" s="85"/>
      <c r="G2958" s="85"/>
      <c r="H2958" s="85"/>
      <c r="I2958" s="115"/>
      <c r="J2958" s="83"/>
      <c r="K2958" s="83"/>
    </row>
    <row r="2959" ht="13.5" customHeight="1">
      <c r="A2959" s="5"/>
      <c r="B2959" s="111"/>
      <c r="D2959" s="85"/>
      <c r="E2959" s="85"/>
      <c r="F2959" s="85"/>
      <c r="G2959" s="85"/>
      <c r="H2959" s="85"/>
      <c r="I2959" s="115"/>
      <c r="J2959" s="83"/>
      <c r="K2959" s="83"/>
    </row>
    <row r="2960" ht="13.5" customHeight="1">
      <c r="A2960" s="5"/>
      <c r="B2960" s="111"/>
      <c r="D2960" s="85"/>
      <c r="E2960" s="85"/>
      <c r="F2960" s="85"/>
      <c r="G2960" s="85"/>
      <c r="H2960" s="85"/>
      <c r="I2960" s="115"/>
      <c r="J2960" s="83"/>
      <c r="K2960" s="83"/>
    </row>
    <row r="2961" ht="13.5" customHeight="1">
      <c r="A2961" s="5"/>
      <c r="B2961" s="111"/>
      <c r="D2961" s="85"/>
      <c r="E2961" s="85"/>
      <c r="F2961" s="85"/>
      <c r="G2961" s="85"/>
      <c r="H2961" s="85"/>
      <c r="I2961" s="115"/>
      <c r="J2961" s="83"/>
      <c r="K2961" s="83"/>
    </row>
    <row r="2962" ht="13.5" customHeight="1">
      <c r="A2962" s="5"/>
      <c r="B2962" s="111"/>
      <c r="D2962" s="85"/>
      <c r="E2962" s="85"/>
      <c r="F2962" s="85"/>
      <c r="G2962" s="85"/>
      <c r="H2962" s="85"/>
      <c r="I2962" s="115"/>
      <c r="J2962" s="83"/>
      <c r="K2962" s="83"/>
    </row>
    <row r="2963" ht="13.5" customHeight="1">
      <c r="A2963" s="5"/>
      <c r="B2963" s="111"/>
      <c r="D2963" s="85"/>
      <c r="E2963" s="85"/>
      <c r="F2963" s="85"/>
      <c r="G2963" s="85"/>
      <c r="H2963" s="85"/>
      <c r="I2963" s="115"/>
      <c r="J2963" s="83"/>
      <c r="K2963" s="83"/>
    </row>
    <row r="2964" ht="13.5" customHeight="1">
      <c r="A2964" s="5"/>
      <c r="B2964" s="111"/>
      <c r="D2964" s="85"/>
      <c r="E2964" s="85"/>
      <c r="F2964" s="85"/>
      <c r="G2964" s="85"/>
      <c r="H2964" s="85"/>
      <c r="I2964" s="115"/>
      <c r="J2964" s="83"/>
      <c r="K2964" s="83"/>
    </row>
    <row r="2965" ht="13.5" customHeight="1">
      <c r="A2965" s="5"/>
      <c r="B2965" s="111"/>
      <c r="D2965" s="85"/>
      <c r="E2965" s="85"/>
      <c r="F2965" s="85"/>
      <c r="G2965" s="85"/>
      <c r="H2965" s="85"/>
      <c r="I2965" s="115"/>
      <c r="J2965" s="83"/>
      <c r="K2965" s="83"/>
    </row>
    <row r="2966" ht="13.5" customHeight="1">
      <c r="A2966" s="5"/>
      <c r="B2966" s="111"/>
      <c r="D2966" s="85"/>
      <c r="E2966" s="85"/>
      <c r="F2966" s="85"/>
      <c r="G2966" s="85"/>
      <c r="H2966" s="85"/>
      <c r="I2966" s="115"/>
      <c r="J2966" s="83"/>
      <c r="K2966" s="83"/>
    </row>
    <row r="2967" ht="13.5" customHeight="1">
      <c r="A2967" s="5"/>
      <c r="B2967" s="111"/>
      <c r="D2967" s="85"/>
      <c r="E2967" s="85"/>
      <c r="F2967" s="85"/>
      <c r="G2967" s="85"/>
      <c r="H2967" s="85"/>
      <c r="I2967" s="115"/>
      <c r="J2967" s="83"/>
      <c r="K2967" s="83"/>
    </row>
    <row r="2968" ht="13.5" customHeight="1">
      <c r="A2968" s="5"/>
      <c r="B2968" s="111"/>
      <c r="D2968" s="85"/>
      <c r="E2968" s="85"/>
      <c r="F2968" s="85"/>
      <c r="G2968" s="85"/>
      <c r="H2968" s="85"/>
      <c r="I2968" s="115"/>
      <c r="J2968" s="83"/>
      <c r="K2968" s="83"/>
    </row>
    <row r="2969" ht="13.5" customHeight="1">
      <c r="A2969" s="5"/>
      <c r="B2969" s="111"/>
      <c r="D2969" s="85"/>
      <c r="E2969" s="85"/>
      <c r="F2969" s="85"/>
      <c r="G2969" s="85"/>
      <c r="H2969" s="85"/>
      <c r="I2969" s="115"/>
      <c r="J2969" s="83"/>
      <c r="K2969" s="83"/>
    </row>
    <row r="2970" ht="13.5" customHeight="1">
      <c r="A2970" s="5"/>
      <c r="B2970" s="111"/>
      <c r="D2970" s="85"/>
      <c r="E2970" s="85"/>
      <c r="F2970" s="85"/>
      <c r="G2970" s="85"/>
      <c r="H2970" s="85"/>
      <c r="I2970" s="115"/>
      <c r="J2970" s="83"/>
      <c r="K2970" s="83"/>
    </row>
    <row r="2971" ht="13.5" customHeight="1">
      <c r="A2971" s="5"/>
      <c r="B2971" s="111"/>
      <c r="D2971" s="85"/>
      <c r="E2971" s="85"/>
      <c r="F2971" s="85"/>
      <c r="G2971" s="85"/>
      <c r="H2971" s="85"/>
      <c r="I2971" s="115"/>
      <c r="J2971" s="83"/>
      <c r="K2971" s="83"/>
    </row>
    <row r="2972" ht="13.5" customHeight="1">
      <c r="A2972" s="5"/>
      <c r="B2972" s="111"/>
      <c r="D2972" s="85"/>
      <c r="E2972" s="85"/>
      <c r="F2972" s="85"/>
      <c r="G2972" s="85"/>
      <c r="H2972" s="85"/>
      <c r="I2972" s="115"/>
      <c r="J2972" s="83"/>
      <c r="K2972" s="83"/>
    </row>
    <row r="2973" ht="13.5" customHeight="1">
      <c r="A2973" s="5"/>
      <c r="B2973" s="111"/>
      <c r="D2973" s="85"/>
      <c r="E2973" s="85"/>
      <c r="F2973" s="85"/>
      <c r="G2973" s="85"/>
      <c r="H2973" s="85"/>
      <c r="I2973" s="115"/>
      <c r="J2973" s="83"/>
      <c r="K2973" s="83"/>
    </row>
    <row r="2974" ht="13.5" customHeight="1">
      <c r="A2974" s="5"/>
      <c r="B2974" s="111"/>
      <c r="D2974" s="85"/>
      <c r="E2974" s="85"/>
      <c r="F2974" s="85"/>
      <c r="G2974" s="85"/>
      <c r="H2974" s="85"/>
      <c r="I2974" s="115"/>
      <c r="J2974" s="83"/>
      <c r="K2974" s="83"/>
    </row>
    <row r="2975" ht="13.5" customHeight="1">
      <c r="A2975" s="5"/>
      <c r="B2975" s="111"/>
      <c r="D2975" s="85"/>
      <c r="E2975" s="85"/>
      <c r="F2975" s="85"/>
      <c r="G2975" s="85"/>
      <c r="H2975" s="85"/>
      <c r="I2975" s="115"/>
      <c r="J2975" s="83"/>
      <c r="K2975" s="83"/>
    </row>
    <row r="2976" ht="13.5" customHeight="1">
      <c r="A2976" s="5"/>
      <c r="B2976" s="111"/>
      <c r="D2976" s="85"/>
      <c r="E2976" s="85"/>
      <c r="F2976" s="85"/>
      <c r="G2976" s="85"/>
      <c r="H2976" s="85"/>
      <c r="I2976" s="115"/>
      <c r="J2976" s="83"/>
      <c r="K2976" s="83"/>
    </row>
    <row r="2977" ht="13.5" customHeight="1">
      <c r="A2977" s="5"/>
      <c r="B2977" s="111"/>
      <c r="D2977" s="85"/>
      <c r="E2977" s="85"/>
      <c r="F2977" s="85"/>
      <c r="G2977" s="85"/>
      <c r="H2977" s="85"/>
      <c r="I2977" s="115"/>
      <c r="J2977" s="83"/>
      <c r="K2977" s="83"/>
    </row>
    <row r="2978" ht="13.5" customHeight="1">
      <c r="A2978" s="5"/>
      <c r="B2978" s="111"/>
      <c r="D2978" s="85"/>
      <c r="E2978" s="85"/>
      <c r="F2978" s="85"/>
      <c r="G2978" s="85"/>
      <c r="H2978" s="85"/>
      <c r="I2978" s="115"/>
      <c r="J2978" s="83"/>
      <c r="K2978" s="83"/>
    </row>
    <row r="2979" ht="13.5" customHeight="1">
      <c r="A2979" s="5"/>
      <c r="B2979" s="111"/>
      <c r="D2979" s="85"/>
      <c r="E2979" s="85"/>
      <c r="F2979" s="85"/>
      <c r="G2979" s="85"/>
      <c r="H2979" s="85"/>
      <c r="I2979" s="115"/>
      <c r="J2979" s="83"/>
      <c r="K2979" s="83"/>
    </row>
    <row r="2980" ht="13.5" customHeight="1">
      <c r="A2980" s="5"/>
      <c r="B2980" s="111"/>
      <c r="D2980" s="85"/>
      <c r="E2980" s="85"/>
      <c r="F2980" s="85"/>
      <c r="G2980" s="85"/>
      <c r="H2980" s="85"/>
      <c r="I2980" s="115"/>
      <c r="J2980" s="83"/>
      <c r="K2980" s="83"/>
    </row>
    <row r="2981" ht="13.5" customHeight="1">
      <c r="A2981" s="5"/>
      <c r="B2981" s="111"/>
      <c r="D2981" s="85"/>
      <c r="E2981" s="85"/>
      <c r="F2981" s="85"/>
      <c r="G2981" s="85"/>
      <c r="H2981" s="85"/>
      <c r="I2981" s="115"/>
      <c r="J2981" s="83"/>
      <c r="K2981" s="83"/>
    </row>
    <row r="2982" ht="13.5" customHeight="1">
      <c r="A2982" s="5"/>
      <c r="B2982" s="111"/>
      <c r="D2982" s="85"/>
      <c r="E2982" s="85"/>
      <c r="F2982" s="85"/>
      <c r="G2982" s="85"/>
      <c r="H2982" s="85"/>
      <c r="I2982" s="115"/>
      <c r="J2982" s="83"/>
      <c r="K2982" s="83"/>
    </row>
    <row r="2983" ht="13.5" customHeight="1">
      <c r="A2983" s="5"/>
      <c r="B2983" s="111"/>
      <c r="D2983" s="85"/>
      <c r="E2983" s="85"/>
      <c r="F2983" s="85"/>
      <c r="G2983" s="85"/>
      <c r="H2983" s="85"/>
      <c r="I2983" s="115"/>
      <c r="J2983" s="83"/>
      <c r="K2983" s="83"/>
    </row>
    <row r="2984" ht="13.5" customHeight="1">
      <c r="A2984" s="5"/>
      <c r="B2984" s="111"/>
      <c r="D2984" s="85"/>
      <c r="E2984" s="85"/>
      <c r="F2984" s="85"/>
      <c r="G2984" s="85"/>
      <c r="H2984" s="85"/>
      <c r="I2984" s="115"/>
      <c r="J2984" s="83"/>
      <c r="K2984" s="83"/>
    </row>
    <row r="2985" ht="13.5" customHeight="1">
      <c r="A2985" s="5"/>
      <c r="B2985" s="111"/>
      <c r="D2985" s="85"/>
      <c r="E2985" s="85"/>
      <c r="F2985" s="85"/>
      <c r="G2985" s="85"/>
      <c r="H2985" s="85"/>
      <c r="I2985" s="115"/>
      <c r="J2985" s="83"/>
      <c r="K2985" s="83"/>
    </row>
    <row r="2986" ht="13.5" customHeight="1">
      <c r="A2986" s="5"/>
      <c r="B2986" s="111"/>
      <c r="D2986" s="85"/>
      <c r="E2986" s="85"/>
      <c r="F2986" s="85"/>
      <c r="G2986" s="85"/>
      <c r="H2986" s="85"/>
      <c r="I2986" s="115"/>
      <c r="J2986" s="83"/>
      <c r="K2986" s="83"/>
    </row>
    <row r="2987" ht="13.5" customHeight="1">
      <c r="A2987" s="5"/>
      <c r="B2987" s="111"/>
      <c r="D2987" s="85"/>
      <c r="E2987" s="85"/>
      <c r="F2987" s="85"/>
      <c r="G2987" s="85"/>
      <c r="H2987" s="85"/>
      <c r="I2987" s="115"/>
      <c r="J2987" s="83"/>
      <c r="K2987" s="83"/>
    </row>
    <row r="2988" ht="13.5" customHeight="1">
      <c r="A2988" s="5"/>
      <c r="B2988" s="111"/>
      <c r="D2988" s="85"/>
      <c r="E2988" s="85"/>
      <c r="F2988" s="85"/>
      <c r="G2988" s="85"/>
      <c r="H2988" s="85"/>
      <c r="I2988" s="115"/>
      <c r="J2988" s="83"/>
      <c r="K2988" s="83"/>
    </row>
    <row r="2989" ht="13.5" customHeight="1">
      <c r="A2989" s="5"/>
      <c r="B2989" s="111"/>
      <c r="D2989" s="85"/>
      <c r="E2989" s="85"/>
      <c r="F2989" s="85"/>
      <c r="G2989" s="85"/>
      <c r="H2989" s="85"/>
      <c r="I2989" s="115"/>
      <c r="J2989" s="83"/>
      <c r="K2989" s="83"/>
    </row>
    <row r="2990" ht="13.5" customHeight="1">
      <c r="A2990" s="5"/>
      <c r="B2990" s="111"/>
      <c r="D2990" s="85"/>
      <c r="E2990" s="85"/>
      <c r="F2990" s="85"/>
      <c r="G2990" s="85"/>
      <c r="H2990" s="85"/>
      <c r="I2990" s="115"/>
      <c r="J2990" s="83"/>
      <c r="K2990" s="83"/>
    </row>
    <row r="2991" ht="13.5" customHeight="1">
      <c r="A2991" s="5"/>
      <c r="B2991" s="111"/>
      <c r="D2991" s="85"/>
      <c r="E2991" s="85"/>
      <c r="F2991" s="85"/>
      <c r="G2991" s="85"/>
      <c r="H2991" s="85"/>
      <c r="I2991" s="115"/>
      <c r="J2991" s="83"/>
      <c r="K2991" s="83"/>
    </row>
    <row r="2992" ht="13.5" customHeight="1">
      <c r="A2992" s="5"/>
      <c r="B2992" s="111"/>
      <c r="D2992" s="85"/>
      <c r="E2992" s="85"/>
      <c r="F2992" s="85"/>
      <c r="G2992" s="85"/>
      <c r="H2992" s="85"/>
      <c r="I2992" s="115"/>
      <c r="J2992" s="83"/>
      <c r="K2992" s="83"/>
    </row>
    <row r="2993" ht="13.5" customHeight="1">
      <c r="A2993" s="5"/>
      <c r="B2993" s="111"/>
      <c r="D2993" s="85"/>
      <c r="E2993" s="85"/>
      <c r="F2993" s="85"/>
      <c r="G2993" s="85"/>
      <c r="H2993" s="85"/>
      <c r="I2993" s="115"/>
      <c r="J2993" s="83"/>
      <c r="K2993" s="83"/>
    </row>
    <row r="2994" ht="13.5" customHeight="1">
      <c r="A2994" s="5"/>
      <c r="B2994" s="111"/>
      <c r="D2994" s="85"/>
      <c r="E2994" s="85"/>
      <c r="F2994" s="85"/>
      <c r="G2994" s="85"/>
      <c r="H2994" s="85"/>
      <c r="I2994" s="115"/>
      <c r="J2994" s="83"/>
      <c r="K2994" s="83"/>
    </row>
    <row r="2995" ht="13.5" customHeight="1">
      <c r="A2995" s="5"/>
      <c r="B2995" s="111"/>
      <c r="D2995" s="85"/>
      <c r="E2995" s="85"/>
      <c r="F2995" s="85"/>
      <c r="G2995" s="85"/>
      <c r="H2995" s="85"/>
      <c r="I2995" s="115"/>
      <c r="J2995" s="83"/>
      <c r="K2995" s="83"/>
    </row>
    <row r="2996" ht="13.5" customHeight="1">
      <c r="A2996" s="5"/>
      <c r="B2996" s="111"/>
      <c r="D2996" s="85"/>
      <c r="E2996" s="85"/>
      <c r="F2996" s="85"/>
      <c r="G2996" s="85"/>
      <c r="H2996" s="85"/>
      <c r="I2996" s="115"/>
      <c r="J2996" s="83"/>
      <c r="K2996" s="83"/>
    </row>
    <row r="2997" ht="13.5" customHeight="1">
      <c r="A2997" s="5"/>
      <c r="B2997" s="111"/>
      <c r="D2997" s="85"/>
      <c r="E2997" s="85"/>
      <c r="F2997" s="85"/>
      <c r="G2997" s="85"/>
      <c r="H2997" s="85"/>
      <c r="I2997" s="115"/>
      <c r="J2997" s="83"/>
      <c r="K2997" s="83"/>
    </row>
    <row r="2998" ht="13.5" customHeight="1">
      <c r="A2998" s="5"/>
      <c r="B2998" s="111"/>
      <c r="D2998" s="85"/>
      <c r="E2998" s="85"/>
      <c r="F2998" s="85"/>
      <c r="G2998" s="85"/>
      <c r="H2998" s="85"/>
      <c r="I2998" s="115"/>
      <c r="J2998" s="83"/>
      <c r="K2998" s="83"/>
    </row>
    <row r="2999" ht="13.5" customHeight="1">
      <c r="A2999" s="5"/>
      <c r="B2999" s="111"/>
      <c r="D2999" s="85"/>
      <c r="E2999" s="85"/>
      <c r="F2999" s="85"/>
      <c r="G2999" s="85"/>
      <c r="H2999" s="85"/>
      <c r="I2999" s="115"/>
      <c r="J2999" s="83"/>
      <c r="K2999" s="83"/>
    </row>
    <row r="3000" ht="13.5" customHeight="1">
      <c r="A3000" s="5"/>
      <c r="B3000" s="111"/>
      <c r="D3000" s="85"/>
      <c r="E3000" s="85"/>
      <c r="F3000" s="85"/>
      <c r="G3000" s="85"/>
      <c r="H3000" s="85"/>
      <c r="I3000" s="115"/>
      <c r="J3000" s="83"/>
      <c r="K3000" s="83"/>
    </row>
    <row r="3001" ht="13.5" customHeight="1">
      <c r="A3001" s="5"/>
      <c r="B3001" s="111"/>
      <c r="D3001" s="85"/>
      <c r="E3001" s="85"/>
      <c r="F3001" s="85"/>
      <c r="G3001" s="85"/>
      <c r="H3001" s="85"/>
      <c r="I3001" s="115"/>
      <c r="J3001" s="83"/>
      <c r="K3001" s="83"/>
    </row>
    <row r="3002" ht="13.5" customHeight="1">
      <c r="A3002" s="5"/>
      <c r="B3002" s="111"/>
      <c r="D3002" s="85"/>
      <c r="E3002" s="85"/>
      <c r="F3002" s="85"/>
      <c r="G3002" s="85"/>
      <c r="H3002" s="85"/>
      <c r="I3002" s="115"/>
      <c r="J3002" s="83"/>
      <c r="K3002" s="83"/>
    </row>
    <row r="3003" ht="13.5" customHeight="1">
      <c r="A3003" s="5"/>
      <c r="B3003" s="111"/>
      <c r="D3003" s="85"/>
      <c r="E3003" s="85"/>
      <c r="F3003" s="85"/>
      <c r="G3003" s="85"/>
      <c r="H3003" s="85"/>
      <c r="I3003" s="115"/>
      <c r="J3003" s="83"/>
      <c r="K3003" s="83"/>
    </row>
    <row r="3004" ht="13.5" customHeight="1">
      <c r="A3004" s="5"/>
      <c r="B3004" s="111"/>
      <c r="D3004" s="85"/>
      <c r="E3004" s="85"/>
      <c r="F3004" s="85"/>
      <c r="G3004" s="85"/>
      <c r="H3004" s="85"/>
      <c r="I3004" s="115"/>
      <c r="J3004" s="83"/>
      <c r="K3004" s="83"/>
    </row>
    <row r="3005" ht="13.5" customHeight="1">
      <c r="A3005" s="5"/>
      <c r="B3005" s="111"/>
      <c r="D3005" s="85"/>
      <c r="E3005" s="85"/>
      <c r="F3005" s="85"/>
      <c r="G3005" s="85"/>
      <c r="H3005" s="85"/>
      <c r="I3005" s="115"/>
      <c r="J3005" s="83"/>
      <c r="K3005" s="83"/>
    </row>
    <row r="3006" ht="13.5" customHeight="1">
      <c r="A3006" s="5"/>
      <c r="B3006" s="111"/>
      <c r="D3006" s="85"/>
      <c r="E3006" s="85"/>
      <c r="F3006" s="85"/>
      <c r="G3006" s="85"/>
      <c r="H3006" s="85"/>
      <c r="I3006" s="115"/>
      <c r="J3006" s="83"/>
      <c r="K3006" s="83"/>
    </row>
    <row r="3007" ht="13.5" customHeight="1">
      <c r="A3007" s="5"/>
      <c r="B3007" s="111"/>
      <c r="D3007" s="85"/>
      <c r="E3007" s="85"/>
      <c r="F3007" s="85"/>
      <c r="G3007" s="85"/>
      <c r="H3007" s="85"/>
      <c r="I3007" s="115"/>
      <c r="J3007" s="83"/>
      <c r="K3007" s="83"/>
    </row>
    <row r="3008" ht="13.5" customHeight="1">
      <c r="A3008" s="5"/>
      <c r="B3008" s="111"/>
      <c r="D3008" s="85"/>
      <c r="E3008" s="85"/>
      <c r="F3008" s="85"/>
      <c r="G3008" s="85"/>
      <c r="H3008" s="85"/>
      <c r="I3008" s="115"/>
      <c r="J3008" s="83"/>
      <c r="K3008" s="83"/>
    </row>
    <row r="3009" ht="13.5" customHeight="1">
      <c r="A3009" s="5"/>
      <c r="B3009" s="111"/>
      <c r="D3009" s="85"/>
      <c r="E3009" s="85"/>
      <c r="F3009" s="85"/>
      <c r="G3009" s="85"/>
      <c r="H3009" s="85"/>
      <c r="I3009" s="115"/>
      <c r="J3009" s="83"/>
      <c r="K3009" s="83"/>
    </row>
    <row r="3010" ht="13.5" customHeight="1">
      <c r="A3010" s="5"/>
      <c r="B3010" s="111"/>
      <c r="D3010" s="85"/>
      <c r="E3010" s="85"/>
      <c r="F3010" s="85"/>
      <c r="G3010" s="85"/>
      <c r="H3010" s="85"/>
      <c r="I3010" s="115"/>
      <c r="J3010" s="83"/>
      <c r="K3010" s="83"/>
    </row>
    <row r="3011" ht="13.5" customHeight="1">
      <c r="A3011" s="5"/>
      <c r="B3011" s="111"/>
      <c r="D3011" s="85"/>
      <c r="E3011" s="85"/>
      <c r="F3011" s="85"/>
      <c r="G3011" s="85"/>
      <c r="H3011" s="85"/>
      <c r="I3011" s="115"/>
      <c r="J3011" s="83"/>
      <c r="K3011" s="83"/>
    </row>
    <row r="3012" ht="13.5" customHeight="1">
      <c r="A3012" s="5"/>
      <c r="B3012" s="111"/>
      <c r="D3012" s="85"/>
      <c r="E3012" s="85"/>
      <c r="F3012" s="85"/>
      <c r="G3012" s="85"/>
      <c r="H3012" s="85"/>
      <c r="I3012" s="115"/>
      <c r="J3012" s="83"/>
      <c r="K3012" s="83"/>
    </row>
    <row r="3013" ht="13.5" customHeight="1">
      <c r="A3013" s="5"/>
      <c r="B3013" s="111"/>
      <c r="D3013" s="85"/>
      <c r="E3013" s="85"/>
      <c r="F3013" s="85"/>
      <c r="G3013" s="85"/>
      <c r="H3013" s="85"/>
      <c r="I3013" s="115"/>
      <c r="J3013" s="83"/>
      <c r="K3013" s="83"/>
    </row>
    <row r="3014" ht="13.5" customHeight="1">
      <c r="A3014" s="5"/>
      <c r="B3014" s="111"/>
      <c r="D3014" s="85"/>
      <c r="E3014" s="85"/>
      <c r="F3014" s="85"/>
      <c r="G3014" s="85"/>
      <c r="H3014" s="85"/>
      <c r="I3014" s="115"/>
      <c r="J3014" s="83"/>
      <c r="K3014" s="83"/>
    </row>
    <row r="3015" ht="13.5" customHeight="1">
      <c r="A3015" s="5"/>
      <c r="B3015" s="111"/>
      <c r="D3015" s="85"/>
      <c r="E3015" s="85"/>
      <c r="F3015" s="85"/>
      <c r="G3015" s="85"/>
      <c r="H3015" s="85"/>
      <c r="I3015" s="115"/>
      <c r="J3015" s="83"/>
      <c r="K3015" s="83"/>
    </row>
    <row r="3016" ht="13.5" customHeight="1">
      <c r="A3016" s="5"/>
      <c r="B3016" s="111"/>
      <c r="D3016" s="85"/>
      <c r="E3016" s="85"/>
      <c r="F3016" s="85"/>
      <c r="G3016" s="85"/>
      <c r="H3016" s="85"/>
      <c r="I3016" s="115"/>
      <c r="J3016" s="83"/>
      <c r="K3016" s="83"/>
    </row>
    <row r="3017" ht="13.5" customHeight="1">
      <c r="A3017" s="5"/>
      <c r="B3017" s="111"/>
      <c r="D3017" s="85"/>
      <c r="E3017" s="85"/>
      <c r="F3017" s="85"/>
      <c r="G3017" s="85"/>
      <c r="H3017" s="85"/>
      <c r="I3017" s="115"/>
      <c r="J3017" s="83"/>
      <c r="K3017" s="83"/>
    </row>
    <row r="3018" ht="13.5" customHeight="1">
      <c r="A3018" s="5"/>
      <c r="B3018" s="111"/>
      <c r="D3018" s="85"/>
      <c r="E3018" s="85"/>
      <c r="F3018" s="85"/>
      <c r="G3018" s="85"/>
      <c r="H3018" s="85"/>
      <c r="I3018" s="115"/>
      <c r="J3018" s="83"/>
      <c r="K3018" s="83"/>
    </row>
    <row r="3019" ht="13.5" customHeight="1">
      <c r="A3019" s="5"/>
      <c r="B3019" s="111"/>
      <c r="D3019" s="85"/>
      <c r="E3019" s="85"/>
      <c r="F3019" s="85"/>
      <c r="G3019" s="85"/>
      <c r="H3019" s="85"/>
      <c r="I3019" s="115"/>
      <c r="J3019" s="83"/>
      <c r="K3019" s="83"/>
    </row>
    <row r="3020" ht="13.5" customHeight="1">
      <c r="A3020" s="5"/>
      <c r="B3020" s="111"/>
      <c r="D3020" s="85"/>
      <c r="E3020" s="85"/>
      <c r="F3020" s="85"/>
      <c r="G3020" s="85"/>
      <c r="H3020" s="85"/>
      <c r="I3020" s="115"/>
      <c r="J3020" s="83"/>
      <c r="K3020" s="83"/>
    </row>
    <row r="3021" ht="13.5" customHeight="1">
      <c r="A3021" s="5"/>
      <c r="B3021" s="111"/>
      <c r="D3021" s="85"/>
      <c r="E3021" s="85"/>
      <c r="F3021" s="85"/>
      <c r="G3021" s="85"/>
      <c r="H3021" s="85"/>
      <c r="I3021" s="115"/>
      <c r="J3021" s="83"/>
      <c r="K3021" s="83"/>
    </row>
    <row r="3022" ht="13.5" customHeight="1">
      <c r="A3022" s="5"/>
      <c r="B3022" s="111"/>
      <c r="D3022" s="85"/>
      <c r="E3022" s="85"/>
      <c r="F3022" s="85"/>
      <c r="G3022" s="85"/>
      <c r="H3022" s="85"/>
      <c r="I3022" s="115"/>
      <c r="J3022" s="83"/>
      <c r="K3022" s="83"/>
    </row>
    <row r="3023" ht="13.5" customHeight="1">
      <c r="A3023" s="5"/>
      <c r="B3023" s="111"/>
      <c r="D3023" s="85"/>
      <c r="E3023" s="85"/>
      <c r="F3023" s="85"/>
      <c r="G3023" s="85"/>
      <c r="H3023" s="85"/>
      <c r="I3023" s="115"/>
      <c r="J3023" s="83"/>
      <c r="K3023" s="83"/>
    </row>
    <row r="3024" ht="13.5" customHeight="1">
      <c r="A3024" s="5"/>
      <c r="B3024" s="111"/>
      <c r="D3024" s="85"/>
      <c r="E3024" s="85"/>
      <c r="F3024" s="85"/>
      <c r="G3024" s="85"/>
      <c r="H3024" s="85"/>
      <c r="I3024" s="115"/>
      <c r="J3024" s="83"/>
      <c r="K3024" s="83"/>
    </row>
    <row r="3025" ht="13.5" customHeight="1">
      <c r="A3025" s="5"/>
      <c r="B3025" s="111"/>
      <c r="D3025" s="85"/>
      <c r="E3025" s="85"/>
      <c r="F3025" s="85"/>
      <c r="G3025" s="85"/>
      <c r="H3025" s="85"/>
      <c r="I3025" s="115"/>
      <c r="J3025" s="83"/>
      <c r="K3025" s="83"/>
    </row>
    <row r="3026" ht="13.5" customHeight="1">
      <c r="A3026" s="5"/>
      <c r="B3026" s="111"/>
      <c r="D3026" s="85"/>
      <c r="E3026" s="85"/>
      <c r="F3026" s="85"/>
      <c r="G3026" s="85"/>
      <c r="H3026" s="85"/>
      <c r="I3026" s="115"/>
      <c r="J3026" s="83"/>
      <c r="K3026" s="83"/>
    </row>
    <row r="3027" ht="13.5" customHeight="1">
      <c r="A3027" s="5"/>
      <c r="B3027" s="111"/>
      <c r="D3027" s="85"/>
      <c r="E3027" s="85"/>
      <c r="F3027" s="85"/>
      <c r="G3027" s="85"/>
      <c r="H3027" s="85"/>
      <c r="I3027" s="115"/>
      <c r="J3027" s="83"/>
      <c r="K3027" s="83"/>
    </row>
    <row r="3028" ht="13.5" customHeight="1">
      <c r="A3028" s="5"/>
      <c r="B3028" s="111"/>
      <c r="D3028" s="85"/>
      <c r="E3028" s="85"/>
      <c r="F3028" s="85"/>
      <c r="G3028" s="85"/>
      <c r="H3028" s="85"/>
      <c r="I3028" s="115"/>
      <c r="J3028" s="83"/>
      <c r="K3028" s="83"/>
    </row>
    <row r="3029" ht="13.5" customHeight="1">
      <c r="A3029" s="5"/>
      <c r="B3029" s="111"/>
      <c r="D3029" s="85"/>
      <c r="E3029" s="85"/>
      <c r="F3029" s="85"/>
      <c r="G3029" s="85"/>
      <c r="H3029" s="85"/>
      <c r="I3029" s="115"/>
      <c r="J3029" s="83"/>
      <c r="K3029" s="83"/>
    </row>
    <row r="3030" ht="13.5" customHeight="1">
      <c r="A3030" s="5"/>
      <c r="B3030" s="111"/>
      <c r="D3030" s="85"/>
      <c r="E3030" s="85"/>
      <c r="F3030" s="85"/>
      <c r="G3030" s="85"/>
      <c r="H3030" s="85"/>
      <c r="I3030" s="115"/>
      <c r="J3030" s="83"/>
      <c r="K3030" s="83"/>
    </row>
    <row r="3031" ht="13.5" customHeight="1">
      <c r="A3031" s="5"/>
      <c r="B3031" s="111"/>
      <c r="D3031" s="85"/>
      <c r="E3031" s="85"/>
      <c r="F3031" s="85"/>
      <c r="G3031" s="85"/>
      <c r="H3031" s="85"/>
      <c r="I3031" s="115"/>
      <c r="J3031" s="83"/>
      <c r="K3031" s="83"/>
    </row>
    <row r="3032" ht="13.5" customHeight="1">
      <c r="A3032" s="5"/>
      <c r="B3032" s="111"/>
      <c r="D3032" s="85"/>
      <c r="E3032" s="85"/>
      <c r="F3032" s="85"/>
      <c r="G3032" s="85"/>
      <c r="H3032" s="85"/>
      <c r="I3032" s="115"/>
      <c r="J3032" s="83"/>
      <c r="K3032" s="83"/>
    </row>
    <row r="3033" ht="13.5" customHeight="1">
      <c r="A3033" s="5"/>
      <c r="B3033" s="111"/>
      <c r="D3033" s="85"/>
      <c r="E3033" s="85"/>
      <c r="F3033" s="85"/>
      <c r="G3033" s="85"/>
      <c r="H3033" s="85"/>
      <c r="I3033" s="115"/>
      <c r="J3033" s="83"/>
      <c r="K3033" s="83"/>
    </row>
    <row r="3034" ht="13.5" customHeight="1">
      <c r="A3034" s="5"/>
      <c r="B3034" s="111"/>
      <c r="D3034" s="85"/>
      <c r="E3034" s="85"/>
      <c r="F3034" s="85"/>
      <c r="G3034" s="85"/>
      <c r="H3034" s="85"/>
      <c r="I3034" s="115"/>
      <c r="J3034" s="83"/>
      <c r="K3034" s="83"/>
    </row>
    <row r="3035" ht="13.5" customHeight="1">
      <c r="A3035" s="5"/>
      <c r="B3035" s="111"/>
      <c r="D3035" s="85"/>
      <c r="E3035" s="85"/>
      <c r="F3035" s="85"/>
      <c r="G3035" s="85"/>
      <c r="H3035" s="85"/>
      <c r="I3035" s="115"/>
      <c r="J3035" s="83"/>
      <c r="K3035" s="83"/>
    </row>
    <row r="3036" ht="13.5" customHeight="1">
      <c r="A3036" s="5"/>
      <c r="B3036" s="111"/>
      <c r="D3036" s="85"/>
      <c r="E3036" s="85"/>
      <c r="F3036" s="85"/>
      <c r="G3036" s="85"/>
      <c r="H3036" s="85"/>
      <c r="I3036" s="115"/>
      <c r="J3036" s="83"/>
      <c r="K3036" s="83"/>
    </row>
    <row r="3037" ht="13.5" customHeight="1">
      <c r="A3037" s="5"/>
      <c r="B3037" s="111"/>
      <c r="D3037" s="85"/>
      <c r="E3037" s="85"/>
      <c r="F3037" s="85"/>
      <c r="G3037" s="85"/>
      <c r="H3037" s="85"/>
      <c r="I3037" s="115"/>
      <c r="J3037" s="83"/>
      <c r="K3037" s="83"/>
    </row>
    <row r="3038" ht="13.5" customHeight="1">
      <c r="A3038" s="5"/>
      <c r="B3038" s="111"/>
      <c r="D3038" s="85"/>
      <c r="E3038" s="85"/>
      <c r="F3038" s="85"/>
      <c r="G3038" s="85"/>
      <c r="H3038" s="85"/>
      <c r="I3038" s="115"/>
      <c r="J3038" s="83"/>
      <c r="K3038" s="83"/>
    </row>
    <row r="3039" ht="13.5" customHeight="1">
      <c r="A3039" s="5"/>
      <c r="B3039" s="111"/>
      <c r="D3039" s="85"/>
      <c r="E3039" s="85"/>
      <c r="F3039" s="85"/>
      <c r="G3039" s="85"/>
      <c r="H3039" s="85"/>
      <c r="I3039" s="115"/>
      <c r="J3039" s="83"/>
      <c r="K3039" s="83"/>
    </row>
    <row r="3040" ht="13.5" customHeight="1">
      <c r="A3040" s="5"/>
      <c r="B3040" s="111"/>
      <c r="D3040" s="85"/>
      <c r="E3040" s="85"/>
      <c r="F3040" s="85"/>
      <c r="G3040" s="85"/>
      <c r="H3040" s="85"/>
      <c r="I3040" s="115"/>
      <c r="J3040" s="83"/>
      <c r="K3040" s="83"/>
    </row>
    <row r="3041" ht="13.5" customHeight="1">
      <c r="A3041" s="5"/>
      <c r="B3041" s="111"/>
      <c r="D3041" s="85"/>
      <c r="E3041" s="85"/>
      <c r="F3041" s="85"/>
      <c r="G3041" s="85"/>
      <c r="H3041" s="85"/>
      <c r="I3041" s="115"/>
      <c r="J3041" s="83"/>
      <c r="K3041" s="83"/>
    </row>
    <row r="3042" ht="13.5" customHeight="1">
      <c r="A3042" s="5"/>
      <c r="B3042" s="111"/>
      <c r="D3042" s="85"/>
      <c r="E3042" s="85"/>
      <c r="F3042" s="85"/>
      <c r="G3042" s="85"/>
      <c r="H3042" s="85"/>
      <c r="I3042" s="115"/>
      <c r="J3042" s="83"/>
      <c r="K3042" s="83"/>
    </row>
    <row r="3043" ht="13.5" customHeight="1">
      <c r="A3043" s="5"/>
      <c r="B3043" s="111"/>
      <c r="D3043" s="85"/>
      <c r="E3043" s="85"/>
      <c r="F3043" s="85"/>
      <c r="G3043" s="85"/>
      <c r="H3043" s="85"/>
      <c r="I3043" s="115"/>
      <c r="J3043" s="83"/>
      <c r="K3043" s="83"/>
    </row>
    <row r="3044" ht="13.5" customHeight="1">
      <c r="A3044" s="5"/>
      <c r="B3044" s="111"/>
      <c r="D3044" s="85"/>
      <c r="E3044" s="85"/>
      <c r="F3044" s="85"/>
      <c r="G3044" s="85"/>
      <c r="H3044" s="85"/>
      <c r="I3044" s="115"/>
      <c r="J3044" s="83"/>
      <c r="K3044" s="83"/>
    </row>
    <row r="3045" ht="13.5" customHeight="1">
      <c r="A3045" s="5"/>
      <c r="B3045" s="111"/>
      <c r="D3045" s="85"/>
      <c r="E3045" s="85"/>
      <c r="F3045" s="85"/>
      <c r="G3045" s="85"/>
      <c r="H3045" s="85"/>
      <c r="I3045" s="115"/>
      <c r="J3045" s="83"/>
      <c r="K3045" s="83"/>
    </row>
    <row r="3046" ht="13.5" customHeight="1">
      <c r="A3046" s="5"/>
      <c r="B3046" s="111"/>
      <c r="D3046" s="85"/>
      <c r="E3046" s="85"/>
      <c r="F3046" s="85"/>
      <c r="G3046" s="85"/>
      <c r="H3046" s="85"/>
      <c r="I3046" s="115"/>
      <c r="J3046" s="83"/>
      <c r="K3046" s="83"/>
    </row>
    <row r="3047" ht="13.5" customHeight="1">
      <c r="A3047" s="5"/>
      <c r="B3047" s="111"/>
      <c r="D3047" s="85"/>
      <c r="E3047" s="85"/>
      <c r="F3047" s="85"/>
      <c r="G3047" s="85"/>
      <c r="H3047" s="85"/>
      <c r="I3047" s="115"/>
      <c r="J3047" s="83"/>
      <c r="K3047" s="83"/>
    </row>
    <row r="3048" ht="13.5" customHeight="1">
      <c r="A3048" s="5"/>
      <c r="B3048" s="111"/>
      <c r="D3048" s="85"/>
      <c r="E3048" s="85"/>
      <c r="F3048" s="85"/>
      <c r="G3048" s="85"/>
      <c r="H3048" s="85"/>
      <c r="I3048" s="115"/>
      <c r="J3048" s="83"/>
      <c r="K3048" s="83"/>
    </row>
    <row r="3049" ht="13.5" customHeight="1">
      <c r="A3049" s="5"/>
      <c r="B3049" s="111"/>
      <c r="D3049" s="85"/>
      <c r="E3049" s="85"/>
      <c r="F3049" s="85"/>
      <c r="G3049" s="85"/>
      <c r="H3049" s="85"/>
      <c r="I3049" s="115"/>
      <c r="J3049" s="83"/>
      <c r="K3049" s="83"/>
    </row>
    <row r="3050" ht="13.5" customHeight="1">
      <c r="A3050" s="5"/>
      <c r="B3050" s="111"/>
      <c r="D3050" s="85"/>
      <c r="E3050" s="85"/>
      <c r="F3050" s="85"/>
      <c r="G3050" s="85"/>
      <c r="H3050" s="85"/>
      <c r="I3050" s="115"/>
      <c r="J3050" s="83"/>
      <c r="K3050" s="83"/>
    </row>
    <row r="3051" ht="13.5" customHeight="1">
      <c r="A3051" s="5"/>
      <c r="B3051" s="111"/>
      <c r="D3051" s="85"/>
      <c r="E3051" s="85"/>
      <c r="F3051" s="85"/>
      <c r="G3051" s="85"/>
      <c r="H3051" s="85"/>
      <c r="I3051" s="115"/>
      <c r="J3051" s="83"/>
      <c r="K3051" s="83"/>
    </row>
    <row r="3052" ht="13.5" customHeight="1">
      <c r="A3052" s="5"/>
      <c r="B3052" s="111"/>
      <c r="D3052" s="85"/>
      <c r="E3052" s="85"/>
      <c r="F3052" s="85"/>
      <c r="G3052" s="85"/>
      <c r="H3052" s="85"/>
      <c r="I3052" s="115"/>
      <c r="J3052" s="83"/>
      <c r="K3052" s="83"/>
    </row>
    <row r="3053" ht="13.5" customHeight="1">
      <c r="A3053" s="5"/>
      <c r="B3053" s="111"/>
      <c r="D3053" s="85"/>
      <c r="E3053" s="85"/>
      <c r="F3053" s="85"/>
      <c r="G3053" s="85"/>
      <c r="H3053" s="85"/>
      <c r="I3053" s="115"/>
      <c r="J3053" s="83"/>
      <c r="K3053" s="83"/>
    </row>
    <row r="3054" ht="13.5" customHeight="1">
      <c r="A3054" s="5"/>
      <c r="B3054" s="111"/>
      <c r="D3054" s="85"/>
      <c r="E3054" s="85"/>
      <c r="F3054" s="85"/>
      <c r="G3054" s="85"/>
      <c r="H3054" s="85"/>
      <c r="I3054" s="115"/>
      <c r="J3054" s="83"/>
      <c r="K3054" s="83"/>
    </row>
    <row r="3055" ht="13.5" customHeight="1">
      <c r="A3055" s="5"/>
      <c r="B3055" s="111"/>
      <c r="D3055" s="85"/>
      <c r="E3055" s="85"/>
      <c r="F3055" s="85"/>
      <c r="G3055" s="85"/>
      <c r="H3055" s="85"/>
      <c r="I3055" s="115"/>
      <c r="J3055" s="83"/>
      <c r="K3055" s="83"/>
    </row>
    <row r="3056" ht="13.5" customHeight="1">
      <c r="A3056" s="5"/>
      <c r="B3056" s="111"/>
      <c r="D3056" s="85"/>
      <c r="E3056" s="85"/>
      <c r="F3056" s="85"/>
      <c r="G3056" s="85"/>
      <c r="H3056" s="85"/>
      <c r="I3056" s="115"/>
      <c r="J3056" s="83"/>
      <c r="K3056" s="83"/>
    </row>
    <row r="3057" ht="13.5" customHeight="1">
      <c r="A3057" s="5"/>
      <c r="B3057" s="111"/>
      <c r="D3057" s="85"/>
      <c r="E3057" s="85"/>
      <c r="F3057" s="85"/>
      <c r="G3057" s="85"/>
      <c r="H3057" s="85"/>
      <c r="I3057" s="115"/>
      <c r="J3057" s="83"/>
      <c r="K3057" s="83"/>
    </row>
    <row r="3058" ht="13.5" customHeight="1">
      <c r="A3058" s="5"/>
      <c r="B3058" s="111"/>
      <c r="D3058" s="85"/>
      <c r="E3058" s="85"/>
      <c r="F3058" s="85"/>
      <c r="G3058" s="85"/>
      <c r="H3058" s="85"/>
      <c r="I3058" s="115"/>
      <c r="J3058" s="83"/>
      <c r="K3058" s="83"/>
    </row>
    <row r="3059" ht="13.5" customHeight="1">
      <c r="A3059" s="5"/>
      <c r="B3059" s="111"/>
      <c r="D3059" s="85"/>
      <c r="E3059" s="85"/>
      <c r="F3059" s="85"/>
      <c r="G3059" s="85"/>
      <c r="H3059" s="85"/>
      <c r="I3059" s="115"/>
      <c r="J3059" s="83"/>
      <c r="K3059" s="83"/>
    </row>
    <row r="3060" ht="13.5" customHeight="1">
      <c r="A3060" s="5"/>
      <c r="B3060" s="111"/>
      <c r="D3060" s="85"/>
      <c r="E3060" s="85"/>
      <c r="F3060" s="85"/>
      <c r="G3060" s="85"/>
      <c r="H3060" s="85"/>
      <c r="I3060" s="115"/>
      <c r="J3060" s="83"/>
      <c r="K3060" s="83"/>
    </row>
    <row r="3061" ht="13.5" customHeight="1">
      <c r="A3061" s="5"/>
      <c r="B3061" s="111"/>
      <c r="D3061" s="85"/>
      <c r="E3061" s="85"/>
      <c r="F3061" s="85"/>
      <c r="G3061" s="85"/>
      <c r="H3061" s="85"/>
      <c r="I3061" s="115"/>
      <c r="J3061" s="83"/>
      <c r="K3061" s="83"/>
    </row>
    <row r="3062" ht="13.5" customHeight="1">
      <c r="A3062" s="5"/>
      <c r="B3062" s="111"/>
      <c r="D3062" s="85"/>
      <c r="E3062" s="85"/>
      <c r="F3062" s="85"/>
      <c r="G3062" s="85"/>
      <c r="H3062" s="85"/>
      <c r="I3062" s="115"/>
      <c r="J3062" s="83"/>
      <c r="K3062" s="83"/>
    </row>
    <row r="3063" ht="13.5" customHeight="1">
      <c r="A3063" s="5"/>
      <c r="B3063" s="111"/>
      <c r="D3063" s="85"/>
      <c r="E3063" s="85"/>
      <c r="F3063" s="85"/>
      <c r="G3063" s="85"/>
      <c r="H3063" s="85"/>
      <c r="I3063" s="115"/>
      <c r="J3063" s="83"/>
      <c r="K3063" s="83"/>
    </row>
    <row r="3064" ht="13.5" customHeight="1">
      <c r="A3064" s="5"/>
      <c r="B3064" s="111"/>
      <c r="D3064" s="85"/>
      <c r="E3064" s="85"/>
      <c r="F3064" s="85"/>
      <c r="G3064" s="85"/>
      <c r="H3064" s="85"/>
      <c r="I3064" s="115"/>
      <c r="J3064" s="83"/>
      <c r="K3064" s="83"/>
    </row>
    <row r="3065" ht="13.5" customHeight="1">
      <c r="A3065" s="5"/>
      <c r="B3065" s="111"/>
      <c r="D3065" s="85"/>
      <c r="E3065" s="85"/>
      <c r="F3065" s="85"/>
      <c r="G3065" s="85"/>
      <c r="H3065" s="85"/>
      <c r="I3065" s="115"/>
      <c r="J3065" s="83"/>
      <c r="K3065" s="83"/>
    </row>
    <row r="3066" ht="13.5" customHeight="1">
      <c r="A3066" s="5"/>
      <c r="B3066" s="111"/>
      <c r="D3066" s="85"/>
      <c r="E3066" s="85"/>
      <c r="F3066" s="85"/>
      <c r="G3066" s="85"/>
      <c r="H3066" s="85"/>
      <c r="I3066" s="115"/>
      <c r="J3066" s="83"/>
      <c r="K3066" s="83"/>
    </row>
    <row r="3067" ht="13.5" customHeight="1">
      <c r="A3067" s="5"/>
      <c r="B3067" s="111"/>
      <c r="D3067" s="85"/>
      <c r="E3067" s="85"/>
      <c r="F3067" s="85"/>
      <c r="G3067" s="85"/>
      <c r="H3067" s="85"/>
      <c r="I3067" s="115"/>
      <c r="J3067" s="83"/>
      <c r="K3067" s="83"/>
    </row>
    <row r="3068" ht="13.5" customHeight="1">
      <c r="A3068" s="5"/>
      <c r="B3068" s="111"/>
      <c r="D3068" s="85"/>
      <c r="E3068" s="85"/>
      <c r="F3068" s="85"/>
      <c r="G3068" s="85"/>
      <c r="H3068" s="85"/>
      <c r="I3068" s="115"/>
      <c r="J3068" s="83"/>
      <c r="K3068" s="83"/>
    </row>
    <row r="3069" ht="13.5" customHeight="1">
      <c r="A3069" s="5"/>
      <c r="B3069" s="111"/>
      <c r="D3069" s="85"/>
      <c r="E3069" s="85"/>
      <c r="F3069" s="85"/>
      <c r="G3069" s="85"/>
      <c r="H3069" s="85"/>
      <c r="I3069" s="115"/>
      <c r="J3069" s="83"/>
      <c r="K3069" s="83"/>
    </row>
    <row r="3070" ht="13.5" customHeight="1">
      <c r="A3070" s="5"/>
      <c r="B3070" s="111"/>
      <c r="D3070" s="85"/>
      <c r="E3070" s="85"/>
      <c r="F3070" s="85"/>
      <c r="G3070" s="85"/>
      <c r="H3070" s="85"/>
      <c r="I3070" s="115"/>
      <c r="J3070" s="83"/>
      <c r="K3070" s="83"/>
    </row>
    <row r="3071" ht="13.5" customHeight="1">
      <c r="A3071" s="5"/>
      <c r="B3071" s="111"/>
      <c r="D3071" s="85"/>
      <c r="E3071" s="85"/>
      <c r="F3071" s="85"/>
      <c r="G3071" s="85"/>
      <c r="H3071" s="85"/>
      <c r="I3071" s="115"/>
      <c r="J3071" s="83"/>
      <c r="K3071" s="83"/>
    </row>
    <row r="3072" ht="13.5" customHeight="1">
      <c r="A3072" s="5"/>
      <c r="B3072" s="111"/>
      <c r="D3072" s="85"/>
      <c r="E3072" s="85"/>
      <c r="F3072" s="85"/>
      <c r="G3072" s="85"/>
      <c r="H3072" s="85"/>
      <c r="I3072" s="115"/>
      <c r="J3072" s="83"/>
      <c r="K3072" s="83"/>
    </row>
    <row r="3073" ht="13.5" customHeight="1">
      <c r="A3073" s="5"/>
      <c r="B3073" s="111"/>
      <c r="D3073" s="85"/>
      <c r="E3073" s="85"/>
      <c r="F3073" s="85"/>
      <c r="G3073" s="85"/>
      <c r="H3073" s="85"/>
      <c r="I3073" s="115"/>
      <c r="J3073" s="83"/>
      <c r="K3073" s="83"/>
    </row>
    <row r="3074" ht="13.5" customHeight="1">
      <c r="A3074" s="5"/>
      <c r="B3074" s="111"/>
      <c r="D3074" s="85"/>
      <c r="E3074" s="85"/>
      <c r="F3074" s="85"/>
      <c r="G3074" s="85"/>
      <c r="H3074" s="85"/>
      <c r="I3074" s="115"/>
      <c r="J3074" s="83"/>
      <c r="K3074" s="83"/>
    </row>
    <row r="3075" ht="13.5" customHeight="1">
      <c r="A3075" s="5"/>
      <c r="B3075" s="111"/>
      <c r="D3075" s="85"/>
      <c r="E3075" s="85"/>
      <c r="F3075" s="85"/>
      <c r="G3075" s="85"/>
      <c r="H3075" s="85"/>
      <c r="I3075" s="115"/>
      <c r="J3075" s="83"/>
      <c r="K3075" s="83"/>
    </row>
    <row r="3076" ht="13.5" customHeight="1">
      <c r="A3076" s="5"/>
      <c r="B3076" s="111"/>
      <c r="D3076" s="85"/>
      <c r="E3076" s="85"/>
      <c r="F3076" s="85"/>
      <c r="G3076" s="85"/>
      <c r="H3076" s="85"/>
      <c r="I3076" s="115"/>
      <c r="J3076" s="83"/>
      <c r="K3076" s="83"/>
    </row>
    <row r="3077" ht="13.5" customHeight="1">
      <c r="A3077" s="5"/>
      <c r="B3077" s="111"/>
      <c r="D3077" s="85"/>
      <c r="E3077" s="85"/>
      <c r="F3077" s="85"/>
      <c r="G3077" s="85"/>
      <c r="H3077" s="85"/>
      <c r="I3077" s="115"/>
      <c r="J3077" s="83"/>
      <c r="K3077" s="83"/>
    </row>
    <row r="3078" ht="13.5" customHeight="1">
      <c r="A3078" s="5"/>
      <c r="B3078" s="111"/>
      <c r="D3078" s="85"/>
      <c r="E3078" s="85"/>
      <c r="F3078" s="85"/>
      <c r="G3078" s="85"/>
      <c r="H3078" s="85"/>
      <c r="I3078" s="115"/>
      <c r="J3078" s="83"/>
      <c r="K3078" s="83"/>
    </row>
    <row r="3079" ht="13.5" customHeight="1">
      <c r="A3079" s="5"/>
      <c r="B3079" s="111"/>
      <c r="D3079" s="85"/>
      <c r="E3079" s="85"/>
      <c r="F3079" s="85"/>
      <c r="G3079" s="85"/>
      <c r="H3079" s="85"/>
      <c r="I3079" s="115"/>
      <c r="J3079" s="83"/>
      <c r="K3079" s="83"/>
    </row>
    <row r="3080" ht="13.5" customHeight="1">
      <c r="A3080" s="5"/>
      <c r="B3080" s="111"/>
      <c r="D3080" s="85"/>
      <c r="E3080" s="85"/>
      <c r="F3080" s="85"/>
      <c r="G3080" s="85"/>
      <c r="H3080" s="85"/>
      <c r="I3080" s="115"/>
      <c r="J3080" s="83"/>
      <c r="K3080" s="83"/>
    </row>
    <row r="3081" ht="13.5" customHeight="1">
      <c r="A3081" s="5"/>
      <c r="B3081" s="111"/>
      <c r="D3081" s="85"/>
      <c r="E3081" s="85"/>
      <c r="F3081" s="85"/>
      <c r="G3081" s="85"/>
      <c r="H3081" s="85"/>
      <c r="I3081" s="115"/>
      <c r="J3081" s="83"/>
      <c r="K3081" s="83"/>
    </row>
    <row r="3082" ht="13.5" customHeight="1">
      <c r="A3082" s="5"/>
      <c r="B3082" s="111"/>
      <c r="D3082" s="85"/>
      <c r="E3082" s="85"/>
      <c r="F3082" s="85"/>
      <c r="G3082" s="85"/>
      <c r="H3082" s="85"/>
      <c r="I3082" s="115"/>
      <c r="J3082" s="83"/>
      <c r="K3082" s="83"/>
    </row>
    <row r="3083" ht="13.5" customHeight="1">
      <c r="A3083" s="5"/>
      <c r="B3083" s="111"/>
      <c r="D3083" s="85"/>
      <c r="E3083" s="85"/>
      <c r="F3083" s="85"/>
      <c r="G3083" s="85"/>
      <c r="H3083" s="85"/>
      <c r="I3083" s="115"/>
      <c r="J3083" s="83"/>
      <c r="K3083" s="83"/>
    </row>
    <row r="3084" ht="13.5" customHeight="1">
      <c r="A3084" s="5"/>
      <c r="B3084" s="111"/>
      <c r="D3084" s="85"/>
      <c r="E3084" s="85"/>
      <c r="F3084" s="85"/>
      <c r="G3084" s="85"/>
      <c r="H3084" s="85"/>
      <c r="I3084" s="115"/>
      <c r="J3084" s="83"/>
      <c r="K3084" s="83"/>
    </row>
    <row r="3085" ht="13.5" customHeight="1">
      <c r="A3085" s="5"/>
      <c r="B3085" s="111"/>
      <c r="D3085" s="85"/>
      <c r="E3085" s="85"/>
      <c r="F3085" s="85"/>
      <c r="G3085" s="85"/>
      <c r="H3085" s="85"/>
      <c r="I3085" s="115"/>
      <c r="J3085" s="83"/>
      <c r="K3085" s="83"/>
    </row>
    <row r="3086" ht="13.5" customHeight="1">
      <c r="A3086" s="5"/>
      <c r="B3086" s="111"/>
      <c r="D3086" s="85"/>
      <c r="E3086" s="85"/>
      <c r="F3086" s="85"/>
      <c r="G3086" s="85"/>
      <c r="H3086" s="85"/>
      <c r="I3086" s="115"/>
      <c r="J3086" s="83"/>
      <c r="K3086" s="83"/>
    </row>
    <row r="3087" ht="13.5" customHeight="1">
      <c r="A3087" s="5"/>
      <c r="B3087" s="111"/>
      <c r="D3087" s="85"/>
      <c r="E3087" s="85"/>
      <c r="F3087" s="85"/>
      <c r="G3087" s="85"/>
      <c r="H3087" s="85"/>
      <c r="I3087" s="115"/>
      <c r="J3087" s="83"/>
      <c r="K3087" s="83"/>
    </row>
    <row r="3088" ht="13.5" customHeight="1">
      <c r="A3088" s="5"/>
      <c r="B3088" s="111"/>
      <c r="D3088" s="85"/>
      <c r="E3088" s="85"/>
      <c r="F3088" s="85"/>
      <c r="G3088" s="85"/>
      <c r="H3088" s="85"/>
      <c r="I3088" s="115"/>
      <c r="J3088" s="83"/>
      <c r="K3088" s="83"/>
    </row>
    <row r="3089" ht="13.5" customHeight="1">
      <c r="A3089" s="5"/>
      <c r="B3089" s="111"/>
      <c r="D3089" s="85"/>
      <c r="E3089" s="85"/>
      <c r="F3089" s="85"/>
      <c r="G3089" s="85"/>
      <c r="H3089" s="85"/>
      <c r="I3089" s="115"/>
      <c r="J3089" s="83"/>
      <c r="K3089" s="83"/>
    </row>
    <row r="3090" ht="13.5" customHeight="1">
      <c r="A3090" s="5"/>
      <c r="B3090" s="111"/>
      <c r="D3090" s="85"/>
      <c r="E3090" s="85"/>
      <c r="F3090" s="85"/>
      <c r="G3090" s="85"/>
      <c r="H3090" s="85"/>
      <c r="I3090" s="115"/>
      <c r="J3090" s="83"/>
      <c r="K3090" s="83"/>
    </row>
    <row r="3091" ht="13.5" customHeight="1">
      <c r="A3091" s="5"/>
      <c r="B3091" s="111"/>
      <c r="D3091" s="85"/>
      <c r="E3091" s="85"/>
      <c r="F3091" s="85"/>
      <c r="G3091" s="85"/>
      <c r="H3091" s="85"/>
      <c r="I3091" s="115"/>
      <c r="J3091" s="83"/>
      <c r="K3091" s="83"/>
    </row>
    <row r="3092" ht="13.5" customHeight="1">
      <c r="A3092" s="5"/>
      <c r="B3092" s="111"/>
      <c r="D3092" s="85"/>
      <c r="E3092" s="85"/>
      <c r="F3092" s="85"/>
      <c r="G3092" s="85"/>
      <c r="H3092" s="85"/>
      <c r="I3092" s="115"/>
      <c r="J3092" s="83"/>
      <c r="K3092" s="83"/>
    </row>
    <row r="3093" ht="13.5" customHeight="1">
      <c r="A3093" s="5"/>
      <c r="B3093" s="111"/>
      <c r="D3093" s="85"/>
      <c r="E3093" s="85"/>
      <c r="F3093" s="85"/>
      <c r="G3093" s="85"/>
      <c r="H3093" s="85"/>
      <c r="I3093" s="115"/>
      <c r="J3093" s="83"/>
      <c r="K3093" s="83"/>
    </row>
    <row r="3094" ht="13.5" customHeight="1">
      <c r="A3094" s="5"/>
      <c r="B3094" s="111"/>
      <c r="D3094" s="85"/>
      <c r="E3094" s="85"/>
      <c r="F3094" s="85"/>
      <c r="G3094" s="85"/>
      <c r="H3094" s="85"/>
      <c r="I3094" s="115"/>
      <c r="J3094" s="83"/>
      <c r="K3094" s="83"/>
    </row>
    <row r="3095" ht="13.5" customHeight="1">
      <c r="A3095" s="5"/>
      <c r="B3095" s="111"/>
      <c r="D3095" s="85"/>
      <c r="E3095" s="85"/>
      <c r="F3095" s="85"/>
      <c r="G3095" s="85"/>
      <c r="H3095" s="85"/>
      <c r="I3095" s="115"/>
      <c r="J3095" s="83"/>
      <c r="K3095" s="83"/>
    </row>
    <row r="3096" ht="13.5" customHeight="1">
      <c r="A3096" s="5"/>
      <c r="B3096" s="111"/>
      <c r="D3096" s="85"/>
      <c r="E3096" s="85"/>
      <c r="F3096" s="85"/>
      <c r="G3096" s="85"/>
      <c r="H3096" s="85"/>
      <c r="I3096" s="115"/>
      <c r="J3096" s="83"/>
      <c r="K3096" s="83"/>
    </row>
    <row r="3097" ht="13.5" customHeight="1">
      <c r="A3097" s="5"/>
      <c r="B3097" s="111"/>
      <c r="D3097" s="85"/>
      <c r="E3097" s="85"/>
      <c r="F3097" s="85"/>
      <c r="G3097" s="85"/>
      <c r="H3097" s="85"/>
      <c r="I3097" s="115"/>
      <c r="J3097" s="83"/>
      <c r="K3097" s="83"/>
    </row>
    <row r="3098" ht="13.5" customHeight="1">
      <c r="A3098" s="5"/>
      <c r="B3098" s="111"/>
      <c r="D3098" s="85"/>
      <c r="E3098" s="85"/>
      <c r="F3098" s="85"/>
      <c r="G3098" s="85"/>
      <c r="H3098" s="85"/>
      <c r="I3098" s="115"/>
      <c r="J3098" s="83"/>
      <c r="K3098" s="83"/>
    </row>
    <row r="3099" ht="13.5" customHeight="1">
      <c r="A3099" s="5"/>
      <c r="B3099" s="111"/>
      <c r="D3099" s="85"/>
      <c r="E3099" s="85"/>
      <c r="F3099" s="85"/>
      <c r="G3099" s="85"/>
      <c r="H3099" s="85"/>
      <c r="I3099" s="115"/>
      <c r="J3099" s="83"/>
      <c r="K3099" s="83"/>
    </row>
    <row r="3100" ht="13.5" customHeight="1">
      <c r="A3100" s="5"/>
      <c r="B3100" s="111"/>
      <c r="D3100" s="85"/>
      <c r="E3100" s="85"/>
      <c r="F3100" s="85"/>
      <c r="G3100" s="85"/>
      <c r="H3100" s="85"/>
      <c r="I3100" s="115"/>
      <c r="J3100" s="83"/>
      <c r="K3100" s="83"/>
    </row>
    <row r="3101" ht="13.5" customHeight="1">
      <c r="A3101" s="5"/>
      <c r="B3101" s="111"/>
      <c r="D3101" s="85"/>
      <c r="E3101" s="85"/>
      <c r="F3101" s="85"/>
      <c r="G3101" s="85"/>
      <c r="H3101" s="85"/>
      <c r="I3101" s="115"/>
      <c r="J3101" s="83"/>
      <c r="K3101" s="83"/>
    </row>
    <row r="3102" ht="13.5" customHeight="1">
      <c r="A3102" s="5"/>
      <c r="B3102" s="111"/>
      <c r="D3102" s="85"/>
      <c r="E3102" s="85"/>
      <c r="F3102" s="85"/>
      <c r="G3102" s="85"/>
      <c r="H3102" s="85"/>
      <c r="I3102" s="115"/>
      <c r="J3102" s="83"/>
      <c r="K3102" s="83"/>
    </row>
    <row r="3103" ht="13.5" customHeight="1">
      <c r="A3103" s="5"/>
      <c r="B3103" s="111"/>
      <c r="D3103" s="85"/>
      <c r="E3103" s="85"/>
      <c r="F3103" s="85"/>
      <c r="G3103" s="85"/>
      <c r="H3103" s="85"/>
      <c r="I3103" s="115"/>
      <c r="J3103" s="83"/>
      <c r="K3103" s="83"/>
    </row>
    <row r="3104" ht="13.5" customHeight="1">
      <c r="A3104" s="5"/>
      <c r="B3104" s="111"/>
      <c r="D3104" s="85"/>
      <c r="E3104" s="85"/>
      <c r="F3104" s="85"/>
      <c r="G3104" s="85"/>
      <c r="H3104" s="85"/>
      <c r="I3104" s="115"/>
      <c r="J3104" s="83"/>
      <c r="K3104" s="83"/>
    </row>
    <row r="3105" ht="13.5" customHeight="1">
      <c r="A3105" s="5"/>
      <c r="B3105" s="111"/>
      <c r="D3105" s="85"/>
      <c r="E3105" s="85"/>
      <c r="F3105" s="85"/>
      <c r="G3105" s="85"/>
      <c r="H3105" s="85"/>
      <c r="I3105" s="115"/>
      <c r="J3105" s="83"/>
      <c r="K3105" s="83"/>
    </row>
    <row r="3106" ht="13.5" customHeight="1">
      <c r="A3106" s="5"/>
      <c r="B3106" s="111"/>
      <c r="D3106" s="85"/>
      <c r="E3106" s="85"/>
      <c r="F3106" s="85"/>
      <c r="G3106" s="85"/>
      <c r="H3106" s="85"/>
      <c r="I3106" s="115"/>
      <c r="J3106" s="83"/>
      <c r="K3106" s="83"/>
    </row>
    <row r="3107" ht="13.5" customHeight="1">
      <c r="A3107" s="5"/>
      <c r="B3107" s="111"/>
      <c r="D3107" s="85"/>
      <c r="E3107" s="85"/>
      <c r="F3107" s="85"/>
      <c r="G3107" s="85"/>
      <c r="H3107" s="85"/>
      <c r="I3107" s="115"/>
      <c r="J3107" s="83"/>
      <c r="K3107" s="83"/>
    </row>
    <row r="3108" ht="13.5" customHeight="1">
      <c r="A3108" s="5"/>
      <c r="B3108" s="111"/>
      <c r="D3108" s="85"/>
      <c r="E3108" s="85"/>
      <c r="F3108" s="85"/>
      <c r="G3108" s="85"/>
      <c r="H3108" s="85"/>
      <c r="I3108" s="115"/>
      <c r="J3108" s="83"/>
      <c r="K3108" s="83"/>
    </row>
    <row r="3109" ht="13.5" customHeight="1">
      <c r="A3109" s="5"/>
      <c r="B3109" s="111"/>
      <c r="D3109" s="85"/>
      <c r="E3109" s="85"/>
      <c r="F3109" s="85"/>
      <c r="G3109" s="85"/>
      <c r="H3109" s="85"/>
      <c r="I3109" s="115"/>
      <c r="J3109" s="83"/>
      <c r="K3109" s="83"/>
    </row>
    <row r="3110" ht="13.5" customHeight="1">
      <c r="A3110" s="5"/>
      <c r="B3110" s="111"/>
      <c r="D3110" s="85"/>
      <c r="E3110" s="85"/>
      <c r="F3110" s="85"/>
      <c r="G3110" s="85"/>
      <c r="H3110" s="85"/>
      <c r="I3110" s="115"/>
      <c r="J3110" s="83"/>
      <c r="K3110" s="83"/>
    </row>
    <row r="3111" ht="13.5" customHeight="1">
      <c r="A3111" s="5"/>
      <c r="B3111" s="111"/>
      <c r="D3111" s="85"/>
      <c r="E3111" s="85"/>
      <c r="F3111" s="85"/>
      <c r="G3111" s="85"/>
      <c r="H3111" s="85"/>
      <c r="I3111" s="115"/>
      <c r="J3111" s="83"/>
      <c r="K3111" s="83"/>
    </row>
    <row r="3112" ht="13.5" customHeight="1">
      <c r="A3112" s="5"/>
      <c r="B3112" s="111"/>
      <c r="D3112" s="85"/>
      <c r="E3112" s="85"/>
      <c r="F3112" s="85"/>
      <c r="G3112" s="85"/>
      <c r="H3112" s="85"/>
      <c r="I3112" s="115"/>
      <c r="J3112" s="83"/>
      <c r="K3112" s="83"/>
    </row>
    <row r="3113" ht="13.5" customHeight="1">
      <c r="A3113" s="5"/>
      <c r="B3113" s="111"/>
      <c r="D3113" s="85"/>
      <c r="E3113" s="85"/>
      <c r="F3113" s="85"/>
      <c r="G3113" s="85"/>
      <c r="H3113" s="85"/>
      <c r="I3113" s="115"/>
      <c r="J3113" s="83"/>
      <c r="K3113" s="83"/>
    </row>
    <row r="3114" ht="13.5" customHeight="1">
      <c r="A3114" s="5"/>
      <c r="B3114" s="111"/>
      <c r="D3114" s="85"/>
      <c r="E3114" s="85"/>
      <c r="F3114" s="85"/>
      <c r="G3114" s="85"/>
      <c r="H3114" s="85"/>
      <c r="I3114" s="115"/>
      <c r="J3114" s="83"/>
      <c r="K3114" s="83"/>
    </row>
    <row r="3115" ht="13.5" customHeight="1">
      <c r="A3115" s="5"/>
      <c r="B3115" s="111"/>
      <c r="D3115" s="85"/>
      <c r="E3115" s="85"/>
      <c r="F3115" s="85"/>
      <c r="G3115" s="85"/>
      <c r="H3115" s="85"/>
      <c r="I3115" s="115"/>
      <c r="J3115" s="83"/>
      <c r="K3115" s="83"/>
    </row>
    <row r="3116" ht="13.5" customHeight="1">
      <c r="A3116" s="5"/>
      <c r="B3116" s="111"/>
      <c r="D3116" s="85"/>
      <c r="E3116" s="85"/>
      <c r="F3116" s="85"/>
      <c r="G3116" s="85"/>
      <c r="H3116" s="85"/>
      <c r="I3116" s="115"/>
      <c r="J3116" s="83"/>
      <c r="K3116" s="83"/>
    </row>
    <row r="3117" ht="13.5" customHeight="1">
      <c r="A3117" s="5"/>
      <c r="B3117" s="111"/>
      <c r="D3117" s="85"/>
      <c r="E3117" s="85"/>
      <c r="F3117" s="85"/>
      <c r="G3117" s="85"/>
      <c r="H3117" s="85"/>
      <c r="I3117" s="115"/>
      <c r="J3117" s="83"/>
      <c r="K3117" s="83"/>
    </row>
    <row r="3118" ht="13.5" customHeight="1">
      <c r="A3118" s="5"/>
      <c r="B3118" s="111"/>
      <c r="D3118" s="85"/>
      <c r="E3118" s="85"/>
      <c r="F3118" s="85"/>
      <c r="G3118" s="85"/>
      <c r="H3118" s="85"/>
      <c r="I3118" s="115"/>
      <c r="J3118" s="83"/>
      <c r="K3118" s="83"/>
    </row>
    <row r="3119" ht="13.5" customHeight="1">
      <c r="A3119" s="5"/>
      <c r="B3119" s="111"/>
      <c r="D3119" s="85"/>
      <c r="E3119" s="85"/>
      <c r="F3119" s="85"/>
      <c r="G3119" s="85"/>
      <c r="H3119" s="85"/>
      <c r="I3119" s="115"/>
      <c r="J3119" s="83"/>
      <c r="K3119" s="83"/>
    </row>
    <row r="3120" ht="13.5" customHeight="1">
      <c r="A3120" s="5"/>
      <c r="B3120" s="111"/>
      <c r="D3120" s="85"/>
      <c r="E3120" s="85"/>
      <c r="F3120" s="85"/>
      <c r="G3120" s="85"/>
      <c r="H3120" s="85"/>
      <c r="I3120" s="115"/>
      <c r="J3120" s="83"/>
      <c r="K3120" s="83"/>
    </row>
    <row r="3121" ht="13.5" customHeight="1">
      <c r="A3121" s="5"/>
      <c r="B3121" s="111"/>
      <c r="D3121" s="85"/>
      <c r="E3121" s="85"/>
      <c r="F3121" s="85"/>
      <c r="G3121" s="85"/>
      <c r="H3121" s="85"/>
      <c r="I3121" s="115"/>
      <c r="J3121" s="83"/>
      <c r="K3121" s="83"/>
    </row>
    <row r="3122" ht="13.5" customHeight="1">
      <c r="A3122" s="5"/>
      <c r="B3122" s="111"/>
      <c r="D3122" s="85"/>
      <c r="E3122" s="85"/>
      <c r="F3122" s="85"/>
      <c r="G3122" s="85"/>
      <c r="H3122" s="85"/>
      <c r="I3122" s="115"/>
      <c r="J3122" s="83"/>
      <c r="K3122" s="83"/>
    </row>
    <row r="3123" ht="13.5" customHeight="1">
      <c r="A3123" s="5"/>
      <c r="B3123" s="111"/>
      <c r="D3123" s="85"/>
      <c r="E3123" s="85"/>
      <c r="F3123" s="85"/>
      <c r="G3123" s="85"/>
      <c r="H3123" s="85"/>
      <c r="I3123" s="115"/>
      <c r="J3123" s="83"/>
      <c r="K3123" s="83"/>
    </row>
    <row r="3124" ht="13.5" customHeight="1">
      <c r="A3124" s="5"/>
      <c r="B3124" s="111"/>
      <c r="D3124" s="85"/>
      <c r="E3124" s="85"/>
      <c r="F3124" s="85"/>
      <c r="G3124" s="85"/>
      <c r="H3124" s="85"/>
      <c r="I3124" s="115"/>
      <c r="J3124" s="83"/>
      <c r="K3124" s="83"/>
    </row>
    <row r="3125" ht="13.5" customHeight="1">
      <c r="A3125" s="5"/>
      <c r="B3125" s="111"/>
      <c r="D3125" s="85"/>
      <c r="E3125" s="85"/>
      <c r="F3125" s="85"/>
      <c r="G3125" s="85"/>
      <c r="H3125" s="85"/>
      <c r="I3125" s="115"/>
      <c r="J3125" s="83"/>
      <c r="K3125" s="83"/>
    </row>
    <row r="3126" ht="13.5" customHeight="1">
      <c r="A3126" s="5"/>
      <c r="B3126" s="111"/>
      <c r="D3126" s="85"/>
      <c r="E3126" s="85"/>
      <c r="F3126" s="85"/>
      <c r="G3126" s="85"/>
      <c r="H3126" s="85"/>
      <c r="I3126" s="115"/>
      <c r="J3126" s="83"/>
      <c r="K3126" s="83"/>
    </row>
    <row r="3127" ht="13.5" customHeight="1">
      <c r="A3127" s="5"/>
      <c r="B3127" s="111"/>
      <c r="D3127" s="85"/>
      <c r="E3127" s="85"/>
      <c r="F3127" s="85"/>
      <c r="G3127" s="85"/>
      <c r="H3127" s="85"/>
      <c r="I3127" s="115"/>
      <c r="J3127" s="83"/>
      <c r="K3127" s="83"/>
    </row>
    <row r="3128" ht="13.5" customHeight="1">
      <c r="A3128" s="5"/>
      <c r="B3128" s="111"/>
      <c r="D3128" s="85"/>
      <c r="E3128" s="85"/>
      <c r="F3128" s="85"/>
      <c r="G3128" s="85"/>
      <c r="H3128" s="85"/>
      <c r="I3128" s="115"/>
      <c r="J3128" s="83"/>
      <c r="K3128" s="83"/>
    </row>
    <row r="3129" ht="13.5" customHeight="1">
      <c r="A3129" s="5"/>
      <c r="B3129" s="111"/>
      <c r="D3129" s="85"/>
      <c r="E3129" s="85"/>
      <c r="F3129" s="85"/>
      <c r="G3129" s="85"/>
      <c r="H3129" s="85"/>
      <c r="I3129" s="115"/>
      <c r="J3129" s="83"/>
      <c r="K3129" s="83"/>
    </row>
    <row r="3130" ht="13.5" customHeight="1">
      <c r="A3130" s="5"/>
      <c r="B3130" s="111"/>
      <c r="D3130" s="85"/>
      <c r="E3130" s="85"/>
      <c r="F3130" s="85"/>
      <c r="G3130" s="85"/>
      <c r="H3130" s="85"/>
      <c r="I3130" s="115"/>
      <c r="J3130" s="83"/>
      <c r="K3130" s="83"/>
    </row>
    <row r="3131" ht="13.5" customHeight="1">
      <c r="A3131" s="5"/>
      <c r="B3131" s="111"/>
      <c r="D3131" s="85"/>
      <c r="E3131" s="85"/>
      <c r="F3131" s="85"/>
      <c r="G3131" s="85"/>
      <c r="H3131" s="85"/>
      <c r="I3131" s="115"/>
      <c r="J3131" s="83"/>
      <c r="K3131" s="83"/>
    </row>
    <row r="3132" ht="13.5" customHeight="1">
      <c r="A3132" s="5"/>
      <c r="B3132" s="111"/>
      <c r="D3132" s="85"/>
      <c r="E3132" s="85"/>
      <c r="F3132" s="85"/>
      <c r="G3132" s="85"/>
      <c r="H3132" s="85"/>
      <c r="I3132" s="115"/>
      <c r="J3132" s="83"/>
      <c r="K3132" s="83"/>
    </row>
    <row r="3133" ht="13.5" customHeight="1">
      <c r="A3133" s="5"/>
      <c r="B3133" s="111"/>
      <c r="D3133" s="85"/>
      <c r="E3133" s="85"/>
      <c r="F3133" s="85"/>
      <c r="G3133" s="85"/>
      <c r="H3133" s="85"/>
      <c r="I3133" s="115"/>
      <c r="J3133" s="83"/>
      <c r="K3133" s="83"/>
    </row>
    <row r="3134" ht="13.5" customHeight="1">
      <c r="A3134" s="5"/>
      <c r="B3134" s="111"/>
      <c r="D3134" s="85"/>
      <c r="E3134" s="85"/>
      <c r="F3134" s="85"/>
      <c r="G3134" s="85"/>
      <c r="H3134" s="85"/>
      <c r="I3134" s="115"/>
      <c r="J3134" s="83"/>
      <c r="K3134" s="83"/>
    </row>
    <row r="3135" ht="13.5" customHeight="1">
      <c r="A3135" s="5"/>
      <c r="B3135" s="111"/>
      <c r="D3135" s="85"/>
      <c r="E3135" s="85"/>
      <c r="F3135" s="85"/>
      <c r="G3135" s="85"/>
      <c r="H3135" s="85"/>
      <c r="I3135" s="115"/>
      <c r="J3135" s="83"/>
      <c r="K3135" s="83"/>
    </row>
    <row r="3136" ht="13.5" customHeight="1">
      <c r="A3136" s="5"/>
      <c r="B3136" s="111"/>
      <c r="D3136" s="85"/>
      <c r="E3136" s="85"/>
      <c r="F3136" s="85"/>
      <c r="G3136" s="85"/>
      <c r="H3136" s="85"/>
      <c r="I3136" s="115"/>
      <c r="J3136" s="83"/>
      <c r="K3136" s="83"/>
    </row>
    <row r="3137" ht="13.5" customHeight="1">
      <c r="A3137" s="5"/>
      <c r="B3137" s="111"/>
      <c r="D3137" s="85"/>
      <c r="E3137" s="85"/>
      <c r="F3137" s="85"/>
      <c r="G3137" s="85"/>
      <c r="H3137" s="85"/>
      <c r="I3137" s="115"/>
      <c r="J3137" s="83"/>
      <c r="K3137" s="83"/>
    </row>
    <row r="3138" ht="13.5" customHeight="1">
      <c r="A3138" s="5"/>
      <c r="B3138" s="111"/>
      <c r="D3138" s="85"/>
      <c r="E3138" s="85"/>
      <c r="F3138" s="85"/>
      <c r="G3138" s="85"/>
      <c r="H3138" s="85"/>
      <c r="I3138" s="115"/>
      <c r="J3138" s="83"/>
      <c r="K3138" s="83"/>
    </row>
    <row r="3139" ht="13.5" customHeight="1">
      <c r="A3139" s="5"/>
      <c r="B3139" s="111"/>
      <c r="D3139" s="85"/>
      <c r="E3139" s="85"/>
      <c r="F3139" s="85"/>
      <c r="G3139" s="85"/>
      <c r="H3139" s="85"/>
      <c r="I3139" s="115"/>
      <c r="J3139" s="83"/>
      <c r="K3139" s="83"/>
    </row>
    <row r="3140" ht="13.5" customHeight="1">
      <c r="A3140" s="5"/>
      <c r="B3140" s="111"/>
      <c r="D3140" s="85"/>
      <c r="E3140" s="85"/>
      <c r="F3140" s="85"/>
      <c r="G3140" s="85"/>
      <c r="H3140" s="85"/>
      <c r="I3140" s="115"/>
      <c r="J3140" s="83"/>
      <c r="K3140" s="83"/>
    </row>
    <row r="3141" ht="13.5" customHeight="1">
      <c r="A3141" s="5"/>
      <c r="B3141" s="111"/>
      <c r="D3141" s="85"/>
      <c r="E3141" s="85"/>
      <c r="F3141" s="85"/>
      <c r="G3141" s="85"/>
      <c r="H3141" s="85"/>
      <c r="I3141" s="115"/>
      <c r="J3141" s="83"/>
      <c r="K3141" s="83"/>
    </row>
    <row r="3142" ht="13.5" customHeight="1">
      <c r="A3142" s="5"/>
      <c r="B3142" s="111"/>
      <c r="D3142" s="85"/>
      <c r="E3142" s="85"/>
      <c r="F3142" s="85"/>
      <c r="G3142" s="85"/>
      <c r="H3142" s="85"/>
      <c r="I3142" s="115"/>
      <c r="J3142" s="83"/>
      <c r="K3142" s="83"/>
    </row>
    <row r="3143" ht="13.5" customHeight="1">
      <c r="A3143" s="5"/>
      <c r="B3143" s="111"/>
      <c r="D3143" s="85"/>
      <c r="E3143" s="85"/>
      <c r="F3143" s="85"/>
      <c r="G3143" s="85"/>
      <c r="H3143" s="85"/>
      <c r="I3143" s="115"/>
      <c r="J3143" s="83"/>
      <c r="K3143" s="83"/>
    </row>
    <row r="3144" ht="13.5" customHeight="1">
      <c r="A3144" s="5"/>
      <c r="B3144" s="111"/>
      <c r="D3144" s="85"/>
      <c r="E3144" s="85"/>
      <c r="F3144" s="85"/>
      <c r="G3144" s="85"/>
      <c r="H3144" s="85"/>
      <c r="I3144" s="115"/>
      <c r="J3144" s="83"/>
      <c r="K3144" s="83"/>
    </row>
    <row r="3145" ht="13.5" customHeight="1">
      <c r="A3145" s="5"/>
      <c r="B3145" s="111"/>
      <c r="D3145" s="85"/>
      <c r="E3145" s="85"/>
      <c r="F3145" s="85"/>
      <c r="G3145" s="85"/>
      <c r="H3145" s="85"/>
      <c r="I3145" s="115"/>
      <c r="J3145" s="83"/>
      <c r="K3145" s="83"/>
    </row>
    <row r="3146" ht="13.5" customHeight="1">
      <c r="A3146" s="5"/>
      <c r="B3146" s="111"/>
      <c r="D3146" s="85"/>
      <c r="E3146" s="85"/>
      <c r="F3146" s="85"/>
      <c r="G3146" s="85"/>
      <c r="H3146" s="85"/>
      <c r="I3146" s="115"/>
      <c r="J3146" s="83"/>
      <c r="K3146" s="83"/>
    </row>
    <row r="3147" ht="13.5" customHeight="1">
      <c r="A3147" s="5"/>
      <c r="B3147" s="111"/>
      <c r="D3147" s="85"/>
      <c r="E3147" s="85"/>
      <c r="F3147" s="85"/>
      <c r="G3147" s="85"/>
      <c r="H3147" s="85"/>
      <c r="I3147" s="115"/>
      <c r="J3147" s="83"/>
      <c r="K3147" s="83"/>
    </row>
    <row r="3148" ht="13.5" customHeight="1">
      <c r="A3148" s="5"/>
      <c r="B3148" s="111"/>
      <c r="D3148" s="85"/>
      <c r="E3148" s="85"/>
      <c r="F3148" s="85"/>
      <c r="G3148" s="85"/>
      <c r="H3148" s="85"/>
      <c r="I3148" s="115"/>
      <c r="J3148" s="83"/>
      <c r="K3148" s="83"/>
    </row>
    <row r="3149" ht="13.5" customHeight="1">
      <c r="A3149" s="5"/>
      <c r="B3149" s="111"/>
      <c r="D3149" s="85"/>
      <c r="E3149" s="85"/>
      <c r="F3149" s="85"/>
      <c r="G3149" s="85"/>
      <c r="H3149" s="85"/>
      <c r="I3149" s="115"/>
      <c r="J3149" s="83"/>
      <c r="K3149" s="83"/>
    </row>
    <row r="3150" ht="13.5" customHeight="1">
      <c r="A3150" s="5"/>
      <c r="B3150" s="111"/>
      <c r="D3150" s="85"/>
      <c r="E3150" s="85"/>
      <c r="F3150" s="85"/>
      <c r="G3150" s="85"/>
      <c r="H3150" s="85"/>
      <c r="I3150" s="115"/>
      <c r="J3150" s="83"/>
      <c r="K3150" s="83"/>
    </row>
    <row r="3151" ht="13.5" customHeight="1">
      <c r="A3151" s="5"/>
      <c r="B3151" s="111"/>
      <c r="D3151" s="85"/>
      <c r="E3151" s="85"/>
      <c r="F3151" s="85"/>
      <c r="G3151" s="85"/>
      <c r="H3151" s="85"/>
      <c r="I3151" s="115"/>
      <c r="J3151" s="83"/>
      <c r="K3151" s="83"/>
    </row>
    <row r="3152" ht="13.5" customHeight="1">
      <c r="A3152" s="5"/>
      <c r="B3152" s="111"/>
      <c r="D3152" s="85"/>
      <c r="E3152" s="85"/>
      <c r="F3152" s="85"/>
      <c r="G3152" s="85"/>
      <c r="H3152" s="85"/>
      <c r="I3152" s="115"/>
      <c r="J3152" s="83"/>
      <c r="K3152" s="83"/>
    </row>
    <row r="3153" ht="13.5" customHeight="1">
      <c r="A3153" s="5"/>
      <c r="B3153" s="111"/>
      <c r="D3153" s="85"/>
      <c r="E3153" s="85"/>
      <c r="F3153" s="85"/>
      <c r="G3153" s="85"/>
      <c r="H3153" s="85"/>
      <c r="I3153" s="115"/>
      <c r="J3153" s="83"/>
      <c r="K3153" s="83"/>
    </row>
    <row r="3154" ht="13.5" customHeight="1">
      <c r="A3154" s="5"/>
      <c r="B3154" s="111"/>
      <c r="D3154" s="85"/>
      <c r="E3154" s="85"/>
      <c r="F3154" s="85"/>
      <c r="G3154" s="85"/>
      <c r="H3154" s="85"/>
      <c r="I3154" s="115"/>
      <c r="J3154" s="83"/>
      <c r="K3154" s="83"/>
    </row>
    <row r="3155" ht="13.5" customHeight="1">
      <c r="A3155" s="5"/>
      <c r="B3155" s="111"/>
      <c r="D3155" s="85"/>
      <c r="E3155" s="85"/>
      <c r="F3155" s="85"/>
      <c r="G3155" s="85"/>
      <c r="H3155" s="85"/>
      <c r="I3155" s="115"/>
      <c r="J3155" s="83"/>
      <c r="K3155" s="83"/>
    </row>
    <row r="3156" ht="13.5" customHeight="1">
      <c r="A3156" s="5"/>
      <c r="B3156" s="111"/>
      <c r="D3156" s="85"/>
      <c r="E3156" s="85"/>
      <c r="F3156" s="85"/>
      <c r="G3156" s="85"/>
      <c r="H3156" s="85"/>
      <c r="I3156" s="115"/>
      <c r="J3156" s="83"/>
      <c r="K3156" s="83"/>
    </row>
    <row r="3157" ht="13.5" customHeight="1">
      <c r="A3157" s="5"/>
      <c r="B3157" s="111"/>
      <c r="D3157" s="85"/>
      <c r="E3157" s="85"/>
      <c r="F3157" s="85"/>
      <c r="G3157" s="85"/>
      <c r="H3157" s="85"/>
      <c r="I3157" s="115"/>
      <c r="J3157" s="83"/>
      <c r="K3157" s="83"/>
    </row>
    <row r="3158" ht="13.5" customHeight="1">
      <c r="A3158" s="5"/>
      <c r="B3158" s="111"/>
      <c r="D3158" s="85"/>
      <c r="E3158" s="85"/>
      <c r="F3158" s="85"/>
      <c r="G3158" s="85"/>
      <c r="H3158" s="85"/>
      <c r="I3158" s="115"/>
      <c r="J3158" s="83"/>
      <c r="K3158" s="83"/>
    </row>
    <row r="3159" ht="13.5" customHeight="1">
      <c r="A3159" s="5"/>
      <c r="B3159" s="111"/>
      <c r="D3159" s="85"/>
      <c r="E3159" s="85"/>
      <c r="F3159" s="85"/>
      <c r="G3159" s="85"/>
      <c r="H3159" s="85"/>
      <c r="I3159" s="115"/>
      <c r="J3159" s="83"/>
      <c r="K3159" s="83"/>
    </row>
    <row r="3160" ht="13.5" customHeight="1">
      <c r="A3160" s="5"/>
      <c r="B3160" s="111"/>
      <c r="D3160" s="85"/>
      <c r="E3160" s="85"/>
      <c r="F3160" s="85"/>
      <c r="G3160" s="85"/>
      <c r="H3160" s="85"/>
      <c r="I3160" s="115"/>
      <c r="J3160" s="83"/>
      <c r="K3160" s="83"/>
    </row>
    <row r="3161" ht="13.5" customHeight="1">
      <c r="A3161" s="5"/>
      <c r="B3161" s="111"/>
      <c r="D3161" s="85"/>
      <c r="E3161" s="85"/>
      <c r="F3161" s="85"/>
      <c r="G3161" s="85"/>
      <c r="H3161" s="85"/>
      <c r="I3161" s="115"/>
      <c r="J3161" s="83"/>
      <c r="K3161" s="83"/>
    </row>
    <row r="3162" ht="13.5" customHeight="1">
      <c r="A3162" s="5"/>
      <c r="B3162" s="111"/>
      <c r="D3162" s="85"/>
      <c r="E3162" s="85"/>
      <c r="F3162" s="85"/>
      <c r="G3162" s="85"/>
      <c r="H3162" s="85"/>
      <c r="I3162" s="115"/>
      <c r="J3162" s="83"/>
      <c r="K3162" s="83"/>
    </row>
    <row r="3163" ht="13.5" customHeight="1">
      <c r="A3163" s="5"/>
      <c r="B3163" s="111"/>
      <c r="D3163" s="85"/>
      <c r="E3163" s="85"/>
      <c r="F3163" s="85"/>
      <c r="G3163" s="85"/>
      <c r="H3163" s="85"/>
      <c r="I3163" s="115"/>
      <c r="J3163" s="83"/>
      <c r="K3163" s="83"/>
    </row>
    <row r="3164" ht="13.5" customHeight="1">
      <c r="A3164" s="5"/>
      <c r="B3164" s="111"/>
      <c r="D3164" s="85"/>
      <c r="E3164" s="85"/>
      <c r="F3164" s="85"/>
      <c r="G3164" s="85"/>
      <c r="H3164" s="85"/>
      <c r="I3164" s="115"/>
      <c r="J3164" s="83"/>
      <c r="K3164" s="83"/>
    </row>
    <row r="3165" ht="13.5" customHeight="1">
      <c r="A3165" s="5"/>
      <c r="B3165" s="111"/>
      <c r="D3165" s="85"/>
      <c r="E3165" s="85"/>
      <c r="F3165" s="85"/>
      <c r="G3165" s="85"/>
      <c r="H3165" s="85"/>
      <c r="I3165" s="115"/>
      <c r="J3165" s="83"/>
      <c r="K3165" s="83"/>
    </row>
    <row r="3166" ht="13.5" customHeight="1">
      <c r="A3166" s="5"/>
      <c r="B3166" s="111"/>
      <c r="D3166" s="85"/>
      <c r="E3166" s="85"/>
      <c r="F3166" s="85"/>
      <c r="G3166" s="85"/>
      <c r="H3166" s="85"/>
      <c r="I3166" s="115"/>
      <c r="J3166" s="83"/>
      <c r="K3166" s="83"/>
    </row>
    <row r="3167" ht="13.5" customHeight="1">
      <c r="A3167" s="5"/>
      <c r="B3167" s="111"/>
      <c r="D3167" s="85"/>
      <c r="E3167" s="85"/>
      <c r="F3167" s="85"/>
      <c r="G3167" s="85"/>
      <c r="H3167" s="85"/>
      <c r="I3167" s="115"/>
      <c r="J3167" s="83"/>
      <c r="K3167" s="83"/>
    </row>
    <row r="3168" ht="13.5" customHeight="1">
      <c r="A3168" s="5"/>
      <c r="B3168" s="111"/>
      <c r="D3168" s="85"/>
      <c r="E3168" s="85"/>
      <c r="F3168" s="85"/>
      <c r="G3168" s="85"/>
      <c r="H3168" s="85"/>
      <c r="I3168" s="115"/>
      <c r="J3168" s="83"/>
      <c r="K3168" s="83"/>
    </row>
    <row r="3169" ht="13.5" customHeight="1">
      <c r="A3169" s="5"/>
      <c r="B3169" s="111"/>
      <c r="D3169" s="85"/>
      <c r="E3169" s="85"/>
      <c r="F3169" s="85"/>
      <c r="G3169" s="85"/>
      <c r="H3169" s="85"/>
      <c r="I3169" s="115"/>
      <c r="J3169" s="83"/>
      <c r="K3169" s="83"/>
    </row>
    <row r="3170" ht="13.5" customHeight="1">
      <c r="A3170" s="5"/>
      <c r="B3170" s="111"/>
      <c r="D3170" s="85"/>
      <c r="E3170" s="85"/>
      <c r="F3170" s="85"/>
      <c r="G3170" s="85"/>
      <c r="H3170" s="85"/>
      <c r="I3170" s="115"/>
      <c r="J3170" s="83"/>
      <c r="K3170" s="83"/>
    </row>
    <row r="3171" ht="13.5" customHeight="1">
      <c r="A3171" s="5"/>
      <c r="B3171" s="111"/>
      <c r="D3171" s="85"/>
      <c r="E3171" s="85"/>
      <c r="F3171" s="85"/>
      <c r="G3171" s="85"/>
      <c r="H3171" s="85"/>
      <c r="I3171" s="115"/>
      <c r="J3171" s="83"/>
      <c r="K3171" s="83"/>
    </row>
    <row r="3172" ht="13.5" customHeight="1">
      <c r="A3172" s="5"/>
      <c r="B3172" s="111"/>
      <c r="D3172" s="85"/>
      <c r="E3172" s="85"/>
      <c r="F3172" s="85"/>
      <c r="G3172" s="85"/>
      <c r="H3172" s="85"/>
      <c r="I3172" s="115"/>
      <c r="J3172" s="83"/>
      <c r="K3172" s="83"/>
    </row>
    <row r="3173" ht="13.5" customHeight="1">
      <c r="A3173" s="5"/>
      <c r="B3173" s="111"/>
      <c r="D3173" s="85"/>
      <c r="E3173" s="85"/>
      <c r="F3173" s="85"/>
      <c r="G3173" s="85"/>
      <c r="H3173" s="85"/>
      <c r="I3173" s="115"/>
      <c r="J3173" s="83"/>
      <c r="K3173" s="83"/>
    </row>
    <row r="3174" ht="13.5" customHeight="1">
      <c r="A3174" s="5"/>
      <c r="B3174" s="111"/>
      <c r="D3174" s="85"/>
      <c r="E3174" s="85"/>
      <c r="F3174" s="85"/>
      <c r="G3174" s="85"/>
      <c r="H3174" s="85"/>
      <c r="I3174" s="115"/>
      <c r="J3174" s="83"/>
      <c r="K3174" s="83"/>
    </row>
    <row r="3175" ht="13.5" customHeight="1">
      <c r="A3175" s="5"/>
      <c r="B3175" s="111"/>
      <c r="D3175" s="85"/>
      <c r="E3175" s="85"/>
      <c r="F3175" s="85"/>
      <c r="G3175" s="85"/>
      <c r="H3175" s="85"/>
      <c r="I3175" s="115"/>
      <c r="J3175" s="83"/>
      <c r="K3175" s="83"/>
    </row>
    <row r="3176" ht="13.5" customHeight="1">
      <c r="A3176" s="5"/>
      <c r="B3176" s="111"/>
      <c r="D3176" s="85"/>
      <c r="E3176" s="85"/>
      <c r="F3176" s="85"/>
      <c r="G3176" s="85"/>
      <c r="H3176" s="85"/>
      <c r="I3176" s="115"/>
      <c r="J3176" s="83"/>
      <c r="K3176" s="83"/>
    </row>
    <row r="3177" ht="13.5" customHeight="1">
      <c r="A3177" s="5"/>
      <c r="B3177" s="111"/>
      <c r="D3177" s="85"/>
      <c r="E3177" s="85"/>
      <c r="F3177" s="85"/>
      <c r="G3177" s="85"/>
      <c r="H3177" s="85"/>
      <c r="I3177" s="115"/>
      <c r="J3177" s="83"/>
      <c r="K3177" s="83"/>
    </row>
    <row r="3178" ht="13.5" customHeight="1">
      <c r="A3178" s="5"/>
      <c r="B3178" s="111"/>
      <c r="D3178" s="85"/>
      <c r="E3178" s="85"/>
      <c r="F3178" s="85"/>
      <c r="G3178" s="85"/>
      <c r="H3178" s="85"/>
      <c r="I3178" s="115"/>
      <c r="J3178" s="83"/>
      <c r="K3178" s="83"/>
    </row>
    <row r="3179" ht="13.5" customHeight="1">
      <c r="A3179" s="5"/>
      <c r="B3179" s="111"/>
      <c r="D3179" s="85"/>
      <c r="E3179" s="85"/>
      <c r="F3179" s="85"/>
      <c r="G3179" s="85"/>
      <c r="H3179" s="85"/>
      <c r="I3179" s="115"/>
      <c r="J3179" s="83"/>
      <c r="K3179" s="83"/>
    </row>
    <row r="3180" ht="13.5" customHeight="1">
      <c r="A3180" s="5"/>
      <c r="B3180" s="111"/>
      <c r="D3180" s="85"/>
      <c r="E3180" s="85"/>
      <c r="F3180" s="85"/>
      <c r="G3180" s="85"/>
      <c r="H3180" s="85"/>
      <c r="I3180" s="115"/>
      <c r="J3180" s="83"/>
      <c r="K3180" s="83"/>
    </row>
    <row r="3181" ht="13.5" customHeight="1">
      <c r="A3181" s="5"/>
      <c r="B3181" s="111"/>
      <c r="D3181" s="85"/>
      <c r="E3181" s="85"/>
      <c r="F3181" s="85"/>
      <c r="G3181" s="85"/>
      <c r="H3181" s="85"/>
      <c r="I3181" s="115"/>
      <c r="J3181" s="83"/>
      <c r="K3181" s="83"/>
    </row>
    <row r="3182" ht="13.5" customHeight="1">
      <c r="A3182" s="5"/>
      <c r="B3182" s="111"/>
      <c r="D3182" s="85"/>
      <c r="E3182" s="85"/>
      <c r="F3182" s="85"/>
      <c r="G3182" s="85"/>
      <c r="H3182" s="85"/>
      <c r="I3182" s="115"/>
      <c r="J3182" s="83"/>
      <c r="K3182" s="83"/>
    </row>
    <row r="3183" ht="13.5" customHeight="1">
      <c r="A3183" s="5"/>
      <c r="B3183" s="111"/>
      <c r="D3183" s="85"/>
      <c r="E3183" s="85"/>
      <c r="F3183" s="85"/>
      <c r="G3183" s="85"/>
      <c r="H3183" s="85"/>
      <c r="I3183" s="115"/>
      <c r="J3183" s="83"/>
      <c r="K3183" s="83"/>
    </row>
    <row r="3184" ht="13.5" customHeight="1">
      <c r="A3184" s="5"/>
      <c r="B3184" s="111"/>
      <c r="D3184" s="85"/>
      <c r="E3184" s="85"/>
      <c r="F3184" s="85"/>
      <c r="G3184" s="85"/>
      <c r="H3184" s="85"/>
      <c r="I3184" s="115"/>
      <c r="J3184" s="83"/>
      <c r="K3184" s="83"/>
    </row>
    <row r="3185" ht="13.5" customHeight="1">
      <c r="A3185" s="5"/>
      <c r="B3185" s="111"/>
      <c r="D3185" s="85"/>
      <c r="E3185" s="85"/>
      <c r="F3185" s="85"/>
      <c r="G3185" s="85"/>
      <c r="H3185" s="85"/>
      <c r="I3185" s="115"/>
      <c r="J3185" s="83"/>
      <c r="K3185" s="83"/>
    </row>
    <row r="3186" ht="13.5" customHeight="1">
      <c r="A3186" s="5"/>
      <c r="B3186" s="111"/>
      <c r="D3186" s="85"/>
      <c r="E3186" s="85"/>
      <c r="F3186" s="85"/>
      <c r="G3186" s="85"/>
      <c r="H3186" s="85"/>
      <c r="I3186" s="115"/>
      <c r="J3186" s="83"/>
      <c r="K3186" s="83"/>
    </row>
    <row r="3187" ht="13.5" customHeight="1">
      <c r="A3187" s="5"/>
      <c r="B3187" s="111"/>
      <c r="D3187" s="85"/>
      <c r="E3187" s="85"/>
      <c r="F3187" s="85"/>
      <c r="G3187" s="85"/>
      <c r="H3187" s="85"/>
      <c r="I3187" s="115"/>
      <c r="J3187" s="83"/>
      <c r="K3187" s="83"/>
    </row>
    <row r="3188" ht="13.5" customHeight="1">
      <c r="A3188" s="5"/>
      <c r="B3188" s="111"/>
      <c r="D3188" s="85"/>
      <c r="E3188" s="85"/>
      <c r="F3188" s="85"/>
      <c r="G3188" s="85"/>
      <c r="H3188" s="85"/>
      <c r="I3188" s="115"/>
      <c r="J3188" s="83"/>
      <c r="K3188" s="83"/>
    </row>
    <row r="3189" ht="13.5" customHeight="1">
      <c r="A3189" s="5"/>
      <c r="B3189" s="111"/>
      <c r="D3189" s="85"/>
      <c r="E3189" s="85"/>
      <c r="F3189" s="85"/>
      <c r="G3189" s="85"/>
      <c r="H3189" s="85"/>
      <c r="I3189" s="115"/>
      <c r="J3189" s="83"/>
      <c r="K3189" s="83"/>
    </row>
    <row r="3190" ht="13.5" customHeight="1">
      <c r="A3190" s="5"/>
      <c r="B3190" s="111"/>
      <c r="D3190" s="85"/>
      <c r="E3190" s="85"/>
      <c r="F3190" s="85"/>
      <c r="G3190" s="85"/>
      <c r="H3190" s="85"/>
      <c r="I3190" s="115"/>
      <c r="J3190" s="83"/>
      <c r="K3190" s="83"/>
    </row>
    <row r="3191" ht="13.5" customHeight="1">
      <c r="A3191" s="5"/>
      <c r="B3191" s="111"/>
      <c r="D3191" s="85"/>
      <c r="E3191" s="85"/>
      <c r="F3191" s="85"/>
      <c r="G3191" s="85"/>
      <c r="H3191" s="85"/>
      <c r="I3191" s="115"/>
      <c r="J3191" s="83"/>
      <c r="K3191" s="83"/>
    </row>
    <row r="3192" ht="13.5" customHeight="1">
      <c r="A3192" s="5"/>
      <c r="B3192" s="111"/>
      <c r="D3192" s="85"/>
      <c r="E3192" s="85"/>
      <c r="F3192" s="85"/>
      <c r="G3192" s="85"/>
      <c r="H3192" s="85"/>
      <c r="I3192" s="115"/>
      <c r="J3192" s="83"/>
      <c r="K3192" s="83"/>
    </row>
    <row r="3193" ht="13.5" customHeight="1">
      <c r="A3193" s="5"/>
      <c r="B3193" s="111"/>
      <c r="D3193" s="85"/>
      <c r="E3193" s="85"/>
      <c r="F3193" s="85"/>
      <c r="G3193" s="85"/>
      <c r="H3193" s="85"/>
      <c r="I3193" s="115"/>
      <c r="J3193" s="83"/>
      <c r="K3193" s="83"/>
    </row>
    <row r="3194" ht="13.5" customHeight="1">
      <c r="A3194" s="5"/>
      <c r="B3194" s="111"/>
      <c r="D3194" s="85"/>
      <c r="E3194" s="85"/>
      <c r="F3194" s="85"/>
      <c r="G3194" s="85"/>
      <c r="H3194" s="85"/>
      <c r="I3194" s="115"/>
      <c r="J3194" s="83"/>
      <c r="K3194" s="83"/>
    </row>
    <row r="3195" ht="13.5" customHeight="1">
      <c r="A3195" s="5"/>
      <c r="B3195" s="111"/>
      <c r="D3195" s="85"/>
      <c r="E3195" s="85"/>
      <c r="F3195" s="85"/>
      <c r="G3195" s="85"/>
      <c r="H3195" s="85"/>
      <c r="I3195" s="115"/>
      <c r="J3195" s="83"/>
      <c r="K3195" s="83"/>
    </row>
    <row r="3196" ht="13.5" customHeight="1">
      <c r="A3196" s="5"/>
      <c r="B3196" s="111"/>
      <c r="D3196" s="85"/>
      <c r="E3196" s="85"/>
      <c r="F3196" s="85"/>
      <c r="G3196" s="85"/>
      <c r="H3196" s="85"/>
      <c r="I3196" s="115"/>
      <c r="J3196" s="83"/>
      <c r="K3196" s="83"/>
    </row>
    <row r="3197" ht="13.5" customHeight="1">
      <c r="A3197" s="5"/>
      <c r="B3197" s="111"/>
      <c r="D3197" s="85"/>
      <c r="E3197" s="85"/>
      <c r="F3197" s="85"/>
      <c r="G3197" s="85"/>
      <c r="H3197" s="85"/>
      <c r="I3197" s="115"/>
      <c r="J3197" s="83"/>
      <c r="K3197" s="83"/>
    </row>
    <row r="3198" ht="13.5" customHeight="1">
      <c r="A3198" s="5"/>
      <c r="B3198" s="111"/>
      <c r="D3198" s="85"/>
      <c r="E3198" s="85"/>
      <c r="F3198" s="85"/>
      <c r="G3198" s="85"/>
      <c r="H3198" s="85"/>
      <c r="I3198" s="115"/>
      <c r="J3198" s="83"/>
      <c r="K3198" s="83"/>
    </row>
    <row r="3199" ht="13.5" customHeight="1">
      <c r="A3199" s="5"/>
      <c r="B3199" s="111"/>
      <c r="D3199" s="85"/>
      <c r="E3199" s="85"/>
      <c r="F3199" s="85"/>
      <c r="G3199" s="85"/>
      <c r="H3199" s="85"/>
      <c r="I3199" s="115"/>
      <c r="J3199" s="83"/>
      <c r="K3199" s="83"/>
    </row>
    <row r="3200" ht="13.5" customHeight="1">
      <c r="A3200" s="5"/>
      <c r="B3200" s="111"/>
      <c r="D3200" s="85"/>
      <c r="E3200" s="85"/>
      <c r="F3200" s="85"/>
      <c r="G3200" s="85"/>
      <c r="H3200" s="85"/>
      <c r="I3200" s="115"/>
      <c r="J3200" s="83"/>
      <c r="K3200" s="83"/>
    </row>
    <row r="3201" ht="13.5" customHeight="1">
      <c r="A3201" s="5"/>
      <c r="B3201" s="111"/>
      <c r="D3201" s="85"/>
      <c r="E3201" s="85"/>
      <c r="F3201" s="85"/>
      <c r="G3201" s="85"/>
      <c r="H3201" s="85"/>
      <c r="I3201" s="115"/>
      <c r="J3201" s="83"/>
      <c r="K3201" s="83"/>
    </row>
    <row r="3202" ht="13.5" customHeight="1">
      <c r="A3202" s="5"/>
      <c r="B3202" s="111"/>
      <c r="D3202" s="85"/>
      <c r="E3202" s="85"/>
      <c r="F3202" s="85"/>
      <c r="G3202" s="85"/>
      <c r="H3202" s="85"/>
      <c r="I3202" s="115"/>
      <c r="J3202" s="83"/>
      <c r="K3202" s="83"/>
    </row>
    <row r="3203" ht="13.5" customHeight="1">
      <c r="A3203" s="5"/>
      <c r="B3203" s="111"/>
      <c r="D3203" s="85"/>
      <c r="E3203" s="85"/>
      <c r="F3203" s="85"/>
      <c r="G3203" s="85"/>
      <c r="H3203" s="85"/>
      <c r="I3203" s="115"/>
      <c r="J3203" s="83"/>
      <c r="K3203" s="83"/>
    </row>
    <row r="3204" ht="13.5" customHeight="1">
      <c r="A3204" s="5"/>
      <c r="B3204" s="111"/>
      <c r="D3204" s="85"/>
      <c r="E3204" s="85"/>
      <c r="F3204" s="85"/>
      <c r="G3204" s="85"/>
      <c r="H3204" s="85"/>
      <c r="I3204" s="115"/>
      <c r="J3204" s="83"/>
      <c r="K3204" s="83"/>
    </row>
    <row r="3205" ht="13.5" customHeight="1">
      <c r="A3205" s="5"/>
      <c r="B3205" s="111"/>
      <c r="D3205" s="85"/>
      <c r="E3205" s="85"/>
      <c r="F3205" s="85"/>
      <c r="G3205" s="85"/>
      <c r="H3205" s="85"/>
      <c r="I3205" s="115"/>
      <c r="J3205" s="83"/>
      <c r="K3205" s="83"/>
    </row>
    <row r="3206" ht="13.5" customHeight="1">
      <c r="A3206" s="5"/>
      <c r="B3206" s="111"/>
      <c r="D3206" s="85"/>
      <c r="E3206" s="85"/>
      <c r="F3206" s="85"/>
      <c r="G3206" s="85"/>
      <c r="H3206" s="85"/>
      <c r="I3206" s="115"/>
      <c r="J3206" s="83"/>
      <c r="K3206" s="83"/>
    </row>
    <row r="3207" ht="13.5" customHeight="1">
      <c r="A3207" s="5"/>
      <c r="B3207" s="111"/>
      <c r="D3207" s="85"/>
      <c r="E3207" s="85"/>
      <c r="F3207" s="85"/>
      <c r="G3207" s="85"/>
      <c r="H3207" s="85"/>
      <c r="I3207" s="115"/>
      <c r="J3207" s="83"/>
      <c r="K3207" s="83"/>
    </row>
    <row r="3208" ht="13.5" customHeight="1">
      <c r="A3208" s="5"/>
      <c r="B3208" s="111"/>
      <c r="D3208" s="85"/>
      <c r="E3208" s="85"/>
      <c r="F3208" s="85"/>
      <c r="G3208" s="85"/>
      <c r="H3208" s="85"/>
      <c r="I3208" s="115"/>
      <c r="J3208" s="83"/>
      <c r="K3208" s="83"/>
    </row>
    <row r="3209" ht="13.5" customHeight="1">
      <c r="A3209" s="5"/>
      <c r="B3209" s="111"/>
      <c r="D3209" s="85"/>
      <c r="E3209" s="85"/>
      <c r="F3209" s="85"/>
      <c r="G3209" s="85"/>
      <c r="H3209" s="85"/>
      <c r="I3209" s="115"/>
      <c r="J3209" s="83"/>
      <c r="K3209" s="83"/>
    </row>
    <row r="3210" ht="13.5" customHeight="1">
      <c r="A3210" s="5"/>
      <c r="B3210" s="111"/>
      <c r="D3210" s="85"/>
      <c r="E3210" s="85"/>
      <c r="F3210" s="85"/>
      <c r="G3210" s="85"/>
      <c r="H3210" s="85"/>
      <c r="I3210" s="115"/>
      <c r="J3210" s="83"/>
      <c r="K3210" s="83"/>
    </row>
    <row r="3211" ht="13.5" customHeight="1">
      <c r="A3211" s="5"/>
      <c r="B3211" s="111"/>
      <c r="D3211" s="85"/>
      <c r="E3211" s="85"/>
      <c r="F3211" s="85"/>
      <c r="G3211" s="85"/>
      <c r="H3211" s="85"/>
      <c r="I3211" s="115"/>
      <c r="J3211" s="83"/>
      <c r="K3211" s="83"/>
    </row>
    <row r="3212" ht="13.5" customHeight="1">
      <c r="A3212" s="5"/>
      <c r="B3212" s="111"/>
      <c r="D3212" s="85"/>
      <c r="E3212" s="85"/>
      <c r="F3212" s="85"/>
      <c r="G3212" s="85"/>
      <c r="H3212" s="85"/>
      <c r="I3212" s="115"/>
      <c r="J3212" s="83"/>
      <c r="K3212" s="83"/>
    </row>
    <row r="3213" ht="13.5" customHeight="1">
      <c r="A3213" s="5"/>
      <c r="B3213" s="111"/>
      <c r="D3213" s="85"/>
      <c r="E3213" s="85"/>
      <c r="F3213" s="85"/>
      <c r="G3213" s="85"/>
      <c r="H3213" s="85"/>
      <c r="I3213" s="115"/>
      <c r="J3213" s="83"/>
      <c r="K3213" s="83"/>
    </row>
    <row r="3214" ht="13.5" customHeight="1">
      <c r="A3214" s="5"/>
      <c r="B3214" s="111"/>
      <c r="D3214" s="85"/>
      <c r="E3214" s="85"/>
      <c r="F3214" s="85"/>
      <c r="G3214" s="85"/>
      <c r="H3214" s="85"/>
      <c r="I3214" s="115"/>
      <c r="J3214" s="83"/>
      <c r="K3214" s="83"/>
    </row>
    <row r="3215" ht="13.5" customHeight="1">
      <c r="A3215" s="5"/>
      <c r="B3215" s="111"/>
      <c r="D3215" s="85"/>
      <c r="E3215" s="85"/>
      <c r="F3215" s="85"/>
      <c r="G3215" s="85"/>
      <c r="H3215" s="85"/>
      <c r="I3215" s="115"/>
      <c r="J3215" s="83"/>
      <c r="K3215" s="83"/>
    </row>
    <row r="3216" ht="13.5" customHeight="1">
      <c r="A3216" s="5"/>
      <c r="B3216" s="111"/>
      <c r="D3216" s="85"/>
      <c r="E3216" s="85"/>
      <c r="F3216" s="85"/>
      <c r="G3216" s="85"/>
      <c r="H3216" s="85"/>
      <c r="I3216" s="115"/>
      <c r="J3216" s="83"/>
      <c r="K3216" s="83"/>
    </row>
    <row r="3217" ht="13.5" customHeight="1">
      <c r="A3217" s="5"/>
      <c r="B3217" s="111"/>
      <c r="D3217" s="85"/>
      <c r="E3217" s="85"/>
      <c r="F3217" s="85"/>
      <c r="G3217" s="85"/>
      <c r="H3217" s="85"/>
      <c r="I3217" s="115"/>
      <c r="J3217" s="83"/>
      <c r="K3217" s="83"/>
    </row>
    <row r="3218" ht="13.5" customHeight="1">
      <c r="A3218" s="5"/>
      <c r="B3218" s="111"/>
      <c r="D3218" s="85"/>
      <c r="E3218" s="85"/>
      <c r="F3218" s="85"/>
      <c r="G3218" s="85"/>
      <c r="H3218" s="85"/>
      <c r="I3218" s="115"/>
      <c r="J3218" s="83"/>
      <c r="K3218" s="83"/>
    </row>
    <row r="3219" ht="13.5" customHeight="1">
      <c r="A3219" s="5"/>
      <c r="B3219" s="111"/>
      <c r="D3219" s="85"/>
      <c r="E3219" s="85"/>
      <c r="F3219" s="85"/>
      <c r="G3219" s="85"/>
      <c r="H3219" s="85"/>
      <c r="I3219" s="115"/>
      <c r="J3219" s="83"/>
      <c r="K3219" s="83"/>
    </row>
    <row r="3220" ht="13.5" customHeight="1">
      <c r="A3220" s="5"/>
      <c r="B3220" s="111"/>
      <c r="D3220" s="85"/>
      <c r="E3220" s="85"/>
      <c r="F3220" s="85"/>
      <c r="G3220" s="85"/>
      <c r="H3220" s="85"/>
      <c r="I3220" s="115"/>
      <c r="J3220" s="83"/>
      <c r="K3220" s="83"/>
    </row>
    <row r="3221" ht="13.5" customHeight="1">
      <c r="A3221" s="5"/>
      <c r="B3221" s="111"/>
      <c r="D3221" s="85"/>
      <c r="E3221" s="85"/>
      <c r="F3221" s="85"/>
      <c r="G3221" s="85"/>
      <c r="H3221" s="85"/>
      <c r="I3221" s="115"/>
      <c r="J3221" s="83"/>
      <c r="K3221" s="83"/>
    </row>
    <row r="3222" ht="13.5" customHeight="1">
      <c r="A3222" s="5"/>
      <c r="B3222" s="111"/>
      <c r="D3222" s="85"/>
      <c r="E3222" s="85"/>
      <c r="F3222" s="85"/>
      <c r="G3222" s="85"/>
      <c r="H3222" s="85"/>
      <c r="I3222" s="115"/>
      <c r="J3222" s="83"/>
      <c r="K3222" s="83"/>
    </row>
    <row r="3223" ht="13.5" customHeight="1">
      <c r="A3223" s="5"/>
      <c r="B3223" s="111"/>
      <c r="D3223" s="85"/>
      <c r="E3223" s="85"/>
      <c r="F3223" s="85"/>
      <c r="G3223" s="85"/>
      <c r="H3223" s="85"/>
      <c r="I3223" s="115"/>
      <c r="J3223" s="83"/>
      <c r="K3223" s="83"/>
    </row>
    <row r="3224" ht="13.5" customHeight="1">
      <c r="A3224" s="5"/>
      <c r="B3224" s="111"/>
      <c r="D3224" s="85"/>
      <c r="E3224" s="85"/>
      <c r="F3224" s="85"/>
      <c r="G3224" s="85"/>
      <c r="H3224" s="85"/>
      <c r="I3224" s="115"/>
      <c r="J3224" s="83"/>
      <c r="K3224" s="83"/>
    </row>
    <row r="3225" ht="13.5" customHeight="1">
      <c r="A3225" s="5"/>
      <c r="B3225" s="111"/>
      <c r="D3225" s="85"/>
      <c r="E3225" s="85"/>
      <c r="F3225" s="85"/>
      <c r="G3225" s="85"/>
      <c r="H3225" s="85"/>
      <c r="I3225" s="115"/>
      <c r="J3225" s="83"/>
      <c r="K3225" s="83"/>
    </row>
    <row r="3226" ht="13.5" customHeight="1">
      <c r="A3226" s="5"/>
      <c r="B3226" s="111"/>
      <c r="D3226" s="85"/>
      <c r="E3226" s="85"/>
      <c r="F3226" s="85"/>
      <c r="G3226" s="85"/>
      <c r="H3226" s="85"/>
      <c r="I3226" s="115"/>
      <c r="J3226" s="83"/>
      <c r="K3226" s="83"/>
    </row>
    <row r="3227" ht="13.5" customHeight="1">
      <c r="A3227" s="5"/>
      <c r="B3227" s="111"/>
      <c r="D3227" s="85"/>
      <c r="E3227" s="85"/>
      <c r="F3227" s="85"/>
      <c r="G3227" s="85"/>
      <c r="H3227" s="85"/>
      <c r="I3227" s="115"/>
      <c r="J3227" s="83"/>
      <c r="K3227" s="83"/>
    </row>
    <row r="3228" ht="13.5" customHeight="1">
      <c r="A3228" s="5"/>
      <c r="B3228" s="111"/>
      <c r="D3228" s="85"/>
      <c r="E3228" s="85"/>
      <c r="F3228" s="85"/>
      <c r="G3228" s="85"/>
      <c r="H3228" s="85"/>
      <c r="I3228" s="115"/>
      <c r="J3228" s="83"/>
      <c r="K3228" s="83"/>
    </row>
    <row r="3229" ht="13.5" customHeight="1">
      <c r="A3229" s="5"/>
      <c r="B3229" s="111"/>
      <c r="D3229" s="85"/>
      <c r="E3229" s="85"/>
      <c r="F3229" s="85"/>
      <c r="G3229" s="85"/>
      <c r="H3229" s="85"/>
      <c r="I3229" s="115"/>
      <c r="J3229" s="83"/>
      <c r="K3229" s="83"/>
    </row>
    <row r="3230" ht="13.5" customHeight="1">
      <c r="A3230" s="5"/>
      <c r="B3230" s="111"/>
      <c r="D3230" s="85"/>
      <c r="E3230" s="85"/>
      <c r="F3230" s="85"/>
      <c r="G3230" s="85"/>
      <c r="H3230" s="85"/>
      <c r="I3230" s="115"/>
      <c r="J3230" s="83"/>
      <c r="K3230" s="83"/>
    </row>
    <row r="3231" ht="13.5" customHeight="1">
      <c r="A3231" s="5"/>
      <c r="B3231" s="111"/>
      <c r="D3231" s="85"/>
      <c r="E3231" s="85"/>
      <c r="F3231" s="85"/>
      <c r="G3231" s="85"/>
      <c r="H3231" s="85"/>
      <c r="I3231" s="115"/>
      <c r="J3231" s="83"/>
      <c r="K3231" s="83"/>
    </row>
    <row r="3232" ht="13.5" customHeight="1">
      <c r="A3232" s="5"/>
      <c r="B3232" s="111"/>
      <c r="D3232" s="85"/>
      <c r="E3232" s="85"/>
      <c r="F3232" s="85"/>
      <c r="G3232" s="85"/>
      <c r="H3232" s="85"/>
      <c r="I3232" s="115"/>
      <c r="J3232" s="83"/>
      <c r="K3232" s="83"/>
    </row>
    <row r="3233" ht="13.5" customHeight="1">
      <c r="A3233" s="5"/>
      <c r="B3233" s="111"/>
      <c r="D3233" s="85"/>
      <c r="E3233" s="85"/>
      <c r="F3233" s="85"/>
      <c r="G3233" s="85"/>
      <c r="H3233" s="85"/>
      <c r="I3233" s="115"/>
      <c r="J3233" s="83"/>
      <c r="K3233" s="83"/>
    </row>
    <row r="3234" ht="13.5" customHeight="1">
      <c r="A3234" s="5"/>
      <c r="B3234" s="111"/>
      <c r="D3234" s="85"/>
      <c r="E3234" s="85"/>
      <c r="F3234" s="85"/>
      <c r="G3234" s="85"/>
      <c r="H3234" s="85"/>
      <c r="I3234" s="115"/>
      <c r="J3234" s="83"/>
      <c r="K3234" s="83"/>
    </row>
    <row r="3235" ht="13.5" customHeight="1">
      <c r="A3235" s="5"/>
      <c r="B3235" s="111"/>
      <c r="D3235" s="85"/>
      <c r="E3235" s="85"/>
      <c r="F3235" s="85"/>
      <c r="G3235" s="85"/>
      <c r="H3235" s="85"/>
      <c r="I3235" s="115"/>
      <c r="J3235" s="83"/>
      <c r="K3235" s="83"/>
    </row>
    <row r="3236" ht="13.5" customHeight="1">
      <c r="A3236" s="5"/>
      <c r="B3236" s="111"/>
      <c r="D3236" s="85"/>
      <c r="E3236" s="85"/>
      <c r="F3236" s="85"/>
      <c r="G3236" s="85"/>
      <c r="H3236" s="85"/>
      <c r="I3236" s="115"/>
      <c r="J3236" s="83"/>
      <c r="K3236" s="83"/>
    </row>
    <row r="3237" ht="13.5" customHeight="1">
      <c r="A3237" s="5"/>
      <c r="B3237" s="111"/>
      <c r="D3237" s="85"/>
      <c r="E3237" s="85"/>
      <c r="F3237" s="85"/>
      <c r="G3237" s="85"/>
      <c r="H3237" s="85"/>
      <c r="I3237" s="115"/>
      <c r="J3237" s="83"/>
      <c r="K3237" s="83"/>
    </row>
    <row r="3238" ht="13.5" customHeight="1">
      <c r="A3238" s="5"/>
      <c r="B3238" s="111"/>
      <c r="D3238" s="85"/>
      <c r="E3238" s="85"/>
      <c r="F3238" s="85"/>
      <c r="G3238" s="85"/>
      <c r="H3238" s="85"/>
      <c r="I3238" s="115"/>
      <c r="J3238" s="83"/>
      <c r="K3238" s="83"/>
    </row>
    <row r="3239" ht="13.5" customHeight="1">
      <c r="A3239" s="5"/>
      <c r="B3239" s="111"/>
      <c r="D3239" s="85"/>
      <c r="E3239" s="85"/>
      <c r="F3239" s="85"/>
      <c r="G3239" s="85"/>
      <c r="H3239" s="85"/>
      <c r="I3239" s="115"/>
      <c r="J3239" s="83"/>
      <c r="K3239" s="83"/>
    </row>
    <row r="3240" ht="13.5" customHeight="1">
      <c r="A3240" s="5"/>
      <c r="B3240" s="111"/>
      <c r="D3240" s="85"/>
      <c r="E3240" s="85"/>
      <c r="F3240" s="85"/>
      <c r="G3240" s="85"/>
      <c r="H3240" s="85"/>
      <c r="I3240" s="115"/>
      <c r="J3240" s="83"/>
      <c r="K3240" s="83"/>
    </row>
    <row r="3241" ht="13.5" customHeight="1">
      <c r="A3241" s="5"/>
      <c r="B3241" s="111"/>
      <c r="D3241" s="85"/>
      <c r="E3241" s="85"/>
      <c r="F3241" s="85"/>
      <c r="G3241" s="85"/>
      <c r="H3241" s="85"/>
      <c r="I3241" s="115"/>
      <c r="J3241" s="83"/>
      <c r="K3241" s="83"/>
    </row>
    <row r="3242" ht="13.5" customHeight="1">
      <c r="A3242" s="5"/>
      <c r="B3242" s="111"/>
      <c r="D3242" s="85"/>
      <c r="E3242" s="85"/>
      <c r="F3242" s="85"/>
      <c r="G3242" s="85"/>
      <c r="H3242" s="85"/>
      <c r="I3242" s="115"/>
      <c r="J3242" s="83"/>
      <c r="K3242" s="83"/>
    </row>
    <row r="3243" ht="13.5" customHeight="1">
      <c r="A3243" s="5"/>
      <c r="B3243" s="111"/>
      <c r="D3243" s="85"/>
      <c r="E3243" s="85"/>
      <c r="F3243" s="85"/>
      <c r="G3243" s="85"/>
      <c r="H3243" s="85"/>
      <c r="I3243" s="115"/>
      <c r="J3243" s="83"/>
      <c r="K3243" s="83"/>
    </row>
    <row r="3244" ht="13.5" customHeight="1">
      <c r="A3244" s="5"/>
      <c r="B3244" s="111"/>
      <c r="D3244" s="85"/>
      <c r="E3244" s="85"/>
      <c r="F3244" s="85"/>
      <c r="G3244" s="85"/>
      <c r="H3244" s="85"/>
      <c r="I3244" s="115"/>
      <c r="J3244" s="83"/>
      <c r="K3244" s="83"/>
    </row>
    <row r="3245" ht="13.5" customHeight="1">
      <c r="A3245" s="5"/>
      <c r="B3245" s="111"/>
      <c r="D3245" s="85"/>
      <c r="E3245" s="85"/>
      <c r="F3245" s="85"/>
      <c r="G3245" s="85"/>
      <c r="H3245" s="85"/>
      <c r="I3245" s="115"/>
      <c r="J3245" s="83"/>
      <c r="K3245" s="83"/>
    </row>
    <row r="3246" ht="13.5" customHeight="1">
      <c r="A3246" s="5"/>
      <c r="B3246" s="111"/>
      <c r="D3246" s="85"/>
      <c r="E3246" s="85"/>
      <c r="F3246" s="85"/>
      <c r="G3246" s="85"/>
      <c r="H3246" s="85"/>
      <c r="I3246" s="115"/>
      <c r="J3246" s="83"/>
      <c r="K3246" s="83"/>
    </row>
    <row r="3247" ht="13.5" customHeight="1">
      <c r="A3247" s="5"/>
      <c r="B3247" s="111"/>
      <c r="D3247" s="85"/>
      <c r="E3247" s="85"/>
      <c r="F3247" s="85"/>
      <c r="G3247" s="85"/>
      <c r="H3247" s="85"/>
      <c r="I3247" s="115"/>
      <c r="J3247" s="83"/>
      <c r="K3247" s="83"/>
    </row>
    <row r="3248" ht="13.5" customHeight="1">
      <c r="A3248" s="5"/>
      <c r="B3248" s="111"/>
      <c r="D3248" s="85"/>
      <c r="E3248" s="85"/>
      <c r="F3248" s="85"/>
      <c r="G3248" s="85"/>
      <c r="H3248" s="85"/>
      <c r="I3248" s="115"/>
      <c r="J3248" s="83"/>
      <c r="K3248" s="83"/>
    </row>
    <row r="3249" ht="13.5" customHeight="1">
      <c r="A3249" s="5"/>
      <c r="B3249" s="111"/>
      <c r="D3249" s="85"/>
      <c r="E3249" s="85"/>
      <c r="F3249" s="85"/>
      <c r="G3249" s="85"/>
      <c r="H3249" s="85"/>
      <c r="I3249" s="115"/>
      <c r="J3249" s="83"/>
      <c r="K3249" s="83"/>
    </row>
    <row r="3250" ht="13.5" customHeight="1">
      <c r="A3250" s="5"/>
      <c r="B3250" s="111"/>
      <c r="D3250" s="85"/>
      <c r="E3250" s="85"/>
      <c r="F3250" s="85"/>
      <c r="G3250" s="85"/>
      <c r="H3250" s="85"/>
      <c r="I3250" s="115"/>
      <c r="J3250" s="83"/>
      <c r="K3250" s="83"/>
    </row>
    <row r="3251" ht="13.5" customHeight="1">
      <c r="A3251" s="5"/>
      <c r="B3251" s="111"/>
      <c r="D3251" s="85"/>
      <c r="E3251" s="85"/>
      <c r="F3251" s="85"/>
      <c r="G3251" s="85"/>
      <c r="H3251" s="85"/>
      <c r="I3251" s="115"/>
      <c r="J3251" s="83"/>
      <c r="K3251" s="83"/>
    </row>
    <row r="3252" ht="13.5" customHeight="1">
      <c r="A3252" s="5"/>
      <c r="B3252" s="111"/>
      <c r="D3252" s="85"/>
      <c r="E3252" s="85"/>
      <c r="F3252" s="85"/>
      <c r="G3252" s="85"/>
      <c r="H3252" s="85"/>
      <c r="I3252" s="115"/>
      <c r="J3252" s="83"/>
      <c r="K3252" s="83"/>
    </row>
    <row r="3253" ht="13.5" customHeight="1">
      <c r="A3253" s="5"/>
      <c r="B3253" s="111"/>
      <c r="D3253" s="85"/>
      <c r="E3253" s="85"/>
      <c r="F3253" s="85"/>
      <c r="G3253" s="85"/>
      <c r="H3253" s="85"/>
      <c r="I3253" s="115"/>
      <c r="J3253" s="83"/>
      <c r="K3253" s="83"/>
    </row>
    <row r="3254" ht="13.5" customHeight="1">
      <c r="A3254" s="5"/>
      <c r="B3254" s="111"/>
      <c r="D3254" s="85"/>
      <c r="E3254" s="85"/>
      <c r="F3254" s="85"/>
      <c r="G3254" s="85"/>
      <c r="H3254" s="85"/>
      <c r="I3254" s="115"/>
      <c r="J3254" s="83"/>
      <c r="K3254" s="83"/>
    </row>
    <row r="3255" ht="13.5" customHeight="1">
      <c r="A3255" s="5"/>
      <c r="B3255" s="111"/>
      <c r="D3255" s="85"/>
      <c r="E3255" s="85"/>
      <c r="F3255" s="85"/>
      <c r="G3255" s="85"/>
      <c r="H3255" s="85"/>
      <c r="I3255" s="115"/>
      <c r="J3255" s="83"/>
      <c r="K3255" s="83"/>
    </row>
    <row r="3256" ht="13.5" customHeight="1">
      <c r="A3256" s="5"/>
      <c r="B3256" s="111"/>
      <c r="D3256" s="85"/>
      <c r="E3256" s="85"/>
      <c r="F3256" s="85"/>
      <c r="G3256" s="85"/>
      <c r="H3256" s="85"/>
      <c r="I3256" s="115"/>
      <c r="J3256" s="83"/>
      <c r="K3256" s="83"/>
    </row>
    <row r="3257" ht="13.5" customHeight="1">
      <c r="A3257" s="5"/>
      <c r="B3257" s="111"/>
      <c r="D3257" s="85"/>
      <c r="E3257" s="85"/>
      <c r="F3257" s="85"/>
      <c r="G3257" s="85"/>
      <c r="H3257" s="85"/>
      <c r="I3257" s="115"/>
      <c r="J3257" s="83"/>
      <c r="K3257" s="83"/>
    </row>
    <row r="3258" ht="13.5" customHeight="1">
      <c r="A3258" s="5"/>
      <c r="B3258" s="111"/>
      <c r="D3258" s="85"/>
      <c r="E3258" s="85"/>
      <c r="F3258" s="85"/>
      <c r="G3258" s="85"/>
      <c r="H3258" s="85"/>
      <c r="I3258" s="115"/>
      <c r="J3258" s="83"/>
      <c r="K3258" s="83"/>
    </row>
    <row r="3259" ht="13.5" customHeight="1">
      <c r="A3259" s="5"/>
      <c r="B3259" s="111"/>
      <c r="D3259" s="85"/>
      <c r="E3259" s="85"/>
      <c r="F3259" s="85"/>
      <c r="G3259" s="85"/>
      <c r="H3259" s="85"/>
      <c r="I3259" s="115"/>
      <c r="J3259" s="83"/>
      <c r="K3259" s="83"/>
    </row>
    <row r="3260" ht="13.5" customHeight="1">
      <c r="A3260" s="5"/>
      <c r="B3260" s="111"/>
      <c r="D3260" s="85"/>
      <c r="E3260" s="85"/>
      <c r="F3260" s="85"/>
      <c r="G3260" s="85"/>
      <c r="H3260" s="85"/>
      <c r="I3260" s="115"/>
      <c r="J3260" s="83"/>
      <c r="K3260" s="83"/>
    </row>
    <row r="3261" ht="13.5" customHeight="1">
      <c r="A3261" s="5"/>
      <c r="B3261" s="111"/>
      <c r="D3261" s="85"/>
      <c r="E3261" s="85"/>
      <c r="F3261" s="85"/>
      <c r="G3261" s="85"/>
      <c r="H3261" s="85"/>
      <c r="I3261" s="115"/>
      <c r="J3261" s="83"/>
      <c r="K3261" s="83"/>
    </row>
    <row r="3262" ht="13.5" customHeight="1">
      <c r="A3262" s="5"/>
      <c r="B3262" s="111"/>
      <c r="D3262" s="85"/>
      <c r="E3262" s="85"/>
      <c r="F3262" s="85"/>
      <c r="G3262" s="85"/>
      <c r="H3262" s="85"/>
      <c r="I3262" s="115"/>
      <c r="J3262" s="83"/>
      <c r="K3262" s="83"/>
    </row>
    <row r="3263" ht="13.5" customHeight="1">
      <c r="A3263" s="5"/>
      <c r="B3263" s="111"/>
      <c r="D3263" s="85"/>
      <c r="E3263" s="85"/>
      <c r="F3263" s="85"/>
      <c r="G3263" s="85"/>
      <c r="H3263" s="85"/>
      <c r="I3263" s="115"/>
      <c r="J3263" s="83"/>
      <c r="K3263" s="83"/>
    </row>
    <row r="3264" ht="13.5" customHeight="1">
      <c r="A3264" s="5"/>
      <c r="B3264" s="111"/>
      <c r="D3264" s="85"/>
      <c r="E3264" s="85"/>
      <c r="F3264" s="85"/>
      <c r="G3264" s="85"/>
      <c r="H3264" s="85"/>
      <c r="I3264" s="115"/>
      <c r="J3264" s="83"/>
      <c r="K3264" s="83"/>
    </row>
    <row r="3265" ht="13.5" customHeight="1">
      <c r="A3265" s="5"/>
      <c r="B3265" s="111"/>
      <c r="D3265" s="85"/>
      <c r="E3265" s="85"/>
      <c r="F3265" s="85"/>
      <c r="G3265" s="85"/>
      <c r="H3265" s="85"/>
      <c r="I3265" s="115"/>
      <c r="J3265" s="83"/>
      <c r="K3265" s="83"/>
    </row>
    <row r="3266" ht="13.5" customHeight="1">
      <c r="A3266" s="5"/>
      <c r="B3266" s="111"/>
      <c r="D3266" s="85"/>
      <c r="E3266" s="85"/>
      <c r="F3266" s="85"/>
      <c r="G3266" s="85"/>
      <c r="H3266" s="85"/>
      <c r="I3266" s="115"/>
      <c r="J3266" s="83"/>
      <c r="K3266" s="83"/>
    </row>
    <row r="3267" ht="13.5" customHeight="1">
      <c r="A3267" s="5"/>
      <c r="B3267" s="111"/>
      <c r="D3267" s="85"/>
      <c r="E3267" s="85"/>
      <c r="F3267" s="85"/>
      <c r="G3267" s="85"/>
      <c r="H3267" s="85"/>
      <c r="I3267" s="115"/>
      <c r="J3267" s="83"/>
      <c r="K3267" s="83"/>
    </row>
    <row r="3268" ht="13.5" customHeight="1">
      <c r="A3268" s="5"/>
      <c r="B3268" s="111"/>
      <c r="D3268" s="85"/>
      <c r="E3268" s="85"/>
      <c r="F3268" s="85"/>
      <c r="G3268" s="85"/>
      <c r="H3268" s="85"/>
      <c r="I3268" s="115"/>
      <c r="J3268" s="83"/>
      <c r="K3268" s="83"/>
    </row>
    <row r="3269" ht="13.5" customHeight="1">
      <c r="A3269" s="5"/>
      <c r="B3269" s="111"/>
      <c r="D3269" s="85"/>
      <c r="E3269" s="85"/>
      <c r="F3269" s="85"/>
      <c r="G3269" s="85"/>
      <c r="H3269" s="85"/>
      <c r="I3269" s="115"/>
      <c r="J3269" s="83"/>
      <c r="K3269" s="83"/>
    </row>
    <row r="3270" ht="13.5" customHeight="1">
      <c r="A3270" s="5"/>
      <c r="B3270" s="111"/>
      <c r="D3270" s="85"/>
      <c r="E3270" s="85"/>
      <c r="F3270" s="85"/>
      <c r="G3270" s="85"/>
      <c r="H3270" s="85"/>
      <c r="I3270" s="115"/>
      <c r="J3270" s="83"/>
      <c r="K3270" s="83"/>
    </row>
    <row r="3271" ht="13.5" customHeight="1">
      <c r="A3271" s="5"/>
      <c r="B3271" s="111"/>
      <c r="D3271" s="85"/>
      <c r="E3271" s="85"/>
      <c r="F3271" s="85"/>
      <c r="G3271" s="85"/>
      <c r="H3271" s="85"/>
      <c r="I3271" s="115"/>
      <c r="J3271" s="83"/>
      <c r="K3271" s="83"/>
    </row>
    <row r="3272" ht="13.5" customHeight="1">
      <c r="A3272" s="5"/>
      <c r="B3272" s="111"/>
      <c r="D3272" s="85"/>
      <c r="E3272" s="85"/>
      <c r="F3272" s="85"/>
      <c r="G3272" s="85"/>
      <c r="H3272" s="85"/>
      <c r="I3272" s="115"/>
      <c r="J3272" s="83"/>
      <c r="K3272" s="83"/>
    </row>
    <row r="3273" ht="13.5" customHeight="1">
      <c r="A3273" s="5"/>
      <c r="B3273" s="111"/>
      <c r="D3273" s="85"/>
      <c r="E3273" s="85"/>
      <c r="F3273" s="85"/>
      <c r="G3273" s="85"/>
      <c r="H3273" s="85"/>
      <c r="I3273" s="115"/>
      <c r="J3273" s="83"/>
      <c r="K3273" s="83"/>
    </row>
    <row r="3274" ht="13.5" customHeight="1">
      <c r="A3274" s="5"/>
      <c r="B3274" s="111"/>
      <c r="D3274" s="85"/>
      <c r="E3274" s="85"/>
      <c r="F3274" s="85"/>
      <c r="G3274" s="85"/>
      <c r="H3274" s="85"/>
      <c r="I3274" s="115"/>
      <c r="J3274" s="83"/>
      <c r="K3274" s="83"/>
    </row>
    <row r="3275" ht="13.5" customHeight="1">
      <c r="A3275" s="5"/>
      <c r="B3275" s="111"/>
      <c r="D3275" s="85"/>
      <c r="E3275" s="85"/>
      <c r="F3275" s="85"/>
      <c r="G3275" s="85"/>
      <c r="H3275" s="85"/>
      <c r="I3275" s="115"/>
      <c r="J3275" s="83"/>
      <c r="K3275" s="83"/>
    </row>
    <row r="3276" ht="13.5" customHeight="1">
      <c r="A3276" s="5"/>
      <c r="B3276" s="111"/>
      <c r="D3276" s="85"/>
      <c r="E3276" s="85"/>
      <c r="F3276" s="85"/>
      <c r="G3276" s="85"/>
      <c r="H3276" s="85"/>
      <c r="I3276" s="115"/>
      <c r="J3276" s="83"/>
      <c r="K3276" s="83"/>
    </row>
    <row r="3277" ht="13.5" customHeight="1">
      <c r="A3277" s="5"/>
      <c r="B3277" s="111"/>
      <c r="D3277" s="85"/>
      <c r="E3277" s="85"/>
      <c r="F3277" s="85"/>
      <c r="G3277" s="85"/>
      <c r="H3277" s="85"/>
      <c r="I3277" s="115"/>
      <c r="J3277" s="83"/>
      <c r="K3277" s="83"/>
    </row>
    <row r="3278" ht="13.5" customHeight="1">
      <c r="A3278" s="5"/>
      <c r="B3278" s="111"/>
      <c r="D3278" s="85"/>
      <c r="E3278" s="85"/>
      <c r="F3278" s="85"/>
      <c r="G3278" s="85"/>
      <c r="H3278" s="85"/>
      <c r="I3278" s="115"/>
      <c r="J3278" s="83"/>
      <c r="K3278" s="83"/>
    </row>
    <row r="3279" ht="13.5" customHeight="1">
      <c r="A3279" s="5"/>
      <c r="B3279" s="111"/>
      <c r="D3279" s="85"/>
      <c r="E3279" s="85"/>
      <c r="F3279" s="85"/>
      <c r="G3279" s="85"/>
      <c r="H3279" s="85"/>
      <c r="I3279" s="115"/>
      <c r="J3279" s="83"/>
      <c r="K3279" s="83"/>
    </row>
    <row r="3280" ht="13.5" customHeight="1">
      <c r="A3280" s="5"/>
      <c r="B3280" s="111"/>
      <c r="D3280" s="85"/>
      <c r="E3280" s="85"/>
      <c r="F3280" s="85"/>
      <c r="G3280" s="85"/>
      <c r="H3280" s="85"/>
      <c r="I3280" s="115"/>
      <c r="J3280" s="83"/>
      <c r="K3280" s="83"/>
    </row>
    <row r="3281" ht="13.5" customHeight="1">
      <c r="A3281" s="5"/>
      <c r="B3281" s="111"/>
      <c r="D3281" s="85"/>
      <c r="E3281" s="85"/>
      <c r="F3281" s="85"/>
      <c r="G3281" s="85"/>
      <c r="H3281" s="85"/>
      <c r="I3281" s="115"/>
      <c r="J3281" s="83"/>
      <c r="K3281" s="83"/>
    </row>
    <row r="3282" ht="13.5" customHeight="1">
      <c r="A3282" s="5"/>
      <c r="B3282" s="111"/>
      <c r="D3282" s="85"/>
      <c r="E3282" s="85"/>
      <c r="F3282" s="85"/>
      <c r="G3282" s="85"/>
      <c r="H3282" s="85"/>
      <c r="I3282" s="115"/>
      <c r="J3282" s="83"/>
      <c r="K3282" s="83"/>
    </row>
    <row r="3283" ht="13.5" customHeight="1">
      <c r="A3283" s="5"/>
      <c r="B3283" s="111"/>
      <c r="D3283" s="85"/>
      <c r="E3283" s="85"/>
      <c r="F3283" s="85"/>
      <c r="G3283" s="85"/>
      <c r="H3283" s="85"/>
      <c r="I3283" s="115"/>
      <c r="J3283" s="83"/>
      <c r="K3283" s="83"/>
    </row>
    <row r="3284" ht="13.5" customHeight="1">
      <c r="A3284" s="5"/>
      <c r="B3284" s="111"/>
      <c r="D3284" s="85"/>
      <c r="E3284" s="85"/>
      <c r="F3284" s="85"/>
      <c r="G3284" s="85"/>
      <c r="H3284" s="85"/>
      <c r="I3284" s="115"/>
      <c r="J3284" s="83"/>
      <c r="K3284" s="83"/>
    </row>
    <row r="3285" ht="13.5" customHeight="1">
      <c r="A3285" s="5"/>
      <c r="B3285" s="111"/>
      <c r="D3285" s="85"/>
      <c r="E3285" s="85"/>
      <c r="F3285" s="85"/>
      <c r="G3285" s="85"/>
      <c r="H3285" s="85"/>
      <c r="I3285" s="115"/>
      <c r="J3285" s="83"/>
      <c r="K3285" s="83"/>
    </row>
    <row r="3286" ht="13.5" customHeight="1">
      <c r="A3286" s="5"/>
      <c r="B3286" s="111"/>
      <c r="D3286" s="85"/>
      <c r="E3286" s="85"/>
      <c r="F3286" s="85"/>
      <c r="G3286" s="85"/>
      <c r="H3286" s="85"/>
      <c r="I3286" s="115"/>
      <c r="J3286" s="83"/>
      <c r="K3286" s="83"/>
    </row>
    <row r="3287" ht="13.5" customHeight="1">
      <c r="A3287" s="5"/>
      <c r="B3287" s="111"/>
      <c r="D3287" s="85"/>
      <c r="E3287" s="85"/>
      <c r="F3287" s="85"/>
      <c r="G3287" s="85"/>
      <c r="H3287" s="85"/>
      <c r="I3287" s="115"/>
      <c r="J3287" s="83"/>
      <c r="K3287" s="83"/>
    </row>
    <row r="3288" ht="13.5" customHeight="1">
      <c r="A3288" s="5"/>
      <c r="B3288" s="111"/>
      <c r="D3288" s="85"/>
      <c r="E3288" s="85"/>
      <c r="F3288" s="85"/>
      <c r="G3288" s="85"/>
      <c r="H3288" s="85"/>
      <c r="I3288" s="115"/>
      <c r="J3288" s="83"/>
      <c r="K3288" s="83"/>
    </row>
    <row r="3289" ht="13.5" customHeight="1">
      <c r="A3289" s="5"/>
      <c r="B3289" s="111"/>
      <c r="D3289" s="85"/>
      <c r="E3289" s="85"/>
      <c r="F3289" s="85"/>
      <c r="G3289" s="85"/>
      <c r="H3289" s="85"/>
      <c r="I3289" s="115"/>
      <c r="J3289" s="83"/>
      <c r="K3289" s="83"/>
    </row>
    <row r="3290" ht="13.5" customHeight="1">
      <c r="A3290" s="5"/>
      <c r="B3290" s="111"/>
      <c r="D3290" s="85"/>
      <c r="E3290" s="85"/>
      <c r="F3290" s="85"/>
      <c r="G3290" s="85"/>
      <c r="H3290" s="85"/>
      <c r="I3290" s="115"/>
      <c r="J3290" s="83"/>
      <c r="K3290" s="83"/>
    </row>
    <row r="3291" ht="13.5" customHeight="1">
      <c r="A3291" s="5"/>
      <c r="B3291" s="111"/>
      <c r="D3291" s="85"/>
      <c r="E3291" s="85"/>
      <c r="F3291" s="85"/>
      <c r="G3291" s="85"/>
      <c r="H3291" s="85"/>
      <c r="I3291" s="115"/>
      <c r="J3291" s="83"/>
      <c r="K3291" s="83"/>
    </row>
    <row r="3292" ht="13.5" customHeight="1">
      <c r="A3292" s="5"/>
      <c r="B3292" s="111"/>
      <c r="D3292" s="85"/>
      <c r="E3292" s="85"/>
      <c r="F3292" s="85"/>
      <c r="G3292" s="85"/>
      <c r="H3292" s="85"/>
      <c r="I3292" s="115"/>
      <c r="J3292" s="83"/>
      <c r="K3292" s="83"/>
    </row>
    <row r="3293" ht="13.5" customHeight="1">
      <c r="A3293" s="5"/>
      <c r="B3293" s="111"/>
      <c r="D3293" s="85"/>
      <c r="E3293" s="85"/>
      <c r="F3293" s="85"/>
      <c r="G3293" s="85"/>
      <c r="H3293" s="85"/>
      <c r="I3293" s="115"/>
      <c r="J3293" s="83"/>
      <c r="K3293" s="83"/>
    </row>
    <row r="3294" ht="13.5" customHeight="1">
      <c r="A3294" s="5"/>
      <c r="B3294" s="111"/>
      <c r="D3294" s="85"/>
      <c r="E3294" s="85"/>
      <c r="F3294" s="85"/>
      <c r="G3294" s="85"/>
      <c r="H3294" s="85"/>
      <c r="I3294" s="115"/>
      <c r="J3294" s="83"/>
      <c r="K3294" s="83"/>
    </row>
    <row r="3295" ht="13.5" customHeight="1">
      <c r="A3295" s="5"/>
      <c r="B3295" s="111"/>
      <c r="D3295" s="85"/>
      <c r="E3295" s="85"/>
      <c r="F3295" s="85"/>
      <c r="G3295" s="85"/>
      <c r="H3295" s="85"/>
      <c r="I3295" s="115"/>
      <c r="J3295" s="83"/>
      <c r="K3295" s="83"/>
    </row>
    <row r="3296" ht="13.5" customHeight="1">
      <c r="A3296" s="5"/>
      <c r="B3296" s="111"/>
      <c r="D3296" s="85"/>
      <c r="E3296" s="85"/>
      <c r="F3296" s="85"/>
      <c r="G3296" s="85"/>
      <c r="H3296" s="85"/>
      <c r="I3296" s="115"/>
      <c r="J3296" s="83"/>
      <c r="K3296" s="83"/>
    </row>
    <row r="3297" ht="13.5" customHeight="1">
      <c r="A3297" s="5"/>
      <c r="B3297" s="111"/>
      <c r="D3297" s="85"/>
      <c r="E3297" s="85"/>
      <c r="F3297" s="85"/>
      <c r="G3297" s="85"/>
      <c r="H3297" s="85"/>
      <c r="I3297" s="115"/>
      <c r="J3297" s="83"/>
      <c r="K3297" s="83"/>
    </row>
    <row r="3298" ht="13.5" customHeight="1">
      <c r="A3298" s="5"/>
      <c r="B3298" s="111"/>
      <c r="D3298" s="85"/>
      <c r="E3298" s="85"/>
      <c r="F3298" s="85"/>
      <c r="G3298" s="85"/>
      <c r="H3298" s="85"/>
      <c r="I3298" s="115"/>
      <c r="J3298" s="83"/>
      <c r="K3298" s="83"/>
    </row>
    <row r="3299" ht="13.5" customHeight="1">
      <c r="A3299" s="5"/>
      <c r="B3299" s="111"/>
      <c r="D3299" s="85"/>
      <c r="E3299" s="85"/>
      <c r="F3299" s="85"/>
      <c r="G3299" s="85"/>
      <c r="H3299" s="85"/>
      <c r="I3299" s="115"/>
      <c r="J3299" s="83"/>
      <c r="K3299" s="83"/>
    </row>
    <row r="3300" ht="13.5" customHeight="1">
      <c r="A3300" s="5"/>
      <c r="B3300" s="111"/>
      <c r="D3300" s="85"/>
      <c r="E3300" s="85"/>
      <c r="F3300" s="85"/>
      <c r="G3300" s="85"/>
      <c r="H3300" s="85"/>
      <c r="I3300" s="115"/>
      <c r="J3300" s="83"/>
      <c r="K3300" s="83"/>
    </row>
    <row r="3301" ht="13.5" customHeight="1">
      <c r="A3301" s="5"/>
      <c r="B3301" s="111"/>
      <c r="D3301" s="85"/>
      <c r="E3301" s="85"/>
      <c r="F3301" s="85"/>
      <c r="G3301" s="85"/>
      <c r="H3301" s="85"/>
      <c r="I3301" s="115"/>
      <c r="J3301" s="83"/>
      <c r="K3301" s="83"/>
    </row>
    <row r="3302" ht="13.5" customHeight="1">
      <c r="A3302" s="5"/>
      <c r="B3302" s="111"/>
      <c r="D3302" s="85"/>
      <c r="E3302" s="85"/>
      <c r="F3302" s="85"/>
      <c r="G3302" s="85"/>
      <c r="H3302" s="85"/>
      <c r="I3302" s="115"/>
      <c r="J3302" s="83"/>
      <c r="K3302" s="83"/>
    </row>
    <row r="3303" ht="13.5" customHeight="1">
      <c r="A3303" s="5"/>
      <c r="B3303" s="111"/>
      <c r="D3303" s="85"/>
      <c r="E3303" s="85"/>
      <c r="F3303" s="85"/>
      <c r="G3303" s="85"/>
      <c r="H3303" s="85"/>
      <c r="I3303" s="115"/>
      <c r="J3303" s="83"/>
      <c r="K3303" s="83"/>
    </row>
    <row r="3304" ht="13.5" customHeight="1">
      <c r="A3304" s="5"/>
      <c r="B3304" s="111"/>
      <c r="D3304" s="85"/>
      <c r="E3304" s="85"/>
      <c r="F3304" s="85"/>
      <c r="G3304" s="85"/>
      <c r="H3304" s="85"/>
      <c r="I3304" s="115"/>
      <c r="J3304" s="83"/>
      <c r="K3304" s="83"/>
    </row>
    <row r="3305" ht="13.5" customHeight="1">
      <c r="A3305" s="5"/>
      <c r="B3305" s="111"/>
      <c r="D3305" s="85"/>
      <c r="E3305" s="85"/>
      <c r="F3305" s="85"/>
      <c r="G3305" s="85"/>
      <c r="H3305" s="85"/>
      <c r="I3305" s="115"/>
      <c r="J3305" s="83"/>
      <c r="K3305" s="83"/>
    </row>
    <row r="3306" ht="13.5" customHeight="1">
      <c r="A3306" s="5"/>
      <c r="B3306" s="111"/>
      <c r="D3306" s="85"/>
      <c r="E3306" s="85"/>
      <c r="F3306" s="85"/>
      <c r="G3306" s="85"/>
      <c r="H3306" s="85"/>
      <c r="I3306" s="115"/>
      <c r="J3306" s="83"/>
      <c r="K3306" s="83"/>
    </row>
    <row r="3307" ht="13.5" customHeight="1">
      <c r="A3307" s="5"/>
      <c r="B3307" s="111"/>
      <c r="D3307" s="85"/>
      <c r="E3307" s="85"/>
      <c r="F3307" s="85"/>
      <c r="G3307" s="85"/>
      <c r="H3307" s="85"/>
      <c r="I3307" s="115"/>
      <c r="J3307" s="83"/>
      <c r="K3307" s="83"/>
    </row>
    <row r="3308" ht="13.5" customHeight="1">
      <c r="A3308" s="5"/>
      <c r="B3308" s="111"/>
      <c r="D3308" s="85"/>
      <c r="E3308" s="85"/>
      <c r="F3308" s="85"/>
      <c r="G3308" s="85"/>
      <c r="H3308" s="85"/>
      <c r="I3308" s="115"/>
      <c r="J3308" s="83"/>
      <c r="K3308" s="83"/>
    </row>
    <row r="3309" ht="13.5" customHeight="1">
      <c r="A3309" s="5"/>
      <c r="B3309" s="111"/>
      <c r="D3309" s="85"/>
      <c r="E3309" s="85"/>
      <c r="F3309" s="85"/>
      <c r="G3309" s="85"/>
      <c r="H3309" s="85"/>
      <c r="I3309" s="115"/>
      <c r="J3309" s="83"/>
      <c r="K3309" s="83"/>
    </row>
    <row r="3310" ht="13.5" customHeight="1">
      <c r="A3310" s="5"/>
      <c r="B3310" s="111"/>
      <c r="D3310" s="85"/>
      <c r="E3310" s="85"/>
      <c r="F3310" s="85"/>
      <c r="G3310" s="85"/>
      <c r="H3310" s="85"/>
      <c r="I3310" s="115"/>
      <c r="J3310" s="83"/>
      <c r="K3310" s="83"/>
    </row>
    <row r="3311" ht="13.5" customHeight="1">
      <c r="A3311" s="5"/>
      <c r="B3311" s="111"/>
      <c r="D3311" s="85"/>
      <c r="E3311" s="85"/>
      <c r="F3311" s="85"/>
      <c r="G3311" s="85"/>
      <c r="H3311" s="85"/>
      <c r="I3311" s="115"/>
      <c r="J3311" s="83"/>
      <c r="K3311" s="83"/>
    </row>
    <row r="3312" ht="13.5" customHeight="1">
      <c r="A3312" s="5"/>
      <c r="B3312" s="111"/>
      <c r="D3312" s="85"/>
      <c r="E3312" s="85"/>
      <c r="F3312" s="85"/>
      <c r="G3312" s="85"/>
      <c r="H3312" s="85"/>
      <c r="I3312" s="115"/>
      <c r="J3312" s="83"/>
      <c r="K3312" s="83"/>
    </row>
    <row r="3313" ht="13.5" customHeight="1">
      <c r="A3313" s="5"/>
      <c r="B3313" s="111"/>
      <c r="D3313" s="85"/>
      <c r="E3313" s="85"/>
      <c r="F3313" s="85"/>
      <c r="G3313" s="85"/>
      <c r="H3313" s="85"/>
      <c r="I3313" s="115"/>
      <c r="J3313" s="83"/>
      <c r="K3313" s="83"/>
    </row>
    <row r="3314" ht="13.5" customHeight="1">
      <c r="A3314" s="5"/>
      <c r="B3314" s="111"/>
      <c r="D3314" s="85"/>
      <c r="E3314" s="85"/>
      <c r="F3314" s="85"/>
      <c r="G3314" s="85"/>
      <c r="H3314" s="85"/>
      <c r="I3314" s="115"/>
      <c r="J3314" s="83"/>
      <c r="K3314" s="83"/>
    </row>
    <row r="3315" ht="13.5" customHeight="1">
      <c r="A3315" s="5"/>
      <c r="B3315" s="111"/>
      <c r="D3315" s="85"/>
      <c r="E3315" s="85"/>
      <c r="F3315" s="85"/>
      <c r="G3315" s="85"/>
      <c r="H3315" s="85"/>
      <c r="I3315" s="115"/>
      <c r="J3315" s="83"/>
      <c r="K3315" s="83"/>
    </row>
    <row r="3316" ht="13.5" customHeight="1">
      <c r="A3316" s="5"/>
      <c r="B3316" s="111"/>
      <c r="D3316" s="85"/>
      <c r="E3316" s="85"/>
      <c r="F3316" s="85"/>
      <c r="G3316" s="85"/>
      <c r="H3316" s="85"/>
      <c r="I3316" s="115"/>
      <c r="J3316" s="83"/>
      <c r="K3316" s="83"/>
    </row>
    <row r="3317" ht="13.5" customHeight="1">
      <c r="A3317" s="5"/>
      <c r="B3317" s="111"/>
      <c r="D3317" s="85"/>
      <c r="E3317" s="85"/>
      <c r="F3317" s="85"/>
      <c r="G3317" s="85"/>
      <c r="H3317" s="85"/>
      <c r="I3317" s="115"/>
      <c r="J3317" s="83"/>
      <c r="K3317" s="83"/>
    </row>
    <row r="3318" ht="13.5" customHeight="1">
      <c r="A3318" s="5"/>
      <c r="B3318" s="111"/>
      <c r="D3318" s="85"/>
      <c r="E3318" s="85"/>
      <c r="F3318" s="85"/>
      <c r="G3318" s="85"/>
      <c r="H3318" s="85"/>
      <c r="I3318" s="115"/>
      <c r="J3318" s="83"/>
      <c r="K3318" s="83"/>
    </row>
    <row r="3319" ht="13.5" customHeight="1">
      <c r="A3319" s="5"/>
      <c r="B3319" s="111"/>
      <c r="D3319" s="85"/>
      <c r="E3319" s="85"/>
      <c r="F3319" s="85"/>
      <c r="G3319" s="85"/>
      <c r="H3319" s="85"/>
      <c r="I3319" s="115"/>
      <c r="J3319" s="83"/>
      <c r="K3319" s="83"/>
    </row>
    <row r="3320" ht="13.5" customHeight="1">
      <c r="A3320" s="5"/>
      <c r="B3320" s="111"/>
      <c r="D3320" s="85"/>
      <c r="E3320" s="85"/>
      <c r="F3320" s="85"/>
      <c r="G3320" s="85"/>
      <c r="H3320" s="85"/>
      <c r="I3320" s="115"/>
      <c r="J3320" s="83"/>
      <c r="K3320" s="83"/>
    </row>
    <row r="3321" ht="13.5" customHeight="1">
      <c r="A3321" s="5"/>
      <c r="B3321" s="111"/>
      <c r="D3321" s="85"/>
      <c r="E3321" s="85"/>
      <c r="F3321" s="85"/>
      <c r="G3321" s="85"/>
      <c r="H3321" s="85"/>
      <c r="I3321" s="115"/>
      <c r="J3321" s="83"/>
      <c r="K3321" s="83"/>
    </row>
    <row r="3322" ht="13.5" customHeight="1">
      <c r="A3322" s="5"/>
      <c r="B3322" s="111"/>
      <c r="D3322" s="85"/>
      <c r="E3322" s="85"/>
      <c r="F3322" s="85"/>
      <c r="G3322" s="85"/>
      <c r="H3322" s="85"/>
      <c r="I3322" s="115"/>
      <c r="J3322" s="83"/>
      <c r="K3322" s="83"/>
    </row>
    <row r="3323" ht="13.5" customHeight="1">
      <c r="A3323" s="5"/>
      <c r="B3323" s="111"/>
      <c r="D3323" s="85"/>
      <c r="E3323" s="85"/>
      <c r="F3323" s="85"/>
      <c r="G3323" s="85"/>
      <c r="H3323" s="85"/>
      <c r="I3323" s="115"/>
      <c r="J3323" s="83"/>
      <c r="K3323" s="83"/>
    </row>
    <row r="3324" ht="13.5" customHeight="1">
      <c r="A3324" s="5"/>
      <c r="B3324" s="111"/>
      <c r="D3324" s="85"/>
      <c r="E3324" s="85"/>
      <c r="F3324" s="85"/>
      <c r="G3324" s="85"/>
      <c r="H3324" s="85"/>
      <c r="I3324" s="115"/>
      <c r="J3324" s="83"/>
      <c r="K3324" s="83"/>
    </row>
    <row r="3325" ht="13.5" customHeight="1">
      <c r="A3325" s="5"/>
      <c r="B3325" s="111"/>
      <c r="D3325" s="85"/>
      <c r="E3325" s="85"/>
      <c r="F3325" s="85"/>
      <c r="G3325" s="85"/>
      <c r="H3325" s="85"/>
      <c r="I3325" s="115"/>
      <c r="J3325" s="83"/>
      <c r="K3325" s="83"/>
    </row>
    <row r="3326" ht="13.5" customHeight="1">
      <c r="A3326" s="5"/>
      <c r="B3326" s="111"/>
      <c r="D3326" s="85"/>
      <c r="E3326" s="85"/>
      <c r="F3326" s="85"/>
      <c r="G3326" s="85"/>
      <c r="H3326" s="85"/>
      <c r="I3326" s="115"/>
      <c r="J3326" s="83"/>
      <c r="K3326" s="83"/>
    </row>
    <row r="3327" ht="13.5" customHeight="1">
      <c r="A3327" s="5"/>
      <c r="B3327" s="111"/>
      <c r="D3327" s="85"/>
      <c r="E3327" s="85"/>
      <c r="F3327" s="85"/>
      <c r="G3327" s="85"/>
      <c r="H3327" s="85"/>
      <c r="I3327" s="115"/>
      <c r="J3327" s="83"/>
      <c r="K3327" s="83"/>
    </row>
    <row r="3328" ht="13.5" customHeight="1">
      <c r="A3328" s="5"/>
      <c r="B3328" s="111"/>
      <c r="D3328" s="85"/>
      <c r="E3328" s="85"/>
      <c r="F3328" s="85"/>
      <c r="G3328" s="85"/>
      <c r="H3328" s="85"/>
      <c r="I3328" s="115"/>
      <c r="J3328" s="83"/>
      <c r="K3328" s="83"/>
    </row>
    <row r="3329" ht="13.5" customHeight="1">
      <c r="A3329" s="5"/>
      <c r="B3329" s="111"/>
      <c r="D3329" s="85"/>
      <c r="E3329" s="85"/>
      <c r="F3329" s="85"/>
      <c r="G3329" s="85"/>
      <c r="H3329" s="85"/>
      <c r="I3329" s="115"/>
      <c r="J3329" s="83"/>
      <c r="K3329" s="83"/>
    </row>
    <row r="3330" ht="13.5" customHeight="1">
      <c r="A3330" s="5"/>
      <c r="B3330" s="111"/>
      <c r="D3330" s="85"/>
      <c r="E3330" s="85"/>
      <c r="F3330" s="85"/>
      <c r="G3330" s="85"/>
      <c r="H3330" s="85"/>
      <c r="I3330" s="115"/>
      <c r="J3330" s="83"/>
      <c r="K3330" s="83"/>
    </row>
    <row r="3331" ht="13.5" customHeight="1">
      <c r="A3331" s="5"/>
      <c r="B3331" s="111"/>
      <c r="D3331" s="85"/>
      <c r="E3331" s="85"/>
      <c r="F3331" s="85"/>
      <c r="G3331" s="85"/>
      <c r="H3331" s="85"/>
      <c r="I3331" s="115"/>
      <c r="J3331" s="83"/>
      <c r="K3331" s="83"/>
    </row>
    <row r="3332" ht="13.5" customHeight="1">
      <c r="A3332" s="5"/>
      <c r="B3332" s="111"/>
      <c r="D3332" s="85"/>
      <c r="E3332" s="85"/>
      <c r="F3332" s="85"/>
      <c r="G3332" s="85"/>
      <c r="H3332" s="85"/>
      <c r="I3332" s="115"/>
      <c r="J3332" s="83"/>
      <c r="K3332" s="83"/>
    </row>
    <row r="3333" ht="13.5" customHeight="1">
      <c r="A3333" s="5"/>
      <c r="B3333" s="111"/>
      <c r="D3333" s="85"/>
      <c r="E3333" s="85"/>
      <c r="F3333" s="85"/>
      <c r="G3333" s="85"/>
      <c r="H3333" s="85"/>
      <c r="I3333" s="115"/>
      <c r="J3333" s="83"/>
      <c r="K3333" s="83"/>
    </row>
    <row r="3334" ht="13.5" customHeight="1">
      <c r="A3334" s="5"/>
      <c r="B3334" s="111"/>
      <c r="D3334" s="85"/>
      <c r="E3334" s="85"/>
      <c r="F3334" s="85"/>
      <c r="G3334" s="85"/>
      <c r="H3334" s="85"/>
      <c r="I3334" s="115"/>
      <c r="J3334" s="83"/>
      <c r="K3334" s="83"/>
    </row>
    <row r="3335" ht="13.5" customHeight="1">
      <c r="A3335" s="5"/>
      <c r="B3335" s="111"/>
      <c r="D3335" s="85"/>
      <c r="E3335" s="85"/>
      <c r="F3335" s="85"/>
      <c r="G3335" s="85"/>
      <c r="H3335" s="85"/>
      <c r="I3335" s="115"/>
      <c r="J3335" s="83"/>
      <c r="K3335" s="83"/>
    </row>
    <row r="3336" ht="13.5" customHeight="1">
      <c r="A3336" s="5"/>
      <c r="B3336" s="111"/>
      <c r="D3336" s="85"/>
      <c r="E3336" s="85"/>
      <c r="F3336" s="85"/>
      <c r="G3336" s="85"/>
      <c r="H3336" s="85"/>
      <c r="I3336" s="115"/>
      <c r="J3336" s="83"/>
      <c r="K3336" s="83"/>
    </row>
    <row r="3337" ht="13.5" customHeight="1">
      <c r="A3337" s="5"/>
      <c r="B3337" s="111"/>
      <c r="D3337" s="85"/>
      <c r="E3337" s="85"/>
      <c r="F3337" s="85"/>
      <c r="G3337" s="85"/>
      <c r="H3337" s="85"/>
      <c r="I3337" s="115"/>
      <c r="J3337" s="83"/>
      <c r="K3337" s="83"/>
    </row>
    <row r="3338" ht="13.5" customHeight="1">
      <c r="A3338" s="5"/>
      <c r="B3338" s="111"/>
      <c r="D3338" s="85"/>
      <c r="E3338" s="85"/>
      <c r="F3338" s="85"/>
      <c r="G3338" s="85"/>
      <c r="H3338" s="85"/>
      <c r="I3338" s="115"/>
      <c r="J3338" s="83"/>
      <c r="K3338" s="83"/>
    </row>
    <row r="3339" ht="13.5" customHeight="1">
      <c r="A3339" s="5"/>
      <c r="B3339" s="111"/>
      <c r="D3339" s="85"/>
      <c r="E3339" s="85"/>
      <c r="F3339" s="85"/>
      <c r="G3339" s="85"/>
      <c r="H3339" s="85"/>
      <c r="I3339" s="115"/>
      <c r="J3339" s="83"/>
      <c r="K3339" s="83"/>
    </row>
    <row r="3340" ht="13.5" customHeight="1">
      <c r="A3340" s="5"/>
      <c r="B3340" s="111"/>
      <c r="D3340" s="85"/>
      <c r="E3340" s="85"/>
      <c r="F3340" s="85"/>
      <c r="G3340" s="85"/>
      <c r="H3340" s="85"/>
      <c r="I3340" s="115"/>
      <c r="J3340" s="83"/>
      <c r="K3340" s="83"/>
    </row>
    <row r="3341" ht="13.5" customHeight="1">
      <c r="A3341" s="5"/>
      <c r="B3341" s="111"/>
      <c r="D3341" s="85"/>
      <c r="E3341" s="85"/>
      <c r="F3341" s="85"/>
      <c r="G3341" s="85"/>
      <c r="H3341" s="85"/>
      <c r="I3341" s="115"/>
      <c r="J3341" s="83"/>
      <c r="K3341" s="83"/>
    </row>
    <row r="3342" ht="13.5" customHeight="1">
      <c r="A3342" s="5"/>
      <c r="B3342" s="111"/>
      <c r="D3342" s="85"/>
      <c r="E3342" s="85"/>
      <c r="F3342" s="85"/>
      <c r="G3342" s="85"/>
      <c r="H3342" s="85"/>
      <c r="I3342" s="115"/>
      <c r="J3342" s="83"/>
      <c r="K3342" s="83"/>
    </row>
    <row r="3343" ht="13.5" customHeight="1">
      <c r="A3343" s="5"/>
      <c r="B3343" s="111"/>
      <c r="D3343" s="85"/>
      <c r="E3343" s="85"/>
      <c r="F3343" s="85"/>
      <c r="G3343" s="85"/>
      <c r="H3343" s="85"/>
      <c r="I3343" s="115"/>
      <c r="J3343" s="83"/>
      <c r="K3343" s="83"/>
    </row>
    <row r="3344" ht="13.5" customHeight="1">
      <c r="A3344" s="5"/>
      <c r="B3344" s="111"/>
      <c r="D3344" s="85"/>
      <c r="E3344" s="85"/>
      <c r="F3344" s="85"/>
      <c r="G3344" s="85"/>
      <c r="H3344" s="85"/>
      <c r="I3344" s="115"/>
      <c r="J3344" s="83"/>
      <c r="K3344" s="83"/>
    </row>
    <row r="3345" ht="13.5" customHeight="1">
      <c r="A3345" s="5"/>
      <c r="B3345" s="111"/>
      <c r="D3345" s="85"/>
      <c r="E3345" s="85"/>
      <c r="F3345" s="85"/>
      <c r="G3345" s="85"/>
      <c r="H3345" s="85"/>
      <c r="I3345" s="115"/>
      <c r="J3345" s="83"/>
      <c r="K3345" s="83"/>
    </row>
    <row r="3346" ht="13.5" customHeight="1">
      <c r="A3346" s="5"/>
      <c r="B3346" s="111"/>
      <c r="D3346" s="85"/>
      <c r="E3346" s="85"/>
      <c r="F3346" s="85"/>
      <c r="G3346" s="85"/>
      <c r="H3346" s="85"/>
      <c r="I3346" s="115"/>
      <c r="J3346" s="83"/>
      <c r="K3346" s="83"/>
    </row>
    <row r="3347" ht="13.5" customHeight="1">
      <c r="A3347" s="5"/>
      <c r="B3347" s="111"/>
      <c r="D3347" s="85"/>
      <c r="E3347" s="85"/>
      <c r="F3347" s="85"/>
      <c r="G3347" s="85"/>
      <c r="H3347" s="85"/>
      <c r="I3347" s="115"/>
      <c r="J3347" s="83"/>
      <c r="K3347" s="83"/>
    </row>
    <row r="3348" ht="13.5" customHeight="1">
      <c r="A3348" s="5"/>
      <c r="B3348" s="111"/>
      <c r="D3348" s="85"/>
      <c r="E3348" s="85"/>
      <c r="F3348" s="85"/>
      <c r="G3348" s="85"/>
      <c r="H3348" s="85"/>
      <c r="I3348" s="115"/>
      <c r="J3348" s="83"/>
      <c r="K3348" s="83"/>
    </row>
    <row r="3349" ht="13.5" customHeight="1">
      <c r="A3349" s="5"/>
      <c r="B3349" s="111"/>
      <c r="D3349" s="85"/>
      <c r="E3349" s="85"/>
      <c r="F3349" s="85"/>
      <c r="G3349" s="85"/>
      <c r="H3349" s="85"/>
      <c r="I3349" s="115"/>
      <c r="J3349" s="83"/>
      <c r="K3349" s="83"/>
    </row>
    <row r="3350" ht="13.5" customHeight="1">
      <c r="A3350" s="5"/>
      <c r="B3350" s="111"/>
      <c r="D3350" s="85"/>
      <c r="E3350" s="85"/>
      <c r="F3350" s="85"/>
      <c r="G3350" s="85"/>
      <c r="H3350" s="85"/>
      <c r="I3350" s="115"/>
      <c r="J3350" s="83"/>
      <c r="K3350" s="83"/>
    </row>
    <row r="3351" ht="13.5" customHeight="1">
      <c r="A3351" s="5"/>
      <c r="B3351" s="111"/>
      <c r="D3351" s="85"/>
      <c r="E3351" s="85"/>
      <c r="F3351" s="85"/>
      <c r="G3351" s="85"/>
      <c r="H3351" s="85"/>
      <c r="I3351" s="115"/>
      <c r="J3351" s="83"/>
      <c r="K3351" s="83"/>
    </row>
    <row r="3352" ht="13.5" customHeight="1">
      <c r="A3352" s="5"/>
      <c r="B3352" s="111"/>
      <c r="D3352" s="85"/>
      <c r="E3352" s="85"/>
      <c r="F3352" s="85"/>
      <c r="G3352" s="85"/>
      <c r="H3352" s="85"/>
      <c r="I3352" s="115"/>
      <c r="J3352" s="83"/>
      <c r="K3352" s="83"/>
    </row>
    <row r="3353" ht="13.5" customHeight="1">
      <c r="A3353" s="5"/>
      <c r="B3353" s="111"/>
      <c r="D3353" s="85"/>
      <c r="E3353" s="85"/>
      <c r="F3353" s="85"/>
      <c r="G3353" s="85"/>
      <c r="H3353" s="85"/>
      <c r="I3353" s="115"/>
      <c r="J3353" s="83"/>
      <c r="K3353" s="83"/>
    </row>
    <row r="3354" ht="13.5" customHeight="1">
      <c r="A3354" s="5"/>
      <c r="B3354" s="111"/>
      <c r="D3354" s="85"/>
      <c r="E3354" s="85"/>
      <c r="F3354" s="85"/>
      <c r="G3354" s="85"/>
      <c r="H3354" s="85"/>
      <c r="I3354" s="115"/>
      <c r="J3354" s="83"/>
      <c r="K3354" s="83"/>
    </row>
    <row r="3355" ht="13.5" customHeight="1">
      <c r="A3355" s="5"/>
      <c r="B3355" s="111"/>
      <c r="D3355" s="85"/>
      <c r="E3355" s="85"/>
      <c r="F3355" s="85"/>
      <c r="G3355" s="85"/>
      <c r="H3355" s="85"/>
      <c r="I3355" s="115"/>
      <c r="J3355" s="83"/>
      <c r="K3355" s="83"/>
    </row>
    <row r="3356" ht="13.5" customHeight="1">
      <c r="A3356" s="5"/>
      <c r="B3356" s="111"/>
      <c r="D3356" s="85"/>
      <c r="E3356" s="85"/>
      <c r="F3356" s="85"/>
      <c r="G3356" s="85"/>
      <c r="H3356" s="85"/>
      <c r="I3356" s="115"/>
      <c r="J3356" s="83"/>
      <c r="K3356" s="83"/>
    </row>
    <row r="3357" ht="13.5" customHeight="1">
      <c r="A3357" s="5"/>
      <c r="B3357" s="111"/>
      <c r="D3357" s="85"/>
      <c r="E3357" s="85"/>
      <c r="F3357" s="85"/>
      <c r="G3357" s="85"/>
      <c r="H3357" s="85"/>
      <c r="I3357" s="115"/>
      <c r="J3357" s="83"/>
      <c r="K3357" s="83"/>
    </row>
    <row r="3358" ht="13.5" customHeight="1">
      <c r="A3358" s="5"/>
      <c r="B3358" s="111"/>
      <c r="D3358" s="85"/>
      <c r="E3358" s="85"/>
      <c r="F3358" s="85"/>
      <c r="G3358" s="85"/>
      <c r="H3358" s="85"/>
      <c r="I3358" s="115"/>
      <c r="J3358" s="83"/>
      <c r="K3358" s="83"/>
    </row>
    <row r="3359" ht="13.5" customHeight="1">
      <c r="A3359" s="5"/>
      <c r="B3359" s="111"/>
      <c r="D3359" s="85"/>
      <c r="E3359" s="85"/>
      <c r="F3359" s="85"/>
      <c r="G3359" s="85"/>
      <c r="H3359" s="85"/>
      <c r="I3359" s="115"/>
      <c r="J3359" s="83"/>
      <c r="K3359" s="83"/>
    </row>
    <row r="3360" ht="13.5" customHeight="1">
      <c r="A3360" s="5"/>
      <c r="B3360" s="111"/>
      <c r="D3360" s="85"/>
      <c r="E3360" s="85"/>
      <c r="F3360" s="85"/>
      <c r="G3360" s="85"/>
      <c r="H3360" s="85"/>
      <c r="I3360" s="115"/>
      <c r="J3360" s="83"/>
      <c r="K3360" s="83"/>
    </row>
    <row r="3361" ht="13.5" customHeight="1">
      <c r="A3361" s="5"/>
      <c r="B3361" s="111"/>
      <c r="D3361" s="85"/>
      <c r="E3361" s="85"/>
      <c r="F3361" s="85"/>
      <c r="G3361" s="85"/>
      <c r="H3361" s="85"/>
      <c r="I3361" s="115"/>
      <c r="J3361" s="83"/>
      <c r="K3361" s="83"/>
    </row>
    <row r="3362" ht="13.5" customHeight="1">
      <c r="A3362" s="5"/>
      <c r="B3362" s="111"/>
      <c r="D3362" s="85"/>
      <c r="E3362" s="85"/>
      <c r="F3362" s="85"/>
      <c r="G3362" s="85"/>
      <c r="H3362" s="85"/>
      <c r="I3362" s="115"/>
      <c r="J3362" s="83"/>
      <c r="K3362" s="83"/>
    </row>
    <row r="3363" ht="13.5" customHeight="1">
      <c r="A3363" s="5"/>
      <c r="B3363" s="111"/>
      <c r="D3363" s="85"/>
      <c r="E3363" s="85"/>
      <c r="F3363" s="85"/>
      <c r="G3363" s="85"/>
      <c r="H3363" s="85"/>
      <c r="I3363" s="115"/>
      <c r="J3363" s="83"/>
      <c r="K3363" s="83"/>
    </row>
    <row r="3364" ht="13.5" customHeight="1">
      <c r="A3364" s="5"/>
      <c r="B3364" s="111"/>
      <c r="D3364" s="85"/>
      <c r="E3364" s="85"/>
      <c r="F3364" s="85"/>
      <c r="G3364" s="85"/>
      <c r="H3364" s="85"/>
      <c r="I3364" s="115"/>
      <c r="J3364" s="83"/>
      <c r="K3364" s="83"/>
    </row>
    <row r="3365" ht="13.5" customHeight="1">
      <c r="A3365" s="5"/>
      <c r="B3365" s="111"/>
      <c r="D3365" s="85"/>
      <c r="E3365" s="85"/>
      <c r="F3365" s="85"/>
      <c r="G3365" s="85"/>
      <c r="H3365" s="85"/>
      <c r="I3365" s="115"/>
      <c r="J3365" s="83"/>
      <c r="K3365" s="83"/>
    </row>
    <row r="3366" ht="13.5" customHeight="1">
      <c r="A3366" s="5"/>
      <c r="B3366" s="111"/>
      <c r="D3366" s="85"/>
      <c r="E3366" s="85"/>
      <c r="F3366" s="85"/>
      <c r="G3366" s="85"/>
      <c r="H3366" s="85"/>
      <c r="I3366" s="115"/>
      <c r="J3366" s="83"/>
      <c r="K3366" s="83"/>
    </row>
    <row r="3367" ht="13.5" customHeight="1">
      <c r="A3367" s="5"/>
      <c r="B3367" s="111"/>
      <c r="D3367" s="85"/>
      <c r="E3367" s="85"/>
      <c r="F3367" s="85"/>
      <c r="G3367" s="85"/>
      <c r="H3367" s="85"/>
      <c r="I3367" s="115"/>
      <c r="J3367" s="83"/>
      <c r="K3367" s="83"/>
    </row>
    <row r="3368" ht="13.5" customHeight="1">
      <c r="A3368" s="5"/>
      <c r="B3368" s="111"/>
      <c r="D3368" s="85"/>
      <c r="E3368" s="85"/>
      <c r="F3368" s="85"/>
      <c r="G3368" s="85"/>
      <c r="H3368" s="85"/>
      <c r="I3368" s="115"/>
      <c r="J3368" s="83"/>
      <c r="K3368" s="83"/>
    </row>
    <row r="3369" ht="13.5" customHeight="1">
      <c r="A3369" s="5"/>
      <c r="B3369" s="111"/>
      <c r="D3369" s="85"/>
      <c r="E3369" s="85"/>
      <c r="F3369" s="85"/>
      <c r="G3369" s="85"/>
      <c r="H3369" s="85"/>
      <c r="I3369" s="115"/>
      <c r="J3369" s="83"/>
      <c r="K3369" s="83"/>
    </row>
    <row r="3370" ht="13.5" customHeight="1">
      <c r="A3370" s="5"/>
      <c r="B3370" s="111"/>
      <c r="D3370" s="85"/>
      <c r="E3370" s="85"/>
      <c r="F3370" s="85"/>
      <c r="G3370" s="85"/>
      <c r="H3370" s="85"/>
      <c r="I3370" s="115"/>
      <c r="J3370" s="83"/>
      <c r="K3370" s="83"/>
    </row>
    <row r="3371" ht="13.5" customHeight="1">
      <c r="A3371" s="5"/>
      <c r="B3371" s="111"/>
      <c r="D3371" s="85"/>
      <c r="E3371" s="85"/>
      <c r="F3371" s="85"/>
      <c r="G3371" s="85"/>
      <c r="H3371" s="85"/>
      <c r="I3371" s="115"/>
      <c r="J3371" s="83"/>
      <c r="K3371" s="83"/>
    </row>
    <row r="3372" ht="13.5" customHeight="1">
      <c r="A3372" s="5"/>
      <c r="B3372" s="111"/>
      <c r="D3372" s="85"/>
      <c r="E3372" s="85"/>
      <c r="F3372" s="85"/>
      <c r="G3372" s="85"/>
      <c r="H3372" s="85"/>
      <c r="I3372" s="115"/>
      <c r="J3372" s="83"/>
      <c r="K3372" s="83"/>
    </row>
    <row r="3373" ht="13.5" customHeight="1">
      <c r="A3373" s="5"/>
      <c r="B3373" s="111"/>
      <c r="D3373" s="85"/>
      <c r="E3373" s="85"/>
      <c r="F3373" s="85"/>
      <c r="G3373" s="85"/>
      <c r="H3373" s="85"/>
      <c r="I3373" s="115"/>
      <c r="J3373" s="83"/>
      <c r="K3373" s="83"/>
    </row>
    <row r="3374" ht="13.5" customHeight="1">
      <c r="A3374" s="5"/>
      <c r="B3374" s="111"/>
      <c r="D3374" s="85"/>
      <c r="E3374" s="85"/>
      <c r="F3374" s="85"/>
      <c r="G3374" s="85"/>
      <c r="H3374" s="85"/>
      <c r="I3374" s="115"/>
      <c r="J3374" s="83"/>
      <c r="K3374" s="83"/>
    </row>
    <row r="3375" ht="13.5" customHeight="1">
      <c r="A3375" s="5"/>
      <c r="B3375" s="111"/>
      <c r="D3375" s="85"/>
      <c r="E3375" s="85"/>
      <c r="F3375" s="85"/>
      <c r="G3375" s="85"/>
      <c r="H3375" s="85"/>
      <c r="I3375" s="115"/>
      <c r="J3375" s="83"/>
      <c r="K3375" s="83"/>
    </row>
    <row r="3376" ht="13.5" customHeight="1">
      <c r="A3376" s="5"/>
      <c r="B3376" s="111"/>
      <c r="D3376" s="85"/>
      <c r="E3376" s="85"/>
      <c r="F3376" s="85"/>
      <c r="G3376" s="85"/>
      <c r="H3376" s="85"/>
      <c r="I3376" s="115"/>
      <c r="J3376" s="83"/>
      <c r="K3376" s="83"/>
    </row>
    <row r="3377" ht="13.5" customHeight="1">
      <c r="A3377" s="5"/>
      <c r="B3377" s="111"/>
      <c r="D3377" s="85"/>
      <c r="E3377" s="85"/>
      <c r="F3377" s="85"/>
      <c r="G3377" s="85"/>
      <c r="H3377" s="85"/>
      <c r="I3377" s="115"/>
      <c r="J3377" s="83"/>
      <c r="K3377" s="83"/>
    </row>
    <row r="3378" ht="13.5" customHeight="1">
      <c r="A3378" s="5"/>
      <c r="B3378" s="111"/>
      <c r="D3378" s="85"/>
      <c r="E3378" s="85"/>
      <c r="F3378" s="85"/>
      <c r="G3378" s="85"/>
      <c r="H3378" s="85"/>
      <c r="I3378" s="115"/>
      <c r="J3378" s="83"/>
      <c r="K3378" s="83"/>
    </row>
    <row r="3379" ht="13.5" customHeight="1">
      <c r="A3379" s="5"/>
      <c r="B3379" s="111"/>
      <c r="D3379" s="85"/>
      <c r="E3379" s="85"/>
      <c r="F3379" s="85"/>
      <c r="G3379" s="85"/>
      <c r="H3379" s="85"/>
      <c r="I3379" s="115"/>
      <c r="J3379" s="83"/>
      <c r="K3379" s="83"/>
    </row>
    <row r="3380" ht="13.5" customHeight="1">
      <c r="A3380" s="5"/>
      <c r="B3380" s="111"/>
      <c r="D3380" s="85"/>
      <c r="E3380" s="85"/>
      <c r="F3380" s="85"/>
      <c r="G3380" s="85"/>
      <c r="H3380" s="85"/>
      <c r="I3380" s="115"/>
      <c r="J3380" s="83"/>
      <c r="K3380" s="83"/>
    </row>
    <row r="3381" ht="13.5" customHeight="1">
      <c r="A3381" s="5"/>
      <c r="B3381" s="111"/>
      <c r="D3381" s="85"/>
      <c r="E3381" s="85"/>
      <c r="F3381" s="85"/>
      <c r="G3381" s="85"/>
      <c r="H3381" s="85"/>
      <c r="I3381" s="115"/>
      <c r="J3381" s="83"/>
      <c r="K3381" s="83"/>
    </row>
    <row r="3382" ht="13.5" customHeight="1">
      <c r="A3382" s="5"/>
      <c r="B3382" s="111"/>
      <c r="D3382" s="85"/>
      <c r="E3382" s="85"/>
      <c r="F3382" s="85"/>
      <c r="G3382" s="85"/>
      <c r="H3382" s="85"/>
      <c r="I3382" s="115"/>
      <c r="J3382" s="83"/>
      <c r="K3382" s="83"/>
    </row>
    <row r="3383" ht="13.5" customHeight="1">
      <c r="A3383" s="5"/>
      <c r="B3383" s="111"/>
      <c r="D3383" s="85"/>
      <c r="E3383" s="85"/>
      <c r="F3383" s="85"/>
      <c r="G3383" s="85"/>
      <c r="H3383" s="85"/>
      <c r="I3383" s="115"/>
      <c r="J3383" s="83"/>
      <c r="K3383" s="83"/>
    </row>
    <row r="3384" ht="13.5" customHeight="1">
      <c r="A3384" s="5"/>
      <c r="B3384" s="111"/>
      <c r="D3384" s="85"/>
      <c r="E3384" s="85"/>
      <c r="F3384" s="85"/>
      <c r="G3384" s="85"/>
      <c r="H3384" s="85"/>
      <c r="I3384" s="115"/>
      <c r="J3384" s="83"/>
      <c r="K3384" s="83"/>
    </row>
    <row r="3385" ht="13.5" customHeight="1">
      <c r="A3385" s="5"/>
      <c r="B3385" s="111"/>
      <c r="D3385" s="85"/>
      <c r="E3385" s="85"/>
      <c r="F3385" s="85"/>
      <c r="G3385" s="85"/>
      <c r="H3385" s="85"/>
      <c r="I3385" s="115"/>
      <c r="J3385" s="83"/>
      <c r="K3385" s="83"/>
    </row>
    <row r="3386" ht="13.5" customHeight="1">
      <c r="A3386" s="5"/>
      <c r="B3386" s="111"/>
      <c r="D3386" s="85"/>
      <c r="E3386" s="85"/>
      <c r="F3386" s="85"/>
      <c r="G3386" s="85"/>
      <c r="H3386" s="85"/>
      <c r="I3386" s="115"/>
      <c r="J3386" s="83"/>
      <c r="K3386" s="83"/>
    </row>
    <row r="3387" ht="13.5" customHeight="1">
      <c r="A3387" s="5"/>
      <c r="B3387" s="111"/>
      <c r="D3387" s="85"/>
      <c r="E3387" s="85"/>
      <c r="F3387" s="85"/>
      <c r="G3387" s="85"/>
      <c r="H3387" s="85"/>
      <c r="I3387" s="115"/>
      <c r="J3387" s="83"/>
      <c r="K3387" s="83"/>
    </row>
    <row r="3388" ht="13.5" customHeight="1">
      <c r="A3388" s="5"/>
      <c r="B3388" s="111"/>
      <c r="D3388" s="85"/>
      <c r="E3388" s="85"/>
      <c r="F3388" s="85"/>
      <c r="G3388" s="85"/>
      <c r="H3388" s="85"/>
      <c r="I3388" s="115"/>
      <c r="J3388" s="83"/>
      <c r="K3388" s="83"/>
    </row>
    <row r="3389" ht="13.5" customHeight="1">
      <c r="A3389" s="5"/>
      <c r="B3389" s="111"/>
      <c r="D3389" s="85"/>
      <c r="E3389" s="85"/>
      <c r="F3389" s="85"/>
      <c r="G3389" s="85"/>
      <c r="H3389" s="85"/>
      <c r="I3389" s="115"/>
      <c r="J3389" s="83"/>
      <c r="K3389" s="83"/>
    </row>
    <row r="3390" ht="13.5" customHeight="1">
      <c r="A3390" s="5"/>
      <c r="B3390" s="111"/>
      <c r="D3390" s="85"/>
      <c r="E3390" s="85"/>
      <c r="F3390" s="85"/>
      <c r="G3390" s="85"/>
      <c r="H3390" s="85"/>
      <c r="I3390" s="115"/>
      <c r="J3390" s="83"/>
      <c r="K3390" s="83"/>
    </row>
    <row r="3391" ht="13.5" customHeight="1">
      <c r="A3391" s="5"/>
      <c r="B3391" s="111"/>
      <c r="D3391" s="85"/>
      <c r="E3391" s="85"/>
      <c r="F3391" s="85"/>
      <c r="G3391" s="85"/>
      <c r="H3391" s="85"/>
      <c r="I3391" s="115"/>
      <c r="J3391" s="83"/>
      <c r="K3391" s="83"/>
    </row>
    <row r="3392" ht="13.5" customHeight="1">
      <c r="A3392" s="5"/>
      <c r="B3392" s="111"/>
      <c r="D3392" s="85"/>
      <c r="E3392" s="85"/>
      <c r="F3392" s="85"/>
      <c r="G3392" s="85"/>
      <c r="H3392" s="85"/>
      <c r="I3392" s="115"/>
      <c r="J3392" s="83"/>
      <c r="K3392" s="83"/>
    </row>
    <row r="3393" ht="13.5" customHeight="1">
      <c r="A3393" s="5"/>
      <c r="B3393" s="111"/>
      <c r="D3393" s="85"/>
      <c r="E3393" s="85"/>
      <c r="F3393" s="85"/>
      <c r="G3393" s="85"/>
      <c r="H3393" s="85"/>
      <c r="I3393" s="115"/>
      <c r="J3393" s="83"/>
      <c r="K3393" s="83"/>
    </row>
    <row r="3394" ht="13.5" customHeight="1">
      <c r="A3394" s="5"/>
      <c r="B3394" s="111"/>
      <c r="D3394" s="85"/>
      <c r="E3394" s="85"/>
      <c r="F3394" s="85"/>
      <c r="G3394" s="85"/>
      <c r="H3394" s="85"/>
      <c r="I3394" s="115"/>
      <c r="J3394" s="83"/>
      <c r="K3394" s="83"/>
    </row>
    <row r="3395" ht="13.5" customHeight="1">
      <c r="A3395" s="5"/>
      <c r="B3395" s="111"/>
      <c r="D3395" s="85"/>
      <c r="E3395" s="85"/>
      <c r="F3395" s="85"/>
      <c r="G3395" s="85"/>
      <c r="H3395" s="85"/>
      <c r="I3395" s="115"/>
      <c r="J3395" s="83"/>
      <c r="K3395" s="83"/>
    </row>
    <row r="3396" ht="13.5" customHeight="1">
      <c r="A3396" s="5"/>
      <c r="B3396" s="111"/>
      <c r="D3396" s="85"/>
      <c r="E3396" s="85"/>
      <c r="F3396" s="85"/>
      <c r="G3396" s="85"/>
      <c r="H3396" s="85"/>
      <c r="I3396" s="115"/>
      <c r="J3396" s="83"/>
      <c r="K3396" s="83"/>
    </row>
    <row r="3397" ht="13.5" customHeight="1">
      <c r="A3397" s="5"/>
      <c r="B3397" s="111"/>
      <c r="D3397" s="85"/>
      <c r="E3397" s="85"/>
      <c r="F3397" s="85"/>
      <c r="G3397" s="85"/>
      <c r="H3397" s="85"/>
      <c r="I3397" s="115"/>
      <c r="J3397" s="83"/>
      <c r="K3397" s="83"/>
    </row>
    <row r="3398" ht="13.5" customHeight="1">
      <c r="A3398" s="5"/>
      <c r="B3398" s="111"/>
      <c r="D3398" s="85"/>
      <c r="E3398" s="85"/>
      <c r="F3398" s="85"/>
      <c r="G3398" s="85"/>
      <c r="H3398" s="85"/>
      <c r="I3398" s="115"/>
      <c r="J3398" s="83"/>
      <c r="K3398" s="83"/>
    </row>
    <row r="3399" ht="13.5" customHeight="1">
      <c r="A3399" s="5"/>
      <c r="B3399" s="111"/>
      <c r="D3399" s="85"/>
      <c r="E3399" s="85"/>
      <c r="F3399" s="85"/>
      <c r="G3399" s="85"/>
      <c r="H3399" s="85"/>
      <c r="I3399" s="115"/>
      <c r="J3399" s="83"/>
      <c r="K3399" s="83"/>
    </row>
    <row r="3400" ht="13.5" customHeight="1">
      <c r="A3400" s="5"/>
      <c r="B3400" s="111"/>
      <c r="D3400" s="85"/>
      <c r="E3400" s="85"/>
      <c r="F3400" s="85"/>
      <c r="G3400" s="85"/>
      <c r="H3400" s="85"/>
      <c r="I3400" s="115"/>
      <c r="J3400" s="83"/>
      <c r="K3400" s="83"/>
    </row>
    <row r="3401" ht="13.5" customHeight="1">
      <c r="A3401" s="5"/>
      <c r="B3401" s="111"/>
      <c r="D3401" s="85"/>
      <c r="E3401" s="85"/>
      <c r="F3401" s="85"/>
      <c r="G3401" s="85"/>
      <c r="H3401" s="85"/>
      <c r="I3401" s="115"/>
      <c r="J3401" s="83"/>
      <c r="K3401" s="83"/>
    </row>
    <row r="3402" ht="13.5" customHeight="1">
      <c r="A3402" s="5"/>
      <c r="B3402" s="111"/>
      <c r="D3402" s="85"/>
      <c r="E3402" s="85"/>
      <c r="F3402" s="85"/>
      <c r="G3402" s="85"/>
      <c r="H3402" s="85"/>
      <c r="I3402" s="115"/>
      <c r="J3402" s="83"/>
      <c r="K3402" s="83"/>
    </row>
    <row r="3403" ht="13.5" customHeight="1">
      <c r="A3403" s="5"/>
      <c r="B3403" s="111"/>
      <c r="D3403" s="85"/>
      <c r="E3403" s="85"/>
      <c r="F3403" s="85"/>
      <c r="G3403" s="85"/>
      <c r="H3403" s="85"/>
      <c r="I3403" s="115"/>
      <c r="J3403" s="83"/>
      <c r="K3403" s="83"/>
    </row>
    <row r="3404" ht="13.5" customHeight="1">
      <c r="A3404" s="5"/>
      <c r="B3404" s="111"/>
      <c r="D3404" s="85"/>
      <c r="E3404" s="85"/>
      <c r="F3404" s="85"/>
      <c r="G3404" s="85"/>
      <c r="H3404" s="85"/>
      <c r="I3404" s="115"/>
      <c r="J3404" s="83"/>
      <c r="K3404" s="83"/>
    </row>
    <row r="3405" ht="13.5" customHeight="1">
      <c r="A3405" s="5"/>
      <c r="B3405" s="111"/>
      <c r="D3405" s="85"/>
      <c r="E3405" s="85"/>
      <c r="F3405" s="85"/>
      <c r="G3405" s="85"/>
      <c r="H3405" s="85"/>
      <c r="I3405" s="115"/>
      <c r="J3405" s="83"/>
      <c r="K3405" s="83"/>
    </row>
    <row r="3406" ht="13.5" customHeight="1">
      <c r="A3406" s="5"/>
      <c r="B3406" s="111"/>
      <c r="D3406" s="85"/>
      <c r="E3406" s="85"/>
      <c r="F3406" s="85"/>
      <c r="G3406" s="85"/>
      <c r="H3406" s="85"/>
      <c r="I3406" s="115"/>
      <c r="J3406" s="83"/>
      <c r="K3406" s="83"/>
    </row>
    <row r="3407" ht="13.5" customHeight="1">
      <c r="A3407" s="5"/>
      <c r="B3407" s="111"/>
      <c r="D3407" s="85"/>
      <c r="E3407" s="85"/>
      <c r="F3407" s="85"/>
      <c r="G3407" s="85"/>
      <c r="H3407" s="85"/>
      <c r="I3407" s="115"/>
      <c r="J3407" s="83"/>
      <c r="K3407" s="83"/>
    </row>
    <row r="3408" ht="13.5" customHeight="1">
      <c r="A3408" s="5"/>
      <c r="B3408" s="111"/>
      <c r="D3408" s="85"/>
      <c r="E3408" s="85"/>
      <c r="F3408" s="85"/>
      <c r="G3408" s="85"/>
      <c r="H3408" s="85"/>
      <c r="I3408" s="115"/>
      <c r="J3408" s="83"/>
      <c r="K3408" s="83"/>
    </row>
    <row r="3409" ht="13.5" customHeight="1">
      <c r="A3409" s="5"/>
      <c r="B3409" s="111"/>
      <c r="D3409" s="85"/>
      <c r="E3409" s="85"/>
      <c r="F3409" s="85"/>
      <c r="G3409" s="85"/>
      <c r="H3409" s="85"/>
      <c r="I3409" s="115"/>
      <c r="J3409" s="83"/>
      <c r="K3409" s="83"/>
    </row>
    <row r="3410" ht="13.5" customHeight="1">
      <c r="A3410" s="5"/>
      <c r="B3410" s="111"/>
      <c r="D3410" s="85"/>
      <c r="E3410" s="85"/>
      <c r="F3410" s="85"/>
      <c r="G3410" s="85"/>
      <c r="H3410" s="85"/>
      <c r="I3410" s="115"/>
      <c r="J3410" s="83"/>
      <c r="K3410" s="83"/>
    </row>
    <row r="3411" ht="13.5" customHeight="1">
      <c r="A3411" s="5"/>
      <c r="B3411" s="111"/>
      <c r="D3411" s="85"/>
      <c r="E3411" s="85"/>
      <c r="F3411" s="85"/>
      <c r="G3411" s="85"/>
      <c r="H3411" s="85"/>
      <c r="I3411" s="115"/>
      <c r="J3411" s="83"/>
      <c r="K3411" s="83"/>
    </row>
    <row r="3412" ht="13.5" customHeight="1">
      <c r="A3412" s="5"/>
      <c r="B3412" s="111"/>
      <c r="D3412" s="85"/>
      <c r="E3412" s="85"/>
      <c r="F3412" s="85"/>
      <c r="G3412" s="85"/>
      <c r="H3412" s="85"/>
      <c r="I3412" s="115"/>
      <c r="J3412" s="83"/>
      <c r="K3412" s="83"/>
    </row>
    <row r="3413" ht="13.5" customHeight="1">
      <c r="A3413" s="5"/>
      <c r="B3413" s="111"/>
      <c r="D3413" s="85"/>
      <c r="E3413" s="85"/>
      <c r="F3413" s="85"/>
      <c r="G3413" s="85"/>
      <c r="H3413" s="85"/>
      <c r="I3413" s="115"/>
      <c r="J3413" s="83"/>
      <c r="K3413" s="83"/>
    </row>
    <row r="3414" ht="13.5" customHeight="1">
      <c r="A3414" s="5"/>
      <c r="B3414" s="111"/>
      <c r="D3414" s="85"/>
      <c r="E3414" s="85"/>
      <c r="F3414" s="85"/>
      <c r="G3414" s="85"/>
      <c r="H3414" s="85"/>
      <c r="I3414" s="115"/>
      <c r="J3414" s="83"/>
      <c r="K3414" s="83"/>
    </row>
    <row r="3415" ht="13.5" customHeight="1">
      <c r="A3415" s="5"/>
      <c r="B3415" s="111"/>
      <c r="D3415" s="85"/>
      <c r="E3415" s="85"/>
      <c r="F3415" s="85"/>
      <c r="G3415" s="85"/>
      <c r="H3415" s="85"/>
      <c r="I3415" s="115"/>
      <c r="J3415" s="83"/>
      <c r="K3415" s="83"/>
    </row>
    <row r="3416" ht="13.5" customHeight="1">
      <c r="A3416" s="5"/>
      <c r="B3416" s="111"/>
      <c r="D3416" s="85"/>
      <c r="E3416" s="85"/>
      <c r="F3416" s="85"/>
      <c r="G3416" s="85"/>
      <c r="H3416" s="85"/>
      <c r="I3416" s="115"/>
      <c r="J3416" s="83"/>
      <c r="K3416" s="83"/>
    </row>
    <row r="3417" ht="13.5" customHeight="1">
      <c r="A3417" s="5"/>
      <c r="B3417" s="111"/>
      <c r="D3417" s="85"/>
      <c r="E3417" s="85"/>
      <c r="F3417" s="85"/>
      <c r="G3417" s="85"/>
      <c r="H3417" s="85"/>
      <c r="I3417" s="115"/>
      <c r="J3417" s="83"/>
      <c r="K3417" s="83"/>
    </row>
    <row r="3418" ht="13.5" customHeight="1">
      <c r="A3418" s="5"/>
      <c r="B3418" s="111"/>
      <c r="D3418" s="85"/>
      <c r="E3418" s="85"/>
      <c r="F3418" s="85"/>
      <c r="G3418" s="85"/>
      <c r="H3418" s="85"/>
      <c r="I3418" s="115"/>
      <c r="J3418" s="83"/>
      <c r="K3418" s="83"/>
    </row>
    <row r="3419" ht="13.5" customHeight="1">
      <c r="A3419" s="5"/>
      <c r="B3419" s="111"/>
      <c r="D3419" s="85"/>
      <c r="E3419" s="85"/>
      <c r="F3419" s="85"/>
      <c r="G3419" s="85"/>
      <c r="H3419" s="85"/>
      <c r="I3419" s="115"/>
      <c r="J3419" s="83"/>
      <c r="K3419" s="83"/>
    </row>
    <row r="3420" ht="13.5" customHeight="1">
      <c r="A3420" s="5"/>
      <c r="B3420" s="111"/>
      <c r="D3420" s="85"/>
      <c r="E3420" s="85"/>
      <c r="F3420" s="85"/>
      <c r="G3420" s="85"/>
      <c r="H3420" s="85"/>
      <c r="I3420" s="115"/>
      <c r="J3420" s="83"/>
      <c r="K3420" s="83"/>
    </row>
    <row r="3421" ht="13.5" customHeight="1">
      <c r="A3421" s="5"/>
      <c r="B3421" s="111"/>
      <c r="D3421" s="85"/>
      <c r="E3421" s="85"/>
      <c r="F3421" s="85"/>
      <c r="G3421" s="85"/>
      <c r="H3421" s="85"/>
      <c r="I3421" s="115"/>
      <c r="J3421" s="83"/>
      <c r="K3421" s="83"/>
    </row>
    <row r="3422" ht="13.5" customHeight="1">
      <c r="A3422" s="5"/>
      <c r="B3422" s="111"/>
      <c r="D3422" s="85"/>
      <c r="E3422" s="85"/>
      <c r="F3422" s="85"/>
      <c r="G3422" s="85"/>
      <c r="H3422" s="85"/>
      <c r="I3422" s="115"/>
      <c r="J3422" s="83"/>
      <c r="K3422" s="83"/>
    </row>
    <row r="3423" ht="13.5" customHeight="1">
      <c r="A3423" s="5"/>
      <c r="B3423" s="111"/>
      <c r="D3423" s="85"/>
      <c r="E3423" s="85"/>
      <c r="F3423" s="85"/>
      <c r="G3423" s="85"/>
      <c r="H3423" s="85"/>
      <c r="I3423" s="115"/>
      <c r="J3423" s="83"/>
      <c r="K3423" s="83"/>
    </row>
    <row r="3424" ht="13.5" customHeight="1">
      <c r="A3424" s="5"/>
      <c r="B3424" s="111"/>
      <c r="D3424" s="85"/>
      <c r="E3424" s="85"/>
      <c r="F3424" s="85"/>
      <c r="G3424" s="85"/>
      <c r="H3424" s="85"/>
      <c r="I3424" s="115"/>
      <c r="J3424" s="83"/>
      <c r="K3424" s="83"/>
    </row>
    <row r="3425" ht="13.5" customHeight="1">
      <c r="A3425" s="5"/>
      <c r="B3425" s="111"/>
      <c r="D3425" s="85"/>
      <c r="E3425" s="85"/>
      <c r="F3425" s="85"/>
      <c r="G3425" s="85"/>
      <c r="H3425" s="85"/>
      <c r="I3425" s="115"/>
      <c r="J3425" s="83"/>
      <c r="K3425" s="83"/>
    </row>
    <row r="3426" ht="13.5" customHeight="1">
      <c r="A3426" s="5"/>
      <c r="B3426" s="111"/>
      <c r="D3426" s="85"/>
      <c r="E3426" s="85"/>
      <c r="F3426" s="85"/>
      <c r="G3426" s="85"/>
      <c r="H3426" s="85"/>
      <c r="I3426" s="115"/>
      <c r="J3426" s="83"/>
      <c r="K3426" s="83"/>
    </row>
    <row r="3427" ht="13.5" customHeight="1">
      <c r="A3427" s="5"/>
      <c r="B3427" s="111"/>
      <c r="D3427" s="85"/>
      <c r="E3427" s="85"/>
      <c r="F3427" s="85"/>
      <c r="G3427" s="85"/>
      <c r="H3427" s="85"/>
      <c r="I3427" s="115"/>
      <c r="J3427" s="83"/>
      <c r="K3427" s="83"/>
    </row>
    <row r="3428" ht="13.5" customHeight="1">
      <c r="A3428" s="5"/>
      <c r="B3428" s="111"/>
      <c r="D3428" s="85"/>
      <c r="E3428" s="85"/>
      <c r="F3428" s="85"/>
      <c r="G3428" s="85"/>
      <c r="H3428" s="85"/>
      <c r="I3428" s="115"/>
      <c r="J3428" s="83"/>
      <c r="K3428" s="83"/>
    </row>
    <row r="3429" ht="13.5" customHeight="1">
      <c r="A3429" s="5"/>
      <c r="B3429" s="111"/>
      <c r="D3429" s="85"/>
      <c r="E3429" s="85"/>
      <c r="F3429" s="85"/>
      <c r="G3429" s="85"/>
      <c r="H3429" s="85"/>
      <c r="I3429" s="115"/>
      <c r="J3429" s="83"/>
      <c r="K3429" s="83"/>
    </row>
    <row r="3430" ht="13.5" customHeight="1">
      <c r="A3430" s="5"/>
      <c r="B3430" s="111"/>
      <c r="D3430" s="85"/>
      <c r="E3430" s="85"/>
      <c r="F3430" s="85"/>
      <c r="G3430" s="85"/>
      <c r="H3430" s="85"/>
      <c r="I3430" s="115"/>
      <c r="J3430" s="83"/>
      <c r="K3430" s="83"/>
    </row>
    <row r="3431" ht="13.5" customHeight="1">
      <c r="A3431" s="5"/>
      <c r="B3431" s="111"/>
      <c r="D3431" s="85"/>
      <c r="E3431" s="85"/>
      <c r="F3431" s="85"/>
      <c r="G3431" s="85"/>
      <c r="H3431" s="85"/>
      <c r="I3431" s="115"/>
      <c r="J3431" s="83"/>
      <c r="K3431" s="83"/>
    </row>
    <row r="3432" ht="13.5" customHeight="1">
      <c r="A3432" s="5"/>
      <c r="B3432" s="111"/>
      <c r="D3432" s="85"/>
      <c r="E3432" s="85"/>
      <c r="F3432" s="85"/>
      <c r="G3432" s="85"/>
      <c r="H3432" s="85"/>
      <c r="I3432" s="115"/>
      <c r="J3432" s="83"/>
      <c r="K3432" s="83"/>
    </row>
    <row r="3433" ht="13.5" customHeight="1">
      <c r="A3433" s="5"/>
      <c r="B3433" s="111"/>
      <c r="D3433" s="85"/>
      <c r="E3433" s="85"/>
      <c r="F3433" s="85"/>
      <c r="G3433" s="85"/>
      <c r="H3433" s="85"/>
      <c r="I3433" s="115"/>
      <c r="J3433" s="83"/>
      <c r="K3433" s="83"/>
    </row>
    <row r="3434" ht="13.5" customHeight="1">
      <c r="A3434" s="5"/>
      <c r="B3434" s="111"/>
      <c r="D3434" s="85"/>
      <c r="E3434" s="85"/>
      <c r="F3434" s="85"/>
      <c r="G3434" s="85"/>
      <c r="H3434" s="85"/>
      <c r="I3434" s="115"/>
      <c r="J3434" s="83"/>
      <c r="K3434" s="83"/>
    </row>
    <row r="3435" ht="13.5" customHeight="1">
      <c r="A3435" s="5"/>
      <c r="B3435" s="111"/>
      <c r="D3435" s="85"/>
      <c r="E3435" s="85"/>
      <c r="F3435" s="85"/>
      <c r="G3435" s="85"/>
      <c r="H3435" s="85"/>
      <c r="I3435" s="115"/>
      <c r="J3435" s="83"/>
      <c r="K3435" s="83"/>
    </row>
    <row r="3436" ht="13.5" customHeight="1">
      <c r="A3436" s="5"/>
      <c r="B3436" s="111"/>
      <c r="D3436" s="85"/>
      <c r="E3436" s="85"/>
      <c r="F3436" s="85"/>
      <c r="G3436" s="85"/>
      <c r="H3436" s="85"/>
      <c r="I3436" s="115"/>
      <c r="J3436" s="83"/>
      <c r="K3436" s="83"/>
    </row>
    <row r="3437" ht="13.5" customHeight="1">
      <c r="A3437" s="5"/>
      <c r="B3437" s="111"/>
      <c r="D3437" s="85"/>
      <c r="E3437" s="85"/>
      <c r="F3437" s="85"/>
      <c r="G3437" s="85"/>
      <c r="H3437" s="85"/>
      <c r="I3437" s="115"/>
      <c r="J3437" s="83"/>
      <c r="K3437" s="83"/>
    </row>
    <row r="3438" ht="13.5" customHeight="1">
      <c r="A3438" s="5"/>
      <c r="B3438" s="111"/>
      <c r="D3438" s="85"/>
      <c r="E3438" s="85"/>
      <c r="F3438" s="85"/>
      <c r="G3438" s="85"/>
      <c r="H3438" s="85"/>
      <c r="I3438" s="115"/>
      <c r="J3438" s="83"/>
      <c r="K3438" s="83"/>
    </row>
    <row r="3439" ht="13.5" customHeight="1">
      <c r="A3439" s="5"/>
      <c r="B3439" s="111"/>
      <c r="D3439" s="85"/>
      <c r="E3439" s="85"/>
      <c r="F3439" s="85"/>
      <c r="G3439" s="85"/>
      <c r="H3439" s="85"/>
      <c r="I3439" s="115"/>
      <c r="J3439" s="83"/>
      <c r="K3439" s="83"/>
    </row>
    <row r="3440" ht="13.5" customHeight="1">
      <c r="A3440" s="5"/>
      <c r="B3440" s="111"/>
      <c r="D3440" s="85"/>
      <c r="E3440" s="85"/>
      <c r="F3440" s="85"/>
      <c r="G3440" s="85"/>
      <c r="H3440" s="85"/>
      <c r="I3440" s="115"/>
      <c r="J3440" s="83"/>
      <c r="K3440" s="83"/>
    </row>
    <row r="3441" ht="13.5" customHeight="1">
      <c r="A3441" s="5"/>
      <c r="B3441" s="111"/>
      <c r="D3441" s="85"/>
      <c r="E3441" s="85"/>
      <c r="F3441" s="85"/>
      <c r="G3441" s="85"/>
      <c r="H3441" s="85"/>
      <c r="I3441" s="115"/>
      <c r="J3441" s="83"/>
      <c r="K3441" s="83"/>
    </row>
    <row r="3442" ht="13.5" customHeight="1">
      <c r="A3442" s="5"/>
      <c r="B3442" s="111"/>
      <c r="D3442" s="85"/>
      <c r="E3442" s="85"/>
      <c r="F3442" s="85"/>
      <c r="G3442" s="85"/>
      <c r="H3442" s="85"/>
      <c r="I3442" s="115"/>
      <c r="J3442" s="83"/>
      <c r="K3442" s="83"/>
    </row>
    <row r="3443" ht="13.5" customHeight="1">
      <c r="A3443" s="5"/>
      <c r="B3443" s="111"/>
      <c r="D3443" s="85"/>
      <c r="E3443" s="85"/>
      <c r="F3443" s="85"/>
      <c r="G3443" s="85"/>
      <c r="H3443" s="85"/>
      <c r="I3443" s="115"/>
      <c r="J3443" s="83"/>
      <c r="K3443" s="83"/>
    </row>
    <row r="3444" ht="13.5" customHeight="1">
      <c r="A3444" s="5"/>
      <c r="B3444" s="111"/>
      <c r="D3444" s="85"/>
      <c r="E3444" s="85"/>
      <c r="F3444" s="85"/>
      <c r="G3444" s="85"/>
      <c r="H3444" s="85"/>
      <c r="I3444" s="115"/>
      <c r="J3444" s="83"/>
      <c r="K3444" s="83"/>
    </row>
    <row r="3445" ht="13.5" customHeight="1">
      <c r="A3445" s="5"/>
      <c r="B3445" s="111"/>
      <c r="D3445" s="85"/>
      <c r="E3445" s="85"/>
      <c r="F3445" s="85"/>
      <c r="G3445" s="85"/>
      <c r="H3445" s="85"/>
      <c r="I3445" s="115"/>
      <c r="J3445" s="83"/>
      <c r="K3445" s="83"/>
    </row>
    <row r="3446" ht="13.5" customHeight="1">
      <c r="A3446" s="5"/>
      <c r="B3446" s="111"/>
      <c r="D3446" s="85"/>
      <c r="E3446" s="85"/>
      <c r="F3446" s="85"/>
      <c r="G3446" s="85"/>
      <c r="H3446" s="85"/>
      <c r="I3446" s="115"/>
      <c r="J3446" s="83"/>
      <c r="K3446" s="83"/>
    </row>
    <row r="3447" ht="13.5" customHeight="1">
      <c r="A3447" s="5"/>
      <c r="B3447" s="111"/>
      <c r="D3447" s="85"/>
      <c r="E3447" s="85"/>
      <c r="F3447" s="85"/>
      <c r="G3447" s="85"/>
      <c r="H3447" s="85"/>
      <c r="I3447" s="115"/>
      <c r="J3447" s="83"/>
      <c r="K3447" s="83"/>
    </row>
    <row r="3448" ht="13.5" customHeight="1">
      <c r="A3448" s="5"/>
      <c r="B3448" s="111"/>
      <c r="D3448" s="85"/>
      <c r="E3448" s="85"/>
      <c r="F3448" s="85"/>
      <c r="G3448" s="85"/>
      <c r="H3448" s="85"/>
      <c r="I3448" s="115"/>
      <c r="J3448" s="83"/>
      <c r="K3448" s="83"/>
    </row>
    <row r="3449" ht="13.5" customHeight="1">
      <c r="A3449" s="5"/>
      <c r="B3449" s="111"/>
      <c r="D3449" s="85"/>
      <c r="E3449" s="85"/>
      <c r="F3449" s="85"/>
      <c r="G3449" s="85"/>
      <c r="H3449" s="85"/>
      <c r="I3449" s="115"/>
      <c r="J3449" s="83"/>
      <c r="K3449" s="83"/>
    </row>
    <row r="3450" ht="13.5" customHeight="1">
      <c r="A3450" s="5"/>
      <c r="B3450" s="111"/>
      <c r="D3450" s="85"/>
      <c r="E3450" s="85"/>
      <c r="F3450" s="85"/>
      <c r="G3450" s="85"/>
      <c r="H3450" s="85"/>
      <c r="I3450" s="115"/>
      <c r="J3450" s="83"/>
      <c r="K3450" s="83"/>
    </row>
    <row r="3451" ht="13.5" customHeight="1">
      <c r="A3451" s="5"/>
      <c r="B3451" s="111"/>
      <c r="D3451" s="85"/>
      <c r="E3451" s="85"/>
      <c r="F3451" s="85"/>
      <c r="G3451" s="85"/>
      <c r="H3451" s="85"/>
      <c r="I3451" s="115"/>
      <c r="J3451" s="83"/>
      <c r="K3451" s="83"/>
    </row>
    <row r="3452" ht="13.5" customHeight="1">
      <c r="A3452" s="5"/>
      <c r="B3452" s="111"/>
      <c r="D3452" s="85"/>
      <c r="E3452" s="85"/>
      <c r="F3452" s="85"/>
      <c r="G3452" s="85"/>
      <c r="H3452" s="85"/>
      <c r="I3452" s="115"/>
      <c r="J3452" s="83"/>
      <c r="K3452" s="83"/>
    </row>
    <row r="3453" ht="13.5" customHeight="1">
      <c r="A3453" s="5"/>
      <c r="B3453" s="111"/>
      <c r="D3453" s="85"/>
      <c r="E3453" s="85"/>
      <c r="F3453" s="85"/>
      <c r="G3453" s="85"/>
      <c r="H3453" s="85"/>
      <c r="I3453" s="115"/>
      <c r="J3453" s="83"/>
      <c r="K3453" s="83"/>
    </row>
    <row r="3454" ht="13.5" customHeight="1">
      <c r="A3454" s="5"/>
      <c r="B3454" s="111"/>
      <c r="D3454" s="85"/>
      <c r="E3454" s="85"/>
      <c r="F3454" s="85"/>
      <c r="G3454" s="85"/>
      <c r="H3454" s="85"/>
      <c r="I3454" s="115"/>
      <c r="J3454" s="83"/>
      <c r="K3454" s="83"/>
    </row>
    <row r="3455" ht="13.5" customHeight="1">
      <c r="A3455" s="5"/>
      <c r="B3455" s="111"/>
      <c r="D3455" s="85"/>
      <c r="E3455" s="85"/>
      <c r="F3455" s="85"/>
      <c r="G3455" s="85"/>
      <c r="H3455" s="85"/>
      <c r="I3455" s="115"/>
      <c r="J3455" s="83"/>
      <c r="K3455" s="83"/>
    </row>
    <row r="3456" ht="13.5" customHeight="1">
      <c r="A3456" s="5"/>
      <c r="B3456" s="111"/>
      <c r="D3456" s="85"/>
      <c r="E3456" s="85"/>
      <c r="F3456" s="85"/>
      <c r="G3456" s="85"/>
      <c r="H3456" s="85"/>
      <c r="I3456" s="115"/>
      <c r="J3456" s="83"/>
      <c r="K3456" s="83"/>
    </row>
    <row r="3457" ht="13.5" customHeight="1">
      <c r="A3457" s="5"/>
      <c r="B3457" s="111"/>
      <c r="D3457" s="85"/>
      <c r="E3457" s="85"/>
      <c r="F3457" s="85"/>
      <c r="G3457" s="85"/>
      <c r="H3457" s="85"/>
      <c r="I3457" s="115"/>
      <c r="J3457" s="83"/>
      <c r="K3457" s="83"/>
    </row>
    <row r="3458" ht="13.5" customHeight="1">
      <c r="A3458" s="5"/>
      <c r="B3458" s="111"/>
      <c r="D3458" s="85"/>
      <c r="E3458" s="85"/>
      <c r="F3458" s="85"/>
      <c r="G3458" s="85"/>
      <c r="H3458" s="85"/>
      <c r="I3458" s="115"/>
      <c r="J3458" s="83"/>
      <c r="K3458" s="83"/>
    </row>
    <row r="3459" ht="13.5" customHeight="1">
      <c r="A3459" s="5"/>
      <c r="B3459" s="111"/>
      <c r="D3459" s="85"/>
      <c r="E3459" s="85"/>
      <c r="F3459" s="85"/>
      <c r="G3459" s="85"/>
      <c r="H3459" s="85"/>
      <c r="I3459" s="115"/>
      <c r="J3459" s="83"/>
      <c r="K3459" s="83"/>
    </row>
    <row r="3460" ht="13.5" customHeight="1">
      <c r="A3460" s="5"/>
      <c r="B3460" s="111"/>
      <c r="D3460" s="85"/>
      <c r="E3460" s="85"/>
      <c r="F3460" s="85"/>
      <c r="G3460" s="85"/>
      <c r="H3460" s="85"/>
      <c r="I3460" s="115"/>
      <c r="J3460" s="83"/>
      <c r="K3460" s="83"/>
    </row>
    <row r="3461" ht="13.5" customHeight="1">
      <c r="A3461" s="5"/>
      <c r="B3461" s="111"/>
      <c r="D3461" s="85"/>
      <c r="E3461" s="85"/>
      <c r="F3461" s="85"/>
      <c r="G3461" s="85"/>
      <c r="H3461" s="85"/>
      <c r="I3461" s="115"/>
      <c r="J3461" s="83"/>
      <c r="K3461" s="83"/>
    </row>
    <row r="3462" ht="13.5" customHeight="1">
      <c r="A3462" s="5"/>
      <c r="B3462" s="111"/>
      <c r="D3462" s="85"/>
      <c r="E3462" s="85"/>
      <c r="F3462" s="85"/>
      <c r="G3462" s="85"/>
      <c r="H3462" s="85"/>
      <c r="I3462" s="115"/>
      <c r="J3462" s="83"/>
      <c r="K3462" s="83"/>
    </row>
    <row r="3463" ht="13.5" customHeight="1">
      <c r="A3463" s="5"/>
      <c r="B3463" s="111"/>
      <c r="D3463" s="85"/>
      <c r="E3463" s="85"/>
      <c r="F3463" s="85"/>
      <c r="G3463" s="85"/>
      <c r="H3463" s="85"/>
      <c r="I3463" s="115"/>
      <c r="J3463" s="83"/>
      <c r="K3463" s="83"/>
    </row>
    <row r="3464" ht="13.5" customHeight="1">
      <c r="A3464" s="5"/>
      <c r="B3464" s="111"/>
      <c r="D3464" s="85"/>
      <c r="E3464" s="85"/>
      <c r="F3464" s="85"/>
      <c r="G3464" s="85"/>
      <c r="H3464" s="85"/>
      <c r="I3464" s="115"/>
      <c r="J3464" s="83"/>
      <c r="K3464" s="83"/>
    </row>
    <row r="3465" ht="13.5" customHeight="1">
      <c r="A3465" s="5"/>
      <c r="B3465" s="111"/>
      <c r="D3465" s="85"/>
      <c r="E3465" s="85"/>
      <c r="F3465" s="85"/>
      <c r="G3465" s="85"/>
      <c r="H3465" s="85"/>
      <c r="I3465" s="115"/>
      <c r="J3465" s="83"/>
      <c r="K3465" s="83"/>
    </row>
    <row r="3466" ht="13.5" customHeight="1">
      <c r="A3466" s="5"/>
      <c r="B3466" s="111"/>
      <c r="D3466" s="85"/>
      <c r="E3466" s="85"/>
      <c r="F3466" s="85"/>
      <c r="G3466" s="85"/>
      <c r="H3466" s="85"/>
      <c r="I3466" s="115"/>
      <c r="J3466" s="83"/>
      <c r="K3466" s="83"/>
    </row>
    <row r="3467" ht="13.5" customHeight="1">
      <c r="A3467" s="5"/>
      <c r="B3467" s="111"/>
      <c r="D3467" s="85"/>
      <c r="E3467" s="85"/>
      <c r="F3467" s="85"/>
      <c r="G3467" s="85"/>
      <c r="H3467" s="85"/>
      <c r="I3467" s="115"/>
      <c r="J3467" s="83"/>
      <c r="K3467" s="83"/>
    </row>
    <row r="3468" ht="13.5" customHeight="1">
      <c r="A3468" s="5"/>
      <c r="B3468" s="111"/>
      <c r="D3468" s="85"/>
      <c r="E3468" s="85"/>
      <c r="F3468" s="85"/>
      <c r="G3468" s="85"/>
      <c r="H3468" s="85"/>
      <c r="I3468" s="115"/>
      <c r="J3468" s="83"/>
      <c r="K3468" s="83"/>
    </row>
    <row r="3469" ht="13.5" customHeight="1">
      <c r="A3469" s="5"/>
      <c r="B3469" s="111"/>
      <c r="D3469" s="85"/>
      <c r="E3469" s="85"/>
      <c r="F3469" s="85"/>
      <c r="G3469" s="85"/>
      <c r="H3469" s="85"/>
      <c r="I3469" s="115"/>
      <c r="J3469" s="83"/>
      <c r="K3469" s="83"/>
    </row>
    <row r="3470" ht="13.5" customHeight="1">
      <c r="A3470" s="5"/>
      <c r="B3470" s="111"/>
      <c r="D3470" s="85"/>
      <c r="E3470" s="85"/>
      <c r="F3470" s="85"/>
      <c r="G3470" s="85"/>
      <c r="H3470" s="85"/>
      <c r="I3470" s="115"/>
      <c r="J3470" s="83"/>
      <c r="K3470" s="83"/>
    </row>
    <row r="3471" ht="13.5" customHeight="1">
      <c r="A3471" s="5"/>
      <c r="B3471" s="111"/>
      <c r="D3471" s="85"/>
      <c r="E3471" s="85"/>
      <c r="F3471" s="85"/>
      <c r="G3471" s="85"/>
      <c r="H3471" s="85"/>
      <c r="I3471" s="115"/>
      <c r="J3471" s="83"/>
      <c r="K3471" s="83"/>
    </row>
    <row r="3472" ht="13.5" customHeight="1">
      <c r="A3472" s="5"/>
      <c r="B3472" s="111"/>
      <c r="D3472" s="85"/>
      <c r="E3472" s="85"/>
      <c r="F3472" s="85"/>
      <c r="G3472" s="85"/>
      <c r="H3472" s="85"/>
      <c r="I3472" s="115"/>
      <c r="J3472" s="83"/>
      <c r="K3472" s="83"/>
    </row>
    <row r="3473" ht="13.5" customHeight="1">
      <c r="A3473" s="5"/>
      <c r="B3473" s="111"/>
      <c r="D3473" s="85"/>
      <c r="E3473" s="85"/>
      <c r="F3473" s="85"/>
      <c r="G3473" s="85"/>
      <c r="H3473" s="85"/>
      <c r="I3473" s="115"/>
      <c r="J3473" s="83"/>
      <c r="K3473" s="83"/>
    </row>
    <row r="3474" ht="13.5" customHeight="1">
      <c r="A3474" s="5"/>
      <c r="B3474" s="111"/>
      <c r="D3474" s="85"/>
      <c r="E3474" s="85"/>
      <c r="F3474" s="85"/>
      <c r="G3474" s="85"/>
      <c r="H3474" s="85"/>
      <c r="I3474" s="115"/>
      <c r="J3474" s="83"/>
      <c r="K3474" s="83"/>
    </row>
    <row r="3475" ht="13.5" customHeight="1">
      <c r="A3475" s="5"/>
      <c r="B3475" s="111"/>
      <c r="D3475" s="85"/>
      <c r="E3475" s="85"/>
      <c r="F3475" s="85"/>
      <c r="G3475" s="85"/>
      <c r="H3475" s="85"/>
      <c r="I3475" s="115"/>
      <c r="J3475" s="83"/>
      <c r="K3475" s="83"/>
    </row>
    <row r="3476" ht="13.5" customHeight="1">
      <c r="A3476" s="5"/>
      <c r="B3476" s="111"/>
      <c r="D3476" s="85"/>
      <c r="E3476" s="85"/>
      <c r="F3476" s="85"/>
      <c r="G3476" s="85"/>
      <c r="H3476" s="85"/>
      <c r="I3476" s="115"/>
      <c r="J3476" s="83"/>
      <c r="K3476" s="83"/>
    </row>
    <row r="3477" ht="13.5" customHeight="1">
      <c r="A3477" s="5"/>
      <c r="B3477" s="111"/>
      <c r="D3477" s="85"/>
      <c r="E3477" s="85"/>
      <c r="F3477" s="85"/>
      <c r="G3477" s="85"/>
      <c r="H3477" s="85"/>
      <c r="I3477" s="115"/>
      <c r="J3477" s="83"/>
      <c r="K3477" s="83"/>
    </row>
    <row r="3478" ht="13.5" customHeight="1">
      <c r="A3478" s="5"/>
      <c r="B3478" s="111"/>
      <c r="D3478" s="85"/>
      <c r="E3478" s="85"/>
      <c r="F3478" s="85"/>
      <c r="G3478" s="85"/>
      <c r="H3478" s="85"/>
      <c r="I3478" s="115"/>
      <c r="J3478" s="83"/>
      <c r="K3478" s="83"/>
    </row>
    <row r="3479" ht="13.5" customHeight="1">
      <c r="A3479" s="5"/>
      <c r="B3479" s="111"/>
      <c r="D3479" s="85"/>
      <c r="E3479" s="85"/>
      <c r="F3479" s="85"/>
      <c r="G3479" s="85"/>
      <c r="H3479" s="85"/>
      <c r="I3479" s="115"/>
      <c r="J3479" s="83"/>
      <c r="K3479" s="83"/>
    </row>
    <row r="3480" ht="13.5" customHeight="1">
      <c r="A3480" s="5"/>
      <c r="B3480" s="111"/>
      <c r="D3480" s="85"/>
      <c r="E3480" s="85"/>
      <c r="F3480" s="85"/>
      <c r="G3480" s="85"/>
      <c r="H3480" s="85"/>
      <c r="I3480" s="115"/>
      <c r="J3480" s="83"/>
      <c r="K3480" s="83"/>
    </row>
    <row r="3481" ht="13.5" customHeight="1">
      <c r="A3481" s="5"/>
      <c r="B3481" s="111"/>
      <c r="D3481" s="85"/>
      <c r="E3481" s="85"/>
      <c r="F3481" s="85"/>
      <c r="G3481" s="85"/>
      <c r="H3481" s="85"/>
      <c r="I3481" s="115"/>
      <c r="J3481" s="83"/>
      <c r="K3481" s="83"/>
    </row>
    <row r="3482" ht="13.5" customHeight="1">
      <c r="A3482" s="5"/>
      <c r="B3482" s="111"/>
      <c r="D3482" s="85"/>
      <c r="E3482" s="85"/>
      <c r="F3482" s="85"/>
      <c r="G3482" s="85"/>
      <c r="H3482" s="85"/>
      <c r="I3482" s="115"/>
      <c r="J3482" s="83"/>
      <c r="K3482" s="83"/>
    </row>
    <row r="3483" ht="13.5" customHeight="1">
      <c r="A3483" s="5"/>
      <c r="B3483" s="111"/>
      <c r="D3483" s="85"/>
      <c r="E3483" s="85"/>
      <c r="F3483" s="85"/>
      <c r="G3483" s="85"/>
      <c r="H3483" s="85"/>
      <c r="I3483" s="115"/>
      <c r="J3483" s="83"/>
      <c r="K3483" s="83"/>
    </row>
    <row r="3484" ht="13.5" customHeight="1">
      <c r="A3484" s="5"/>
      <c r="B3484" s="111"/>
      <c r="D3484" s="85"/>
      <c r="E3484" s="85"/>
      <c r="F3484" s="85"/>
      <c r="G3484" s="85"/>
      <c r="H3484" s="85"/>
      <c r="I3484" s="115"/>
      <c r="J3484" s="83"/>
      <c r="K3484" s="83"/>
    </row>
    <row r="3485" ht="13.5" customHeight="1">
      <c r="A3485" s="5"/>
      <c r="B3485" s="111"/>
      <c r="D3485" s="85"/>
      <c r="E3485" s="85"/>
      <c r="F3485" s="85"/>
      <c r="G3485" s="85"/>
      <c r="H3485" s="85"/>
      <c r="I3485" s="115"/>
      <c r="J3485" s="83"/>
      <c r="K3485" s="83"/>
    </row>
    <row r="3486" ht="13.5" customHeight="1">
      <c r="A3486" s="5"/>
      <c r="B3486" s="111"/>
      <c r="D3486" s="85"/>
      <c r="E3486" s="85"/>
      <c r="F3486" s="85"/>
      <c r="G3486" s="85"/>
      <c r="H3486" s="85"/>
      <c r="I3486" s="115"/>
      <c r="J3486" s="83"/>
      <c r="K3486" s="83"/>
    </row>
    <row r="3487" ht="13.5" customHeight="1">
      <c r="A3487" s="5"/>
      <c r="B3487" s="111"/>
      <c r="D3487" s="85"/>
      <c r="E3487" s="85"/>
      <c r="F3487" s="85"/>
      <c r="G3487" s="85"/>
      <c r="H3487" s="85"/>
      <c r="I3487" s="115"/>
      <c r="J3487" s="83"/>
      <c r="K3487" s="83"/>
    </row>
    <row r="3488" ht="13.5" customHeight="1">
      <c r="A3488" s="5"/>
      <c r="B3488" s="111"/>
      <c r="D3488" s="85"/>
      <c r="E3488" s="85"/>
      <c r="F3488" s="85"/>
      <c r="G3488" s="85"/>
      <c r="H3488" s="85"/>
      <c r="I3488" s="115"/>
      <c r="J3488" s="83"/>
      <c r="K3488" s="83"/>
    </row>
    <row r="3489" ht="13.5" customHeight="1">
      <c r="A3489" s="5"/>
      <c r="B3489" s="111"/>
      <c r="D3489" s="85"/>
      <c r="E3489" s="85"/>
      <c r="F3489" s="85"/>
      <c r="G3489" s="85"/>
      <c r="H3489" s="85"/>
      <c r="I3489" s="115"/>
      <c r="J3489" s="83"/>
      <c r="K3489" s="83"/>
    </row>
    <row r="3490" ht="13.5" customHeight="1">
      <c r="A3490" s="5"/>
      <c r="B3490" s="111"/>
      <c r="D3490" s="85"/>
      <c r="E3490" s="85"/>
      <c r="F3490" s="85"/>
      <c r="G3490" s="85"/>
      <c r="H3490" s="85"/>
      <c r="I3490" s="115"/>
      <c r="J3490" s="83"/>
      <c r="K3490" s="83"/>
    </row>
    <row r="3491" ht="13.5" customHeight="1">
      <c r="A3491" s="5"/>
      <c r="B3491" s="111"/>
      <c r="D3491" s="85"/>
      <c r="E3491" s="85"/>
      <c r="F3491" s="85"/>
      <c r="G3491" s="85"/>
      <c r="H3491" s="85"/>
      <c r="I3491" s="115"/>
      <c r="J3491" s="83"/>
      <c r="K3491" s="83"/>
    </row>
    <row r="3492" ht="13.5" customHeight="1">
      <c r="A3492" s="5"/>
      <c r="B3492" s="111"/>
      <c r="D3492" s="85"/>
      <c r="E3492" s="85"/>
      <c r="F3492" s="85"/>
      <c r="G3492" s="85"/>
      <c r="H3492" s="85"/>
      <c r="I3492" s="115"/>
      <c r="J3492" s="83"/>
      <c r="K3492" s="83"/>
    </row>
    <row r="3493" ht="13.5" customHeight="1">
      <c r="A3493" s="5"/>
      <c r="B3493" s="111"/>
      <c r="D3493" s="85"/>
      <c r="E3493" s="85"/>
      <c r="F3493" s="85"/>
      <c r="G3493" s="85"/>
      <c r="H3493" s="85"/>
      <c r="I3493" s="115"/>
      <c r="J3493" s="83"/>
      <c r="K3493" s="83"/>
    </row>
    <row r="3494" ht="13.5" customHeight="1">
      <c r="A3494" s="5"/>
      <c r="B3494" s="111"/>
      <c r="D3494" s="85"/>
      <c r="E3494" s="85"/>
      <c r="F3494" s="85"/>
      <c r="G3494" s="85"/>
      <c r="H3494" s="85"/>
      <c r="I3494" s="115"/>
      <c r="J3494" s="83"/>
      <c r="K3494" s="83"/>
    </row>
    <row r="3495" ht="13.5" customHeight="1">
      <c r="A3495" s="5"/>
      <c r="B3495" s="111"/>
      <c r="D3495" s="85"/>
      <c r="E3495" s="85"/>
      <c r="F3495" s="85"/>
      <c r="G3495" s="85"/>
      <c r="H3495" s="85"/>
      <c r="I3495" s="115"/>
      <c r="J3495" s="83"/>
      <c r="K3495" s="83"/>
    </row>
    <row r="3496" ht="13.5" customHeight="1">
      <c r="A3496" s="5"/>
      <c r="B3496" s="111"/>
      <c r="D3496" s="85"/>
      <c r="E3496" s="85"/>
      <c r="F3496" s="85"/>
      <c r="G3496" s="85"/>
      <c r="H3496" s="85"/>
      <c r="I3496" s="115"/>
      <c r="J3496" s="83"/>
      <c r="K3496" s="83"/>
    </row>
    <row r="3497" ht="13.5" customHeight="1">
      <c r="A3497" s="5"/>
      <c r="B3497" s="111"/>
      <c r="D3497" s="85"/>
      <c r="E3497" s="85"/>
      <c r="F3497" s="85"/>
      <c r="G3497" s="85"/>
      <c r="H3497" s="85"/>
      <c r="I3497" s="115"/>
      <c r="J3497" s="83"/>
      <c r="K3497" s="83"/>
    </row>
    <row r="3498" ht="13.5" customHeight="1">
      <c r="A3498" s="5"/>
      <c r="B3498" s="111"/>
      <c r="D3498" s="85"/>
      <c r="E3498" s="85"/>
      <c r="F3498" s="85"/>
      <c r="G3498" s="85"/>
      <c r="H3498" s="85"/>
      <c r="I3498" s="115"/>
      <c r="J3498" s="83"/>
      <c r="K3498" s="83"/>
    </row>
    <row r="3499" ht="13.5" customHeight="1">
      <c r="A3499" s="5"/>
      <c r="B3499" s="111"/>
      <c r="D3499" s="85"/>
      <c r="E3499" s="85"/>
      <c r="F3499" s="85"/>
      <c r="G3499" s="85"/>
      <c r="H3499" s="85"/>
      <c r="I3499" s="115"/>
      <c r="J3499" s="83"/>
      <c r="K3499" s="83"/>
    </row>
    <row r="3500" ht="13.5" customHeight="1">
      <c r="A3500" s="5"/>
      <c r="B3500" s="111"/>
      <c r="D3500" s="85"/>
      <c r="E3500" s="85"/>
      <c r="F3500" s="85"/>
      <c r="G3500" s="85"/>
      <c r="H3500" s="85"/>
      <c r="I3500" s="115"/>
      <c r="J3500" s="83"/>
      <c r="K3500" s="83"/>
    </row>
    <row r="3501" ht="13.5" customHeight="1">
      <c r="A3501" s="5"/>
      <c r="B3501" s="111"/>
      <c r="D3501" s="85"/>
      <c r="E3501" s="85"/>
      <c r="F3501" s="85"/>
      <c r="G3501" s="85"/>
      <c r="H3501" s="85"/>
      <c r="I3501" s="115"/>
      <c r="J3501" s="83"/>
      <c r="K3501" s="83"/>
    </row>
    <row r="3502" ht="13.5" customHeight="1">
      <c r="A3502" s="5"/>
      <c r="B3502" s="111"/>
      <c r="D3502" s="85"/>
      <c r="E3502" s="85"/>
      <c r="F3502" s="85"/>
      <c r="G3502" s="85"/>
      <c r="H3502" s="85"/>
      <c r="I3502" s="115"/>
      <c r="J3502" s="83"/>
      <c r="K3502" s="83"/>
    </row>
    <row r="3503" ht="13.5" customHeight="1">
      <c r="A3503" s="5"/>
      <c r="B3503" s="111"/>
      <c r="D3503" s="85"/>
      <c r="E3503" s="85"/>
      <c r="F3503" s="85"/>
      <c r="G3503" s="85"/>
      <c r="H3503" s="85"/>
      <c r="I3503" s="115"/>
      <c r="J3503" s="83"/>
      <c r="K3503" s="83"/>
    </row>
    <row r="3504" ht="13.5" customHeight="1">
      <c r="A3504" s="5"/>
      <c r="B3504" s="111"/>
      <c r="D3504" s="85"/>
      <c r="E3504" s="85"/>
      <c r="F3504" s="85"/>
      <c r="G3504" s="85"/>
      <c r="H3504" s="85"/>
      <c r="I3504" s="115"/>
      <c r="J3504" s="83"/>
      <c r="K3504" s="83"/>
    </row>
    <row r="3505" ht="13.5" customHeight="1">
      <c r="A3505" s="5"/>
      <c r="B3505" s="111"/>
      <c r="D3505" s="85"/>
      <c r="E3505" s="85"/>
      <c r="F3505" s="85"/>
      <c r="G3505" s="85"/>
      <c r="H3505" s="85"/>
      <c r="I3505" s="115"/>
      <c r="J3505" s="83"/>
      <c r="K3505" s="83"/>
    </row>
    <row r="3506" ht="13.5" customHeight="1">
      <c r="A3506" s="5"/>
      <c r="B3506" s="111"/>
      <c r="D3506" s="85"/>
      <c r="E3506" s="85"/>
      <c r="F3506" s="85"/>
      <c r="G3506" s="85"/>
      <c r="H3506" s="85"/>
      <c r="I3506" s="115"/>
      <c r="J3506" s="83"/>
      <c r="K3506" s="83"/>
    </row>
    <row r="3507" ht="13.5" customHeight="1">
      <c r="A3507" s="5"/>
      <c r="B3507" s="111"/>
      <c r="D3507" s="85"/>
      <c r="E3507" s="85"/>
      <c r="F3507" s="85"/>
      <c r="G3507" s="85"/>
      <c r="H3507" s="85"/>
      <c r="I3507" s="115"/>
      <c r="J3507" s="83"/>
      <c r="K3507" s="83"/>
    </row>
    <row r="3508" ht="13.5" customHeight="1">
      <c r="A3508" s="5"/>
      <c r="B3508" s="111"/>
      <c r="D3508" s="85"/>
      <c r="E3508" s="85"/>
      <c r="F3508" s="85"/>
      <c r="G3508" s="85"/>
      <c r="H3508" s="85"/>
      <c r="I3508" s="115"/>
      <c r="J3508" s="83"/>
      <c r="K3508" s="83"/>
    </row>
    <row r="3509" ht="13.5" customHeight="1">
      <c r="A3509" s="5"/>
      <c r="B3509" s="111"/>
      <c r="D3509" s="85"/>
      <c r="E3509" s="85"/>
      <c r="F3509" s="85"/>
      <c r="G3509" s="85"/>
      <c r="H3509" s="85"/>
      <c r="I3509" s="115"/>
      <c r="J3509" s="83"/>
      <c r="K3509" s="83"/>
    </row>
    <row r="3510" ht="13.5" customHeight="1">
      <c r="A3510" s="5"/>
      <c r="B3510" s="111"/>
      <c r="D3510" s="85"/>
      <c r="E3510" s="85"/>
      <c r="F3510" s="85"/>
      <c r="G3510" s="85"/>
      <c r="H3510" s="85"/>
      <c r="I3510" s="115"/>
      <c r="J3510" s="83"/>
      <c r="K3510" s="83"/>
    </row>
    <row r="3511" ht="13.5" customHeight="1">
      <c r="A3511" s="5"/>
      <c r="B3511" s="111"/>
      <c r="D3511" s="85"/>
      <c r="E3511" s="85"/>
      <c r="F3511" s="85"/>
      <c r="G3511" s="85"/>
      <c r="H3511" s="85"/>
      <c r="I3511" s="115"/>
      <c r="J3511" s="83"/>
      <c r="K3511" s="83"/>
    </row>
    <row r="3512" ht="13.5" customHeight="1">
      <c r="A3512" s="5"/>
      <c r="B3512" s="111"/>
      <c r="D3512" s="85"/>
      <c r="E3512" s="85"/>
      <c r="F3512" s="85"/>
      <c r="G3512" s="85"/>
      <c r="H3512" s="85"/>
      <c r="I3512" s="115"/>
      <c r="J3512" s="83"/>
      <c r="K3512" s="83"/>
    </row>
    <row r="3513" ht="13.5" customHeight="1">
      <c r="A3513" s="5"/>
      <c r="B3513" s="111"/>
      <c r="D3513" s="85"/>
      <c r="E3513" s="85"/>
      <c r="F3513" s="85"/>
      <c r="G3513" s="85"/>
      <c r="H3513" s="85"/>
      <c r="I3513" s="115"/>
      <c r="J3513" s="83"/>
      <c r="K3513" s="83"/>
    </row>
    <row r="3514" ht="13.5" customHeight="1">
      <c r="A3514" s="5"/>
      <c r="B3514" s="111"/>
      <c r="D3514" s="85"/>
      <c r="E3514" s="85"/>
      <c r="F3514" s="85"/>
      <c r="G3514" s="85"/>
      <c r="H3514" s="85"/>
      <c r="I3514" s="115"/>
      <c r="J3514" s="83"/>
      <c r="K3514" s="83"/>
    </row>
    <row r="3515" ht="13.5" customHeight="1">
      <c r="A3515" s="5"/>
      <c r="B3515" s="111"/>
      <c r="D3515" s="85"/>
      <c r="E3515" s="85"/>
      <c r="F3515" s="85"/>
      <c r="G3515" s="85"/>
      <c r="H3515" s="85"/>
      <c r="I3515" s="115"/>
      <c r="J3515" s="83"/>
      <c r="K3515" s="83"/>
    </row>
    <row r="3516" ht="13.5" customHeight="1">
      <c r="A3516" s="5"/>
      <c r="B3516" s="111"/>
      <c r="D3516" s="85"/>
      <c r="E3516" s="85"/>
      <c r="F3516" s="85"/>
      <c r="G3516" s="85"/>
      <c r="H3516" s="85"/>
      <c r="I3516" s="115"/>
      <c r="J3516" s="83"/>
      <c r="K3516" s="83"/>
    </row>
    <row r="3517" ht="13.5" customHeight="1">
      <c r="A3517" s="5"/>
      <c r="B3517" s="111"/>
      <c r="D3517" s="85"/>
      <c r="E3517" s="85"/>
      <c r="F3517" s="85"/>
      <c r="G3517" s="85"/>
      <c r="H3517" s="85"/>
      <c r="I3517" s="115"/>
      <c r="J3517" s="83"/>
      <c r="K3517" s="83"/>
    </row>
    <row r="3518" ht="13.5" customHeight="1">
      <c r="A3518" s="5"/>
      <c r="B3518" s="111"/>
      <c r="D3518" s="85"/>
      <c r="E3518" s="85"/>
      <c r="F3518" s="85"/>
      <c r="G3518" s="85"/>
      <c r="H3518" s="85"/>
      <c r="I3518" s="115"/>
      <c r="J3518" s="83"/>
      <c r="K3518" s="83"/>
    </row>
    <row r="3519" ht="13.5" customHeight="1">
      <c r="A3519" s="5"/>
      <c r="B3519" s="111"/>
      <c r="D3519" s="85"/>
      <c r="E3519" s="85"/>
      <c r="F3519" s="85"/>
      <c r="G3519" s="85"/>
      <c r="H3519" s="85"/>
      <c r="I3519" s="115"/>
      <c r="J3519" s="83"/>
      <c r="K3519" s="83"/>
    </row>
    <row r="3520" ht="13.5" customHeight="1">
      <c r="A3520" s="5"/>
      <c r="B3520" s="111"/>
      <c r="D3520" s="85"/>
      <c r="E3520" s="85"/>
      <c r="F3520" s="85"/>
      <c r="G3520" s="85"/>
      <c r="H3520" s="85"/>
      <c r="I3520" s="115"/>
      <c r="J3520" s="83"/>
      <c r="K3520" s="83"/>
    </row>
    <row r="3521" ht="13.5" customHeight="1">
      <c r="A3521" s="5"/>
      <c r="B3521" s="111"/>
      <c r="D3521" s="85"/>
      <c r="E3521" s="85"/>
      <c r="F3521" s="85"/>
      <c r="G3521" s="85"/>
      <c r="H3521" s="85"/>
      <c r="I3521" s="115"/>
      <c r="J3521" s="83"/>
      <c r="K3521" s="83"/>
    </row>
    <row r="3522" ht="13.5" customHeight="1">
      <c r="A3522" s="5"/>
      <c r="B3522" s="111"/>
      <c r="D3522" s="85"/>
      <c r="E3522" s="85"/>
      <c r="F3522" s="85"/>
      <c r="G3522" s="85"/>
      <c r="H3522" s="85"/>
      <c r="I3522" s="115"/>
      <c r="J3522" s="83"/>
      <c r="K3522" s="83"/>
    </row>
    <row r="3523" ht="13.5" customHeight="1">
      <c r="A3523" s="5"/>
      <c r="B3523" s="111"/>
      <c r="D3523" s="85"/>
      <c r="E3523" s="85"/>
      <c r="F3523" s="85"/>
      <c r="G3523" s="85"/>
      <c r="H3523" s="85"/>
      <c r="I3523" s="115"/>
      <c r="J3523" s="83"/>
      <c r="K3523" s="83"/>
    </row>
    <row r="3524" ht="13.5" customHeight="1">
      <c r="A3524" s="5"/>
      <c r="B3524" s="111"/>
      <c r="D3524" s="85"/>
      <c r="E3524" s="85"/>
      <c r="F3524" s="85"/>
      <c r="G3524" s="85"/>
      <c r="H3524" s="85"/>
      <c r="I3524" s="115"/>
      <c r="J3524" s="83"/>
      <c r="K3524" s="83"/>
    </row>
    <row r="3525" ht="13.5" customHeight="1">
      <c r="A3525" s="5"/>
      <c r="B3525" s="111"/>
      <c r="D3525" s="85"/>
      <c r="E3525" s="85"/>
      <c r="F3525" s="85"/>
      <c r="G3525" s="85"/>
      <c r="H3525" s="85"/>
      <c r="I3525" s="115"/>
      <c r="J3525" s="83"/>
      <c r="K3525" s="83"/>
    </row>
    <row r="3526" ht="13.5" customHeight="1">
      <c r="A3526" s="5"/>
      <c r="B3526" s="111"/>
      <c r="D3526" s="85"/>
      <c r="E3526" s="85"/>
      <c r="F3526" s="85"/>
      <c r="G3526" s="85"/>
      <c r="H3526" s="85"/>
      <c r="I3526" s="115"/>
      <c r="J3526" s="83"/>
      <c r="K3526" s="83"/>
    </row>
    <row r="3527" ht="13.5" customHeight="1">
      <c r="A3527" s="5"/>
      <c r="B3527" s="111"/>
      <c r="D3527" s="85"/>
      <c r="E3527" s="85"/>
      <c r="F3527" s="85"/>
      <c r="G3527" s="85"/>
      <c r="H3527" s="85"/>
      <c r="I3527" s="115"/>
      <c r="J3527" s="83"/>
      <c r="K3527" s="83"/>
    </row>
    <row r="3528" ht="13.5" customHeight="1">
      <c r="A3528" s="5"/>
      <c r="B3528" s="111"/>
      <c r="D3528" s="85"/>
      <c r="E3528" s="85"/>
      <c r="F3528" s="85"/>
      <c r="G3528" s="85"/>
      <c r="H3528" s="85"/>
      <c r="I3528" s="115"/>
      <c r="J3528" s="83"/>
      <c r="K3528" s="83"/>
    </row>
    <row r="3529" ht="13.5" customHeight="1">
      <c r="A3529" s="5"/>
      <c r="B3529" s="111"/>
      <c r="D3529" s="85"/>
      <c r="E3529" s="85"/>
      <c r="F3529" s="85"/>
      <c r="G3529" s="85"/>
      <c r="H3529" s="85"/>
      <c r="I3529" s="115"/>
      <c r="J3529" s="83"/>
      <c r="K3529" s="83"/>
    </row>
    <row r="3530" ht="13.5" customHeight="1">
      <c r="A3530" s="5"/>
      <c r="B3530" s="111"/>
      <c r="D3530" s="85"/>
      <c r="E3530" s="85"/>
      <c r="F3530" s="85"/>
      <c r="G3530" s="85"/>
      <c r="H3530" s="85"/>
      <c r="I3530" s="115"/>
      <c r="J3530" s="83"/>
      <c r="K3530" s="83"/>
    </row>
    <row r="3531" ht="13.5" customHeight="1">
      <c r="A3531" s="5"/>
      <c r="B3531" s="111"/>
      <c r="D3531" s="85"/>
      <c r="E3531" s="85"/>
      <c r="F3531" s="85"/>
      <c r="G3531" s="85"/>
      <c r="H3531" s="85"/>
      <c r="I3531" s="115"/>
      <c r="J3531" s="83"/>
      <c r="K3531" s="83"/>
    </row>
    <row r="3532" ht="13.5" customHeight="1">
      <c r="A3532" s="5"/>
      <c r="B3532" s="111"/>
      <c r="D3532" s="85"/>
      <c r="E3532" s="85"/>
      <c r="F3532" s="85"/>
      <c r="G3532" s="85"/>
      <c r="H3532" s="85"/>
      <c r="I3532" s="115"/>
      <c r="J3532" s="83"/>
      <c r="K3532" s="83"/>
    </row>
    <row r="3533" ht="13.5" customHeight="1">
      <c r="A3533" s="5"/>
      <c r="B3533" s="111"/>
      <c r="D3533" s="85"/>
      <c r="E3533" s="85"/>
      <c r="F3533" s="85"/>
      <c r="G3533" s="85"/>
      <c r="H3533" s="85"/>
      <c r="I3533" s="115"/>
      <c r="J3533" s="83"/>
      <c r="K3533" s="83"/>
    </row>
    <row r="3534" ht="13.5" customHeight="1">
      <c r="A3534" s="5"/>
      <c r="B3534" s="111"/>
      <c r="D3534" s="85"/>
      <c r="E3534" s="85"/>
      <c r="F3534" s="85"/>
      <c r="G3534" s="85"/>
      <c r="H3534" s="85"/>
      <c r="I3534" s="115"/>
      <c r="J3534" s="83"/>
      <c r="K3534" s="83"/>
    </row>
    <row r="3535" ht="13.5" customHeight="1">
      <c r="A3535" s="5"/>
      <c r="B3535" s="111"/>
      <c r="D3535" s="85"/>
      <c r="E3535" s="85"/>
      <c r="F3535" s="85"/>
      <c r="G3535" s="85"/>
      <c r="H3535" s="85"/>
      <c r="I3535" s="115"/>
      <c r="J3535" s="83"/>
      <c r="K3535" s="83"/>
    </row>
    <row r="3536" ht="13.5" customHeight="1">
      <c r="A3536" s="5"/>
      <c r="B3536" s="111"/>
      <c r="D3536" s="85"/>
      <c r="E3536" s="85"/>
      <c r="F3536" s="85"/>
      <c r="G3536" s="85"/>
      <c r="H3536" s="85"/>
      <c r="I3536" s="115"/>
      <c r="J3536" s="83"/>
      <c r="K3536" s="83"/>
    </row>
    <row r="3537" ht="13.5" customHeight="1">
      <c r="A3537" s="5"/>
      <c r="B3537" s="111"/>
      <c r="D3537" s="85"/>
      <c r="E3537" s="85"/>
      <c r="F3537" s="85"/>
      <c r="G3537" s="85"/>
      <c r="H3537" s="85"/>
      <c r="I3537" s="115"/>
      <c r="J3537" s="83"/>
      <c r="K3537" s="83"/>
    </row>
    <row r="3538" ht="13.5" customHeight="1">
      <c r="A3538" s="5"/>
      <c r="B3538" s="111"/>
      <c r="D3538" s="85"/>
      <c r="E3538" s="85"/>
      <c r="F3538" s="85"/>
      <c r="G3538" s="85"/>
      <c r="H3538" s="85"/>
      <c r="I3538" s="115"/>
      <c r="J3538" s="83"/>
      <c r="K3538" s="83"/>
    </row>
    <row r="3539" ht="13.5" customHeight="1">
      <c r="A3539" s="5"/>
      <c r="B3539" s="111"/>
      <c r="D3539" s="85"/>
      <c r="E3539" s="85"/>
      <c r="F3539" s="85"/>
      <c r="G3539" s="85"/>
      <c r="H3539" s="85"/>
      <c r="I3539" s="115"/>
      <c r="J3539" s="83"/>
      <c r="K3539" s="83"/>
    </row>
    <row r="3540" ht="13.5" customHeight="1">
      <c r="A3540" s="5"/>
      <c r="B3540" s="111"/>
      <c r="D3540" s="85"/>
      <c r="E3540" s="85"/>
      <c r="F3540" s="85"/>
      <c r="G3540" s="85"/>
      <c r="H3540" s="85"/>
      <c r="I3540" s="115"/>
      <c r="J3540" s="83"/>
      <c r="K3540" s="83"/>
    </row>
    <row r="3541" ht="13.5" customHeight="1">
      <c r="A3541" s="5"/>
      <c r="B3541" s="111"/>
      <c r="D3541" s="85"/>
      <c r="E3541" s="85"/>
      <c r="F3541" s="85"/>
      <c r="G3541" s="85"/>
      <c r="H3541" s="85"/>
      <c r="I3541" s="115"/>
      <c r="J3541" s="83"/>
      <c r="K3541" s="83"/>
    </row>
    <row r="3542" ht="13.5" customHeight="1">
      <c r="A3542" s="5"/>
      <c r="B3542" s="111"/>
      <c r="D3542" s="85"/>
      <c r="E3542" s="85"/>
      <c r="F3542" s="85"/>
      <c r="G3542" s="85"/>
      <c r="H3542" s="85"/>
      <c r="I3542" s="115"/>
      <c r="J3542" s="83"/>
      <c r="K3542" s="83"/>
    </row>
    <row r="3543" ht="13.5" customHeight="1">
      <c r="A3543" s="5"/>
      <c r="B3543" s="111"/>
      <c r="D3543" s="85"/>
      <c r="E3543" s="85"/>
      <c r="F3543" s="85"/>
      <c r="G3543" s="85"/>
      <c r="H3543" s="85"/>
      <c r="I3543" s="115"/>
      <c r="J3543" s="83"/>
      <c r="K3543" s="83"/>
    </row>
    <row r="3544" ht="13.5" customHeight="1">
      <c r="A3544" s="5"/>
      <c r="B3544" s="111"/>
      <c r="D3544" s="85"/>
      <c r="E3544" s="85"/>
      <c r="F3544" s="85"/>
      <c r="G3544" s="85"/>
      <c r="H3544" s="85"/>
      <c r="I3544" s="115"/>
      <c r="J3544" s="83"/>
      <c r="K3544" s="83"/>
    </row>
    <row r="3545" ht="13.5" customHeight="1">
      <c r="A3545" s="5"/>
      <c r="B3545" s="111"/>
      <c r="D3545" s="85"/>
      <c r="E3545" s="85"/>
      <c r="F3545" s="85"/>
      <c r="G3545" s="85"/>
      <c r="H3545" s="85"/>
      <c r="I3545" s="115"/>
      <c r="J3545" s="83"/>
      <c r="K3545" s="83"/>
    </row>
    <row r="3546" ht="13.5" customHeight="1">
      <c r="A3546" s="5"/>
      <c r="B3546" s="111"/>
      <c r="D3546" s="85"/>
      <c r="E3546" s="85"/>
      <c r="F3546" s="85"/>
      <c r="G3546" s="85"/>
      <c r="H3546" s="85"/>
      <c r="I3546" s="115"/>
      <c r="J3546" s="83"/>
      <c r="K3546" s="83"/>
    </row>
    <row r="3547" ht="13.5" customHeight="1">
      <c r="A3547" s="5"/>
      <c r="B3547" s="111"/>
      <c r="D3547" s="85"/>
      <c r="E3547" s="85"/>
      <c r="F3547" s="85"/>
      <c r="G3547" s="85"/>
      <c r="H3547" s="85"/>
      <c r="I3547" s="115"/>
      <c r="J3547" s="83"/>
      <c r="K3547" s="83"/>
    </row>
    <row r="3548" ht="13.5" customHeight="1">
      <c r="A3548" s="5"/>
      <c r="B3548" s="111"/>
      <c r="D3548" s="85"/>
      <c r="E3548" s="85"/>
      <c r="F3548" s="85"/>
      <c r="G3548" s="85"/>
      <c r="H3548" s="85"/>
      <c r="I3548" s="115"/>
      <c r="J3548" s="83"/>
      <c r="K3548" s="83"/>
    </row>
    <row r="3549" ht="13.5" customHeight="1">
      <c r="A3549" s="5"/>
      <c r="B3549" s="111"/>
      <c r="D3549" s="85"/>
      <c r="E3549" s="85"/>
      <c r="F3549" s="85"/>
      <c r="G3549" s="85"/>
      <c r="H3549" s="85"/>
      <c r="I3549" s="115"/>
      <c r="J3549" s="83"/>
      <c r="K3549" s="83"/>
    </row>
    <row r="3550" ht="13.5" customHeight="1">
      <c r="A3550" s="5"/>
      <c r="B3550" s="111"/>
      <c r="D3550" s="85"/>
      <c r="E3550" s="85"/>
      <c r="F3550" s="85"/>
      <c r="G3550" s="85"/>
      <c r="H3550" s="85"/>
      <c r="I3550" s="115"/>
      <c r="J3550" s="83"/>
      <c r="K3550" s="83"/>
    </row>
    <row r="3551" ht="13.5" customHeight="1">
      <c r="A3551" s="5"/>
      <c r="B3551" s="111"/>
      <c r="D3551" s="85"/>
      <c r="E3551" s="85"/>
      <c r="F3551" s="85"/>
      <c r="G3551" s="85"/>
      <c r="H3551" s="85"/>
      <c r="I3551" s="115"/>
      <c r="J3551" s="83"/>
      <c r="K3551" s="83"/>
    </row>
    <row r="3552" ht="13.5" customHeight="1">
      <c r="A3552" s="5"/>
      <c r="B3552" s="111"/>
      <c r="D3552" s="85"/>
      <c r="E3552" s="85"/>
      <c r="F3552" s="85"/>
      <c r="G3552" s="85"/>
      <c r="H3552" s="85"/>
      <c r="I3552" s="115"/>
      <c r="J3552" s="83"/>
      <c r="K3552" s="83"/>
    </row>
    <row r="3553" ht="13.5" customHeight="1">
      <c r="A3553" s="5"/>
      <c r="B3553" s="111"/>
      <c r="D3553" s="85"/>
      <c r="E3553" s="85"/>
      <c r="F3553" s="85"/>
      <c r="G3553" s="85"/>
      <c r="H3553" s="85"/>
      <c r="I3553" s="115"/>
      <c r="J3553" s="83"/>
      <c r="K3553" s="83"/>
    </row>
    <row r="3554" ht="13.5" customHeight="1">
      <c r="A3554" s="5"/>
      <c r="B3554" s="111"/>
      <c r="D3554" s="85"/>
      <c r="E3554" s="85"/>
      <c r="F3554" s="85"/>
      <c r="G3554" s="85"/>
      <c r="H3554" s="85"/>
      <c r="I3554" s="115"/>
      <c r="J3554" s="83"/>
      <c r="K3554" s="83"/>
    </row>
    <row r="3555" ht="13.5" customHeight="1">
      <c r="A3555" s="5"/>
      <c r="B3555" s="111"/>
      <c r="D3555" s="85"/>
      <c r="E3555" s="85"/>
      <c r="F3555" s="85"/>
      <c r="G3555" s="85"/>
      <c r="H3555" s="85"/>
      <c r="I3555" s="115"/>
      <c r="J3555" s="83"/>
      <c r="K3555" s="83"/>
    </row>
    <row r="3556" ht="13.5" customHeight="1">
      <c r="A3556" s="5"/>
      <c r="B3556" s="111"/>
      <c r="D3556" s="85"/>
      <c r="E3556" s="85"/>
      <c r="F3556" s="85"/>
      <c r="G3556" s="85"/>
      <c r="H3556" s="85"/>
      <c r="I3556" s="115"/>
      <c r="J3556" s="83"/>
      <c r="K3556" s="83"/>
    </row>
    <row r="3557" ht="13.5" customHeight="1">
      <c r="A3557" s="5"/>
      <c r="B3557" s="111"/>
      <c r="D3557" s="85"/>
      <c r="E3557" s="85"/>
      <c r="F3557" s="85"/>
      <c r="G3557" s="85"/>
      <c r="H3557" s="85"/>
      <c r="I3557" s="115"/>
      <c r="J3557" s="83"/>
      <c r="K3557" s="83"/>
    </row>
    <row r="3558" ht="13.5" customHeight="1">
      <c r="A3558" s="5"/>
      <c r="B3558" s="111"/>
      <c r="D3558" s="85"/>
      <c r="E3558" s="85"/>
      <c r="F3558" s="85"/>
      <c r="G3558" s="85"/>
      <c r="H3558" s="85"/>
      <c r="I3558" s="115"/>
      <c r="J3558" s="83"/>
      <c r="K3558" s="83"/>
    </row>
    <row r="3559" ht="13.5" customHeight="1">
      <c r="A3559" s="5"/>
      <c r="B3559" s="111"/>
      <c r="D3559" s="85"/>
      <c r="E3559" s="85"/>
      <c r="F3559" s="85"/>
      <c r="G3559" s="85"/>
      <c r="H3559" s="85"/>
      <c r="I3559" s="115"/>
      <c r="J3559" s="83"/>
      <c r="K3559" s="83"/>
    </row>
    <row r="3560" ht="13.5" customHeight="1">
      <c r="A3560" s="5"/>
      <c r="B3560" s="111"/>
      <c r="D3560" s="85"/>
      <c r="E3560" s="85"/>
      <c r="F3560" s="85"/>
      <c r="G3560" s="85"/>
      <c r="H3560" s="85"/>
      <c r="I3560" s="115"/>
      <c r="J3560" s="83"/>
      <c r="K3560" s="83"/>
    </row>
    <row r="3561" ht="13.5" customHeight="1">
      <c r="A3561" s="5"/>
      <c r="B3561" s="111"/>
      <c r="D3561" s="85"/>
      <c r="E3561" s="85"/>
      <c r="F3561" s="85"/>
      <c r="G3561" s="85"/>
      <c r="H3561" s="85"/>
      <c r="I3561" s="115"/>
      <c r="J3561" s="83"/>
      <c r="K3561" s="83"/>
    </row>
    <row r="3562" ht="13.5" customHeight="1">
      <c r="A3562" s="5"/>
      <c r="B3562" s="111"/>
      <c r="D3562" s="85"/>
      <c r="E3562" s="85"/>
      <c r="F3562" s="85"/>
      <c r="G3562" s="85"/>
      <c r="H3562" s="85"/>
      <c r="I3562" s="115"/>
      <c r="J3562" s="83"/>
      <c r="K3562" s="83"/>
    </row>
    <row r="3563" ht="13.5" customHeight="1">
      <c r="A3563" s="5"/>
      <c r="B3563" s="111"/>
      <c r="D3563" s="85"/>
      <c r="E3563" s="85"/>
      <c r="F3563" s="85"/>
      <c r="G3563" s="85"/>
      <c r="H3563" s="85"/>
      <c r="I3563" s="115"/>
      <c r="J3563" s="83"/>
      <c r="K3563" s="83"/>
    </row>
    <row r="3564" ht="13.5" customHeight="1">
      <c r="A3564" s="5"/>
      <c r="B3564" s="111"/>
      <c r="D3564" s="85"/>
      <c r="E3564" s="85"/>
      <c r="F3564" s="85"/>
      <c r="G3564" s="85"/>
      <c r="H3564" s="85"/>
      <c r="I3564" s="115"/>
      <c r="J3564" s="83"/>
      <c r="K3564" s="83"/>
    </row>
    <row r="3565" ht="13.5" customHeight="1">
      <c r="A3565" s="5"/>
      <c r="B3565" s="111"/>
      <c r="D3565" s="85"/>
      <c r="E3565" s="85"/>
      <c r="F3565" s="85"/>
      <c r="G3565" s="85"/>
      <c r="H3565" s="85"/>
      <c r="I3565" s="115"/>
      <c r="J3565" s="83"/>
      <c r="K3565" s="83"/>
    </row>
    <row r="3566" ht="13.5" customHeight="1">
      <c r="A3566" s="5"/>
      <c r="B3566" s="111"/>
      <c r="D3566" s="85"/>
      <c r="E3566" s="85"/>
      <c r="F3566" s="85"/>
      <c r="G3566" s="85"/>
      <c r="H3566" s="85"/>
      <c r="I3566" s="115"/>
      <c r="J3566" s="83"/>
      <c r="K3566" s="83"/>
    </row>
    <row r="3567" ht="13.5" customHeight="1">
      <c r="A3567" s="5"/>
      <c r="B3567" s="111"/>
      <c r="D3567" s="85"/>
      <c r="E3567" s="85"/>
      <c r="F3567" s="85"/>
      <c r="G3567" s="85"/>
      <c r="H3567" s="85"/>
      <c r="I3567" s="115"/>
      <c r="J3567" s="83"/>
      <c r="K3567" s="83"/>
    </row>
    <row r="3568" ht="13.5" customHeight="1">
      <c r="A3568" s="5"/>
      <c r="B3568" s="111"/>
      <c r="D3568" s="85"/>
      <c r="E3568" s="85"/>
      <c r="F3568" s="85"/>
      <c r="G3568" s="85"/>
      <c r="H3568" s="85"/>
      <c r="I3568" s="115"/>
      <c r="J3568" s="83"/>
      <c r="K3568" s="83"/>
    </row>
    <row r="3569" ht="13.5" customHeight="1">
      <c r="A3569" s="5"/>
      <c r="B3569" s="111"/>
      <c r="D3569" s="85"/>
      <c r="E3569" s="85"/>
      <c r="F3569" s="85"/>
      <c r="G3569" s="85"/>
      <c r="H3569" s="85"/>
      <c r="I3569" s="115"/>
      <c r="J3569" s="83"/>
      <c r="K3569" s="83"/>
    </row>
    <row r="3570" ht="13.5" customHeight="1">
      <c r="A3570" s="5"/>
      <c r="B3570" s="111"/>
      <c r="D3570" s="85"/>
      <c r="E3570" s="85"/>
      <c r="F3570" s="85"/>
      <c r="G3570" s="85"/>
      <c r="H3570" s="85"/>
      <c r="I3570" s="115"/>
      <c r="J3570" s="83"/>
      <c r="K3570" s="83"/>
    </row>
    <row r="3571" ht="13.5" customHeight="1">
      <c r="A3571" s="5"/>
      <c r="B3571" s="111"/>
      <c r="D3571" s="85"/>
      <c r="E3571" s="85"/>
      <c r="F3571" s="85"/>
      <c r="G3571" s="85"/>
      <c r="H3571" s="85"/>
      <c r="I3571" s="115"/>
      <c r="J3571" s="83"/>
      <c r="K3571" s="83"/>
    </row>
    <row r="3572" ht="13.5" customHeight="1">
      <c r="A3572" s="5"/>
      <c r="B3572" s="111"/>
      <c r="D3572" s="85"/>
      <c r="E3572" s="85"/>
      <c r="F3572" s="85"/>
      <c r="G3572" s="85"/>
      <c r="H3572" s="85"/>
      <c r="I3572" s="115"/>
      <c r="J3572" s="83"/>
      <c r="K3572" s="83"/>
    </row>
    <row r="3573" ht="13.5" customHeight="1">
      <c r="A3573" s="5"/>
      <c r="B3573" s="111"/>
      <c r="D3573" s="85"/>
      <c r="E3573" s="85"/>
      <c r="F3573" s="85"/>
      <c r="G3573" s="85"/>
      <c r="H3573" s="85"/>
      <c r="I3573" s="115"/>
      <c r="J3573" s="83"/>
      <c r="K3573" s="83"/>
    </row>
    <row r="3574" ht="13.5" customHeight="1">
      <c r="A3574" s="5"/>
      <c r="B3574" s="111"/>
      <c r="D3574" s="85"/>
      <c r="E3574" s="85"/>
      <c r="F3574" s="85"/>
      <c r="G3574" s="85"/>
      <c r="H3574" s="85"/>
      <c r="I3574" s="115"/>
      <c r="J3574" s="83"/>
      <c r="K3574" s="83"/>
    </row>
    <row r="3575" ht="13.5" customHeight="1">
      <c r="A3575" s="5"/>
      <c r="B3575" s="111"/>
      <c r="D3575" s="85"/>
      <c r="E3575" s="85"/>
      <c r="F3575" s="85"/>
      <c r="G3575" s="85"/>
      <c r="H3575" s="85"/>
      <c r="I3575" s="115"/>
      <c r="J3575" s="83"/>
      <c r="K3575" s="83"/>
    </row>
    <row r="3576" ht="13.5" customHeight="1">
      <c r="A3576" s="5"/>
      <c r="B3576" s="111"/>
      <c r="D3576" s="85"/>
      <c r="E3576" s="85"/>
      <c r="F3576" s="85"/>
      <c r="G3576" s="85"/>
      <c r="H3576" s="85"/>
      <c r="I3576" s="115"/>
      <c r="J3576" s="83"/>
      <c r="K3576" s="83"/>
    </row>
    <row r="3577" ht="13.5" customHeight="1">
      <c r="A3577" s="5"/>
      <c r="B3577" s="111"/>
      <c r="D3577" s="85"/>
      <c r="E3577" s="85"/>
      <c r="F3577" s="85"/>
      <c r="G3577" s="85"/>
      <c r="H3577" s="85"/>
      <c r="I3577" s="115"/>
      <c r="J3577" s="83"/>
      <c r="K3577" s="83"/>
    </row>
    <row r="3578" ht="13.5" customHeight="1">
      <c r="A3578" s="5"/>
      <c r="B3578" s="111"/>
      <c r="D3578" s="85"/>
      <c r="E3578" s="85"/>
      <c r="F3578" s="85"/>
      <c r="G3578" s="85"/>
      <c r="H3578" s="85"/>
      <c r="I3578" s="115"/>
      <c r="J3578" s="83"/>
      <c r="K3578" s="83"/>
    </row>
    <row r="3579" ht="13.5" customHeight="1">
      <c r="A3579" s="5"/>
      <c r="B3579" s="111"/>
      <c r="D3579" s="85"/>
      <c r="E3579" s="85"/>
      <c r="F3579" s="85"/>
      <c r="G3579" s="85"/>
      <c r="H3579" s="85"/>
      <c r="I3579" s="115"/>
      <c r="J3579" s="83"/>
      <c r="K3579" s="83"/>
    </row>
    <row r="3580" ht="13.5" customHeight="1">
      <c r="A3580" s="5"/>
      <c r="B3580" s="111"/>
      <c r="D3580" s="85"/>
      <c r="E3580" s="85"/>
      <c r="F3580" s="85"/>
      <c r="G3580" s="85"/>
      <c r="H3580" s="85"/>
      <c r="I3580" s="115"/>
      <c r="J3580" s="83"/>
      <c r="K3580" s="83"/>
    </row>
    <row r="3581" ht="13.5" customHeight="1">
      <c r="A3581" s="5"/>
      <c r="B3581" s="111"/>
      <c r="D3581" s="85"/>
      <c r="E3581" s="85"/>
      <c r="F3581" s="85"/>
      <c r="G3581" s="85"/>
      <c r="H3581" s="85"/>
      <c r="I3581" s="115"/>
      <c r="J3581" s="83"/>
      <c r="K3581" s="83"/>
    </row>
    <row r="3582" ht="13.5" customHeight="1">
      <c r="A3582" s="5"/>
      <c r="B3582" s="111"/>
      <c r="D3582" s="85"/>
      <c r="E3582" s="85"/>
      <c r="F3582" s="85"/>
      <c r="G3582" s="85"/>
      <c r="H3582" s="85"/>
      <c r="I3582" s="115"/>
      <c r="J3582" s="83"/>
      <c r="K3582" s="83"/>
    </row>
    <row r="3583" ht="13.5" customHeight="1">
      <c r="A3583" s="5"/>
      <c r="B3583" s="111"/>
      <c r="D3583" s="85"/>
      <c r="E3583" s="85"/>
      <c r="F3583" s="85"/>
      <c r="G3583" s="85"/>
      <c r="H3583" s="85"/>
      <c r="I3583" s="115"/>
      <c r="J3583" s="83"/>
      <c r="K3583" s="83"/>
    </row>
    <row r="3584" ht="13.5" customHeight="1">
      <c r="A3584" s="5"/>
      <c r="B3584" s="111"/>
      <c r="D3584" s="85"/>
      <c r="E3584" s="85"/>
      <c r="F3584" s="85"/>
      <c r="G3584" s="85"/>
      <c r="H3584" s="85"/>
      <c r="I3584" s="115"/>
      <c r="J3584" s="83"/>
      <c r="K3584" s="83"/>
    </row>
    <row r="3585" ht="13.5" customHeight="1">
      <c r="A3585" s="5"/>
      <c r="B3585" s="111"/>
      <c r="D3585" s="85"/>
      <c r="E3585" s="85"/>
      <c r="F3585" s="85"/>
      <c r="G3585" s="85"/>
      <c r="H3585" s="85"/>
      <c r="I3585" s="115"/>
      <c r="J3585" s="83"/>
      <c r="K3585" s="83"/>
    </row>
    <row r="3586" ht="13.5" customHeight="1">
      <c r="A3586" s="5"/>
      <c r="B3586" s="111"/>
      <c r="D3586" s="85"/>
      <c r="E3586" s="85"/>
      <c r="F3586" s="85"/>
      <c r="G3586" s="85"/>
      <c r="H3586" s="85"/>
      <c r="I3586" s="115"/>
      <c r="J3586" s="83"/>
      <c r="K3586" s="83"/>
    </row>
    <row r="3587" ht="13.5" customHeight="1">
      <c r="A3587" s="5"/>
      <c r="B3587" s="111"/>
      <c r="D3587" s="85"/>
      <c r="E3587" s="85"/>
      <c r="F3587" s="85"/>
      <c r="G3587" s="85"/>
      <c r="H3587" s="85"/>
      <c r="I3587" s="115"/>
      <c r="J3587" s="83"/>
      <c r="K3587" s="83"/>
    </row>
    <row r="3588" ht="13.5" customHeight="1">
      <c r="A3588" s="5"/>
      <c r="B3588" s="111"/>
      <c r="D3588" s="85"/>
      <c r="E3588" s="85"/>
      <c r="F3588" s="85"/>
      <c r="G3588" s="85"/>
      <c r="H3588" s="85"/>
      <c r="I3588" s="115"/>
      <c r="J3588" s="83"/>
      <c r="K3588" s="83"/>
    </row>
    <row r="3589" ht="13.5" customHeight="1">
      <c r="A3589" s="5"/>
      <c r="B3589" s="111"/>
      <c r="D3589" s="85"/>
      <c r="E3589" s="85"/>
      <c r="F3589" s="85"/>
      <c r="G3589" s="85"/>
      <c r="H3589" s="85"/>
      <c r="I3589" s="115"/>
      <c r="J3589" s="83"/>
      <c r="K3589" s="83"/>
    </row>
    <row r="3590" ht="13.5" customHeight="1">
      <c r="A3590" s="5"/>
      <c r="B3590" s="111"/>
      <c r="D3590" s="85"/>
      <c r="E3590" s="85"/>
      <c r="F3590" s="85"/>
      <c r="G3590" s="85"/>
      <c r="H3590" s="85"/>
      <c r="I3590" s="115"/>
      <c r="J3590" s="83"/>
      <c r="K3590" s="83"/>
    </row>
    <row r="3591" ht="13.5" customHeight="1">
      <c r="A3591" s="5"/>
      <c r="B3591" s="111"/>
      <c r="D3591" s="85"/>
      <c r="E3591" s="85"/>
      <c r="F3591" s="85"/>
      <c r="G3591" s="85"/>
      <c r="H3591" s="85"/>
      <c r="I3591" s="115"/>
      <c r="J3591" s="83"/>
      <c r="K3591" s="83"/>
    </row>
    <row r="3592" ht="13.5" customHeight="1">
      <c r="A3592" s="5"/>
      <c r="B3592" s="111"/>
      <c r="D3592" s="85"/>
      <c r="E3592" s="85"/>
      <c r="F3592" s="85"/>
      <c r="G3592" s="85"/>
      <c r="H3592" s="85"/>
      <c r="I3592" s="115"/>
      <c r="J3592" s="83"/>
      <c r="K3592" s="83"/>
    </row>
    <row r="3593" ht="13.5" customHeight="1">
      <c r="A3593" s="5"/>
      <c r="B3593" s="111"/>
      <c r="D3593" s="85"/>
      <c r="E3593" s="85"/>
      <c r="F3593" s="85"/>
      <c r="G3593" s="85"/>
      <c r="H3593" s="85"/>
      <c r="I3593" s="115"/>
      <c r="J3593" s="83"/>
      <c r="K3593" s="83"/>
    </row>
    <row r="3594" ht="13.5" customHeight="1">
      <c r="A3594" s="5"/>
      <c r="B3594" s="111"/>
      <c r="D3594" s="85"/>
      <c r="E3594" s="85"/>
      <c r="F3594" s="85"/>
      <c r="G3594" s="85"/>
      <c r="H3594" s="85"/>
      <c r="I3594" s="115"/>
      <c r="J3594" s="83"/>
      <c r="K3594" s="83"/>
    </row>
    <row r="3595" ht="13.5" customHeight="1">
      <c r="A3595" s="5"/>
      <c r="B3595" s="111"/>
      <c r="D3595" s="85"/>
      <c r="E3595" s="85"/>
      <c r="F3595" s="85"/>
      <c r="G3595" s="85"/>
      <c r="H3595" s="85"/>
      <c r="I3595" s="115"/>
      <c r="J3595" s="83"/>
      <c r="K3595" s="83"/>
    </row>
    <row r="3596" ht="13.5" customHeight="1">
      <c r="A3596" s="5"/>
      <c r="B3596" s="111"/>
      <c r="D3596" s="85"/>
      <c r="E3596" s="85"/>
      <c r="F3596" s="85"/>
      <c r="G3596" s="85"/>
      <c r="H3596" s="85"/>
      <c r="I3596" s="115"/>
      <c r="J3596" s="83"/>
      <c r="K3596" s="83"/>
    </row>
    <row r="3597" ht="13.5" customHeight="1">
      <c r="A3597" s="5"/>
      <c r="B3597" s="111"/>
      <c r="D3597" s="85"/>
      <c r="E3597" s="85"/>
      <c r="F3597" s="85"/>
      <c r="G3597" s="85"/>
      <c r="H3597" s="85"/>
      <c r="I3597" s="115"/>
      <c r="J3597" s="83"/>
      <c r="K3597" s="83"/>
    </row>
    <row r="3598" ht="13.5" customHeight="1">
      <c r="A3598" s="5"/>
      <c r="B3598" s="111"/>
      <c r="D3598" s="85"/>
      <c r="E3598" s="85"/>
      <c r="F3598" s="85"/>
      <c r="G3598" s="85"/>
      <c r="H3598" s="85"/>
      <c r="I3598" s="115"/>
      <c r="J3598" s="83"/>
      <c r="K3598" s="83"/>
    </row>
    <row r="3599" ht="13.5" customHeight="1">
      <c r="A3599" s="5"/>
      <c r="B3599" s="111"/>
      <c r="D3599" s="85"/>
      <c r="E3599" s="85"/>
      <c r="F3599" s="85"/>
      <c r="G3599" s="85"/>
      <c r="H3599" s="85"/>
      <c r="I3599" s="115"/>
      <c r="J3599" s="83"/>
      <c r="K3599" s="83"/>
    </row>
    <row r="3600" ht="13.5" customHeight="1">
      <c r="A3600" s="5"/>
      <c r="B3600" s="111"/>
      <c r="D3600" s="85"/>
      <c r="E3600" s="85"/>
      <c r="F3600" s="85"/>
      <c r="G3600" s="85"/>
      <c r="H3600" s="85"/>
      <c r="I3600" s="115"/>
      <c r="J3600" s="83"/>
      <c r="K3600" s="83"/>
    </row>
    <row r="3601" ht="13.5" customHeight="1">
      <c r="A3601" s="5"/>
      <c r="B3601" s="111"/>
      <c r="D3601" s="85"/>
      <c r="E3601" s="85"/>
      <c r="F3601" s="85"/>
      <c r="G3601" s="85"/>
      <c r="H3601" s="85"/>
      <c r="I3601" s="115"/>
      <c r="J3601" s="83"/>
      <c r="K3601" s="83"/>
    </row>
    <row r="3602" ht="13.5" customHeight="1">
      <c r="A3602" s="5"/>
      <c r="B3602" s="111"/>
      <c r="D3602" s="85"/>
      <c r="E3602" s="85"/>
      <c r="F3602" s="85"/>
      <c r="G3602" s="85"/>
      <c r="H3602" s="85"/>
      <c r="I3602" s="115"/>
      <c r="J3602" s="83"/>
      <c r="K3602" s="83"/>
    </row>
    <row r="3603" ht="13.5" customHeight="1">
      <c r="A3603" s="5"/>
      <c r="B3603" s="111"/>
      <c r="D3603" s="85"/>
      <c r="E3603" s="85"/>
      <c r="F3603" s="85"/>
      <c r="G3603" s="85"/>
      <c r="H3603" s="85"/>
      <c r="I3603" s="115"/>
      <c r="J3603" s="83"/>
      <c r="K3603" s="83"/>
    </row>
    <row r="3604" ht="13.5" customHeight="1">
      <c r="A3604" s="5"/>
      <c r="B3604" s="111"/>
      <c r="D3604" s="85"/>
      <c r="E3604" s="85"/>
      <c r="F3604" s="85"/>
      <c r="G3604" s="85"/>
      <c r="H3604" s="85"/>
      <c r="I3604" s="115"/>
      <c r="J3604" s="83"/>
      <c r="K3604" s="83"/>
    </row>
    <row r="3605" ht="13.5" customHeight="1">
      <c r="A3605" s="5"/>
      <c r="B3605" s="111"/>
      <c r="D3605" s="85"/>
      <c r="E3605" s="85"/>
      <c r="F3605" s="85"/>
      <c r="G3605" s="85"/>
      <c r="H3605" s="85"/>
      <c r="I3605" s="115"/>
      <c r="J3605" s="83"/>
      <c r="K3605" s="83"/>
    </row>
    <row r="3606" ht="13.5" customHeight="1">
      <c r="A3606" s="5"/>
      <c r="B3606" s="111"/>
      <c r="D3606" s="85"/>
      <c r="E3606" s="85"/>
      <c r="F3606" s="85"/>
      <c r="G3606" s="85"/>
      <c r="H3606" s="85"/>
      <c r="I3606" s="115"/>
      <c r="J3606" s="83"/>
      <c r="K3606" s="83"/>
    </row>
    <row r="3607" ht="13.5" customHeight="1">
      <c r="A3607" s="5"/>
      <c r="B3607" s="111"/>
      <c r="D3607" s="85"/>
      <c r="E3607" s="85"/>
      <c r="F3607" s="85"/>
      <c r="G3607" s="85"/>
      <c r="H3607" s="85"/>
      <c r="I3607" s="115"/>
      <c r="J3607" s="83"/>
      <c r="K3607" s="83"/>
    </row>
    <row r="3608" ht="13.5" customHeight="1">
      <c r="A3608" s="5"/>
      <c r="B3608" s="111"/>
      <c r="D3608" s="85"/>
      <c r="E3608" s="85"/>
      <c r="F3608" s="85"/>
      <c r="G3608" s="85"/>
      <c r="H3608" s="85"/>
      <c r="I3608" s="115"/>
      <c r="J3608" s="83"/>
      <c r="K3608" s="83"/>
    </row>
    <row r="3609" ht="13.5" customHeight="1">
      <c r="A3609" s="5"/>
      <c r="B3609" s="111"/>
      <c r="D3609" s="85"/>
      <c r="E3609" s="85"/>
      <c r="F3609" s="85"/>
      <c r="G3609" s="85"/>
      <c r="H3609" s="85"/>
      <c r="I3609" s="115"/>
      <c r="J3609" s="83"/>
      <c r="K3609" s="83"/>
    </row>
    <row r="3610" ht="13.5" customHeight="1">
      <c r="A3610" s="5"/>
      <c r="B3610" s="111"/>
      <c r="D3610" s="85"/>
      <c r="E3610" s="85"/>
      <c r="F3610" s="85"/>
      <c r="G3610" s="85"/>
      <c r="H3610" s="85"/>
      <c r="I3610" s="115"/>
      <c r="J3610" s="83"/>
      <c r="K3610" s="83"/>
    </row>
    <row r="3611" ht="13.5" customHeight="1">
      <c r="A3611" s="5"/>
      <c r="B3611" s="111"/>
      <c r="D3611" s="85"/>
      <c r="E3611" s="85"/>
      <c r="F3611" s="85"/>
      <c r="G3611" s="85"/>
      <c r="H3611" s="85"/>
      <c r="I3611" s="115"/>
      <c r="J3611" s="83"/>
      <c r="K3611" s="83"/>
    </row>
    <row r="3612" ht="13.5" customHeight="1">
      <c r="A3612" s="5"/>
      <c r="B3612" s="111"/>
      <c r="D3612" s="85"/>
      <c r="E3612" s="85"/>
      <c r="F3612" s="85"/>
      <c r="G3612" s="85"/>
      <c r="H3612" s="85"/>
      <c r="I3612" s="115"/>
      <c r="J3612" s="83"/>
      <c r="K3612" s="83"/>
    </row>
    <row r="3613" ht="13.5" customHeight="1">
      <c r="A3613" s="5"/>
      <c r="B3613" s="111"/>
      <c r="D3613" s="85"/>
      <c r="E3613" s="85"/>
      <c r="F3613" s="85"/>
      <c r="G3613" s="85"/>
      <c r="H3613" s="85"/>
      <c r="I3613" s="115"/>
      <c r="J3613" s="83"/>
      <c r="K3613" s="83"/>
    </row>
    <row r="3614" ht="13.5" customHeight="1">
      <c r="A3614" s="5"/>
      <c r="B3614" s="111"/>
      <c r="D3614" s="85"/>
      <c r="E3614" s="85"/>
      <c r="F3614" s="85"/>
      <c r="G3614" s="85"/>
      <c r="H3614" s="85"/>
      <c r="I3614" s="115"/>
      <c r="J3614" s="83"/>
      <c r="K3614" s="83"/>
    </row>
    <row r="3615" ht="13.5" customHeight="1">
      <c r="A3615" s="5"/>
      <c r="B3615" s="111"/>
      <c r="D3615" s="85"/>
      <c r="E3615" s="85"/>
      <c r="F3615" s="85"/>
      <c r="G3615" s="85"/>
      <c r="H3615" s="85"/>
      <c r="I3615" s="115"/>
      <c r="J3615" s="83"/>
      <c r="K3615" s="83"/>
    </row>
    <row r="3616" ht="13.5" customHeight="1">
      <c r="A3616" s="5"/>
      <c r="B3616" s="111"/>
      <c r="D3616" s="85"/>
      <c r="E3616" s="85"/>
      <c r="F3616" s="85"/>
      <c r="G3616" s="85"/>
      <c r="H3616" s="85"/>
      <c r="I3616" s="115"/>
      <c r="J3616" s="83"/>
      <c r="K3616" s="83"/>
    </row>
    <row r="3617" ht="13.5" customHeight="1">
      <c r="A3617" s="5"/>
      <c r="B3617" s="111"/>
      <c r="D3617" s="85"/>
      <c r="E3617" s="85"/>
      <c r="F3617" s="85"/>
      <c r="G3617" s="85"/>
      <c r="H3617" s="85"/>
      <c r="I3617" s="115"/>
      <c r="J3617" s="83"/>
      <c r="K3617" s="83"/>
    </row>
    <row r="3618" ht="13.5" customHeight="1">
      <c r="A3618" s="5"/>
      <c r="B3618" s="111"/>
      <c r="D3618" s="85"/>
      <c r="E3618" s="85"/>
      <c r="F3618" s="85"/>
      <c r="G3618" s="85"/>
      <c r="H3618" s="85"/>
      <c r="I3618" s="115"/>
      <c r="J3618" s="83"/>
      <c r="K3618" s="83"/>
    </row>
    <row r="3619" ht="13.5" customHeight="1">
      <c r="A3619" s="5"/>
      <c r="B3619" s="111"/>
      <c r="D3619" s="85"/>
      <c r="E3619" s="85"/>
      <c r="F3619" s="85"/>
      <c r="G3619" s="85"/>
      <c r="H3619" s="85"/>
      <c r="I3619" s="115"/>
      <c r="J3619" s="83"/>
      <c r="K3619" s="83"/>
    </row>
    <row r="3620" ht="13.5" customHeight="1">
      <c r="A3620" s="5"/>
      <c r="B3620" s="111"/>
      <c r="D3620" s="85"/>
      <c r="E3620" s="85"/>
      <c r="F3620" s="85"/>
      <c r="G3620" s="85"/>
      <c r="H3620" s="85"/>
      <c r="I3620" s="115"/>
      <c r="J3620" s="83"/>
      <c r="K3620" s="83"/>
    </row>
    <row r="3621" ht="13.5" customHeight="1">
      <c r="A3621" s="5"/>
      <c r="B3621" s="111"/>
      <c r="D3621" s="85"/>
      <c r="E3621" s="85"/>
      <c r="F3621" s="85"/>
      <c r="G3621" s="85"/>
      <c r="H3621" s="85"/>
      <c r="I3621" s="115"/>
      <c r="J3621" s="83"/>
      <c r="K3621" s="83"/>
    </row>
    <row r="3622" ht="13.5" customHeight="1">
      <c r="A3622" s="5"/>
      <c r="B3622" s="111"/>
      <c r="D3622" s="85"/>
      <c r="E3622" s="85"/>
      <c r="F3622" s="85"/>
      <c r="G3622" s="85"/>
      <c r="H3622" s="85"/>
      <c r="I3622" s="115"/>
      <c r="J3622" s="83"/>
      <c r="K3622" s="83"/>
    </row>
    <row r="3623" ht="13.5" customHeight="1">
      <c r="A3623" s="5"/>
      <c r="B3623" s="111"/>
      <c r="D3623" s="85"/>
      <c r="E3623" s="85"/>
      <c r="F3623" s="85"/>
      <c r="G3623" s="85"/>
      <c r="H3623" s="85"/>
      <c r="I3623" s="115"/>
      <c r="J3623" s="83"/>
      <c r="K3623" s="83"/>
    </row>
    <row r="3624" ht="13.5" customHeight="1">
      <c r="A3624" s="5"/>
      <c r="B3624" s="111"/>
      <c r="D3624" s="85"/>
      <c r="E3624" s="85"/>
      <c r="F3624" s="85"/>
      <c r="G3624" s="85"/>
      <c r="H3624" s="85"/>
      <c r="I3624" s="115"/>
      <c r="J3624" s="83"/>
      <c r="K3624" s="83"/>
    </row>
    <row r="3625" ht="13.5" customHeight="1">
      <c r="A3625" s="5"/>
      <c r="B3625" s="111"/>
      <c r="D3625" s="85"/>
      <c r="E3625" s="85"/>
      <c r="F3625" s="85"/>
      <c r="G3625" s="85"/>
      <c r="H3625" s="85"/>
      <c r="I3625" s="115"/>
      <c r="J3625" s="83"/>
      <c r="K3625" s="83"/>
    </row>
    <row r="3626" ht="13.5" customHeight="1">
      <c r="A3626" s="5"/>
      <c r="B3626" s="111"/>
      <c r="D3626" s="85"/>
      <c r="E3626" s="85"/>
      <c r="F3626" s="85"/>
      <c r="G3626" s="85"/>
      <c r="H3626" s="85"/>
      <c r="I3626" s="115"/>
      <c r="J3626" s="83"/>
      <c r="K3626" s="83"/>
    </row>
    <row r="3627" ht="13.5" customHeight="1">
      <c r="A3627" s="5"/>
      <c r="B3627" s="111"/>
      <c r="D3627" s="85"/>
      <c r="E3627" s="85"/>
      <c r="F3627" s="85"/>
      <c r="G3627" s="85"/>
      <c r="H3627" s="85"/>
      <c r="I3627" s="115"/>
      <c r="J3627" s="83"/>
      <c r="K3627" s="83"/>
    </row>
    <row r="3628" ht="13.5" customHeight="1">
      <c r="A3628" s="5"/>
      <c r="B3628" s="111"/>
      <c r="D3628" s="85"/>
      <c r="E3628" s="85"/>
      <c r="F3628" s="85"/>
      <c r="G3628" s="85"/>
      <c r="H3628" s="85"/>
      <c r="I3628" s="115"/>
      <c r="J3628" s="83"/>
      <c r="K3628" s="83"/>
    </row>
    <row r="3629" ht="13.5" customHeight="1">
      <c r="A3629" s="5"/>
      <c r="B3629" s="111"/>
      <c r="D3629" s="85"/>
      <c r="E3629" s="85"/>
      <c r="F3629" s="85"/>
      <c r="G3629" s="85"/>
      <c r="H3629" s="85"/>
      <c r="I3629" s="115"/>
      <c r="J3629" s="83"/>
      <c r="K3629" s="83"/>
    </row>
    <row r="3630" ht="13.5" customHeight="1">
      <c r="A3630" s="5"/>
      <c r="B3630" s="111"/>
      <c r="D3630" s="85"/>
      <c r="E3630" s="85"/>
      <c r="F3630" s="85"/>
      <c r="G3630" s="85"/>
      <c r="H3630" s="85"/>
      <c r="I3630" s="115"/>
      <c r="J3630" s="83"/>
      <c r="K3630" s="83"/>
    </row>
    <row r="3631" ht="13.5" customHeight="1">
      <c r="A3631" s="5"/>
      <c r="B3631" s="111"/>
      <c r="D3631" s="85"/>
      <c r="E3631" s="85"/>
      <c r="F3631" s="85"/>
      <c r="G3631" s="85"/>
      <c r="H3631" s="85"/>
      <c r="I3631" s="115"/>
      <c r="J3631" s="83"/>
      <c r="K3631" s="83"/>
    </row>
    <row r="3632" ht="13.5" customHeight="1">
      <c r="A3632" s="5"/>
      <c r="B3632" s="111"/>
      <c r="D3632" s="85"/>
      <c r="E3632" s="85"/>
      <c r="F3632" s="85"/>
      <c r="G3632" s="85"/>
      <c r="H3632" s="85"/>
      <c r="I3632" s="115"/>
      <c r="J3632" s="83"/>
      <c r="K3632" s="83"/>
    </row>
    <row r="3633" ht="13.5" customHeight="1">
      <c r="A3633" s="5"/>
      <c r="B3633" s="111"/>
      <c r="D3633" s="85"/>
      <c r="E3633" s="85"/>
      <c r="F3633" s="85"/>
      <c r="G3633" s="85"/>
      <c r="H3633" s="85"/>
      <c r="I3633" s="115"/>
      <c r="J3633" s="83"/>
      <c r="K3633" s="83"/>
    </row>
    <row r="3634" ht="13.5" customHeight="1">
      <c r="A3634" s="5"/>
      <c r="B3634" s="111"/>
      <c r="D3634" s="85"/>
      <c r="E3634" s="85"/>
      <c r="F3634" s="85"/>
      <c r="G3634" s="85"/>
      <c r="H3634" s="85"/>
      <c r="I3634" s="115"/>
      <c r="J3634" s="83"/>
      <c r="K3634" s="83"/>
    </row>
    <row r="3635" ht="13.5" customHeight="1">
      <c r="A3635" s="5"/>
      <c r="B3635" s="111"/>
      <c r="D3635" s="85"/>
      <c r="E3635" s="85"/>
      <c r="F3635" s="85"/>
      <c r="G3635" s="85"/>
      <c r="H3635" s="85"/>
      <c r="I3635" s="115"/>
      <c r="J3635" s="83"/>
      <c r="K3635" s="83"/>
    </row>
    <row r="3636" ht="13.5" customHeight="1">
      <c r="A3636" s="5"/>
      <c r="B3636" s="111"/>
      <c r="D3636" s="85"/>
      <c r="E3636" s="85"/>
      <c r="F3636" s="85"/>
      <c r="G3636" s="85"/>
      <c r="H3636" s="85"/>
      <c r="I3636" s="115"/>
      <c r="J3636" s="83"/>
      <c r="K3636" s="83"/>
    </row>
    <row r="3637" ht="13.5" customHeight="1">
      <c r="A3637" s="5"/>
      <c r="B3637" s="111"/>
      <c r="D3637" s="85"/>
      <c r="E3637" s="85"/>
      <c r="F3637" s="85"/>
      <c r="G3637" s="85"/>
      <c r="H3637" s="85"/>
      <c r="I3637" s="115"/>
      <c r="J3637" s="83"/>
      <c r="K3637" s="83"/>
    </row>
    <row r="3638" ht="13.5" customHeight="1">
      <c r="A3638" s="5"/>
      <c r="B3638" s="111"/>
      <c r="D3638" s="85"/>
      <c r="E3638" s="85"/>
      <c r="F3638" s="85"/>
      <c r="G3638" s="85"/>
      <c r="H3638" s="85"/>
      <c r="I3638" s="115"/>
      <c r="J3638" s="83"/>
      <c r="K3638" s="83"/>
    </row>
    <row r="3639" ht="13.5" customHeight="1">
      <c r="A3639" s="5"/>
      <c r="B3639" s="111"/>
      <c r="D3639" s="85"/>
      <c r="E3639" s="85"/>
      <c r="F3639" s="85"/>
      <c r="G3639" s="85"/>
      <c r="H3639" s="85"/>
      <c r="I3639" s="115"/>
      <c r="J3639" s="83"/>
      <c r="K3639" s="83"/>
    </row>
    <row r="3640" ht="13.5" customHeight="1">
      <c r="A3640" s="5"/>
      <c r="B3640" s="111"/>
      <c r="D3640" s="85"/>
      <c r="E3640" s="85"/>
      <c r="F3640" s="85"/>
      <c r="G3640" s="85"/>
      <c r="H3640" s="85"/>
      <c r="I3640" s="115"/>
      <c r="J3640" s="83"/>
      <c r="K3640" s="83"/>
    </row>
    <row r="3641" ht="13.5" customHeight="1">
      <c r="A3641" s="5"/>
      <c r="B3641" s="111"/>
      <c r="D3641" s="85"/>
      <c r="E3641" s="85"/>
      <c r="F3641" s="85"/>
      <c r="G3641" s="85"/>
      <c r="H3641" s="85"/>
      <c r="I3641" s="115"/>
      <c r="J3641" s="83"/>
      <c r="K3641" s="83"/>
    </row>
    <row r="3642" ht="13.5" customHeight="1">
      <c r="A3642" s="5"/>
      <c r="B3642" s="111"/>
      <c r="D3642" s="85"/>
      <c r="E3642" s="85"/>
      <c r="F3642" s="85"/>
      <c r="G3642" s="85"/>
      <c r="H3642" s="85"/>
      <c r="I3642" s="115"/>
      <c r="J3642" s="83"/>
      <c r="K3642" s="83"/>
    </row>
    <row r="3643" ht="13.5" customHeight="1">
      <c r="A3643" s="5"/>
      <c r="B3643" s="111"/>
      <c r="D3643" s="85"/>
      <c r="E3643" s="85"/>
      <c r="F3643" s="85"/>
      <c r="G3643" s="85"/>
      <c r="H3643" s="85"/>
      <c r="I3643" s="115"/>
      <c r="J3643" s="83"/>
      <c r="K3643" s="83"/>
    </row>
    <row r="3644" ht="13.5" customHeight="1">
      <c r="A3644" s="5"/>
      <c r="B3644" s="111"/>
      <c r="D3644" s="85"/>
      <c r="E3644" s="85"/>
      <c r="F3644" s="85"/>
      <c r="G3644" s="85"/>
      <c r="H3644" s="85"/>
      <c r="I3644" s="115"/>
      <c r="J3644" s="83"/>
      <c r="K3644" s="83"/>
    </row>
    <row r="3645" ht="13.5" customHeight="1">
      <c r="A3645" s="5"/>
      <c r="B3645" s="111"/>
      <c r="D3645" s="85"/>
      <c r="E3645" s="85"/>
      <c r="F3645" s="85"/>
      <c r="G3645" s="85"/>
      <c r="H3645" s="85"/>
      <c r="I3645" s="115"/>
      <c r="J3645" s="83"/>
      <c r="K3645" s="83"/>
    </row>
    <row r="3646" ht="13.5" customHeight="1">
      <c r="A3646" s="5"/>
      <c r="B3646" s="111"/>
      <c r="D3646" s="85"/>
      <c r="E3646" s="85"/>
      <c r="F3646" s="85"/>
      <c r="G3646" s="85"/>
      <c r="H3646" s="85"/>
      <c r="I3646" s="115"/>
      <c r="J3646" s="83"/>
      <c r="K3646" s="83"/>
    </row>
    <row r="3647" ht="13.5" customHeight="1">
      <c r="A3647" s="5"/>
      <c r="B3647" s="111"/>
      <c r="D3647" s="85"/>
      <c r="E3647" s="85"/>
      <c r="F3647" s="85"/>
      <c r="G3647" s="85"/>
      <c r="H3647" s="85"/>
      <c r="I3647" s="115"/>
      <c r="J3647" s="83"/>
      <c r="K3647" s="83"/>
    </row>
    <row r="3648" ht="13.5" customHeight="1">
      <c r="A3648" s="5"/>
      <c r="B3648" s="111"/>
      <c r="D3648" s="85"/>
      <c r="E3648" s="85"/>
      <c r="F3648" s="85"/>
      <c r="G3648" s="85"/>
      <c r="H3648" s="85"/>
      <c r="I3648" s="115"/>
      <c r="J3648" s="83"/>
      <c r="K3648" s="83"/>
    </row>
    <row r="3649" ht="13.5" customHeight="1">
      <c r="A3649" s="5"/>
      <c r="B3649" s="111"/>
      <c r="D3649" s="85"/>
      <c r="E3649" s="85"/>
      <c r="F3649" s="85"/>
      <c r="G3649" s="85"/>
      <c r="H3649" s="85"/>
      <c r="I3649" s="115"/>
      <c r="J3649" s="83"/>
      <c r="K3649" s="83"/>
    </row>
    <row r="3650" ht="13.5" customHeight="1">
      <c r="A3650" s="5"/>
      <c r="B3650" s="111"/>
      <c r="D3650" s="85"/>
      <c r="E3650" s="85"/>
      <c r="F3650" s="85"/>
      <c r="G3650" s="85"/>
      <c r="H3650" s="85"/>
      <c r="I3650" s="115"/>
      <c r="J3650" s="83"/>
      <c r="K3650" s="83"/>
    </row>
    <row r="3651" ht="13.5" customHeight="1">
      <c r="A3651" s="5"/>
      <c r="B3651" s="111"/>
      <c r="D3651" s="85"/>
      <c r="E3651" s="85"/>
      <c r="F3651" s="85"/>
      <c r="G3651" s="85"/>
      <c r="H3651" s="85"/>
      <c r="I3651" s="115"/>
      <c r="J3651" s="83"/>
      <c r="K3651" s="83"/>
    </row>
    <row r="3652" ht="13.5" customHeight="1">
      <c r="A3652" s="5"/>
      <c r="B3652" s="111"/>
      <c r="D3652" s="85"/>
      <c r="E3652" s="85"/>
      <c r="F3652" s="85"/>
      <c r="G3652" s="85"/>
      <c r="H3652" s="85"/>
      <c r="I3652" s="115"/>
      <c r="J3652" s="83"/>
      <c r="K3652" s="83"/>
    </row>
    <row r="3653" ht="13.5" customHeight="1">
      <c r="A3653" s="5"/>
      <c r="B3653" s="111"/>
      <c r="D3653" s="85"/>
      <c r="E3653" s="85"/>
      <c r="F3653" s="85"/>
      <c r="G3653" s="85"/>
      <c r="H3653" s="85"/>
      <c r="I3653" s="115"/>
      <c r="J3653" s="83"/>
      <c r="K3653" s="83"/>
    </row>
    <row r="3654" ht="13.5" customHeight="1">
      <c r="A3654" s="5"/>
      <c r="B3654" s="111"/>
      <c r="D3654" s="85"/>
      <c r="E3654" s="85"/>
      <c r="F3654" s="85"/>
      <c r="G3654" s="85"/>
      <c r="H3654" s="85"/>
      <c r="I3654" s="115"/>
      <c r="J3654" s="83"/>
      <c r="K3654" s="83"/>
    </row>
    <row r="3655" ht="13.5" customHeight="1">
      <c r="A3655" s="5"/>
      <c r="B3655" s="111"/>
      <c r="D3655" s="85"/>
      <c r="E3655" s="85"/>
      <c r="F3655" s="85"/>
      <c r="G3655" s="85"/>
      <c r="H3655" s="85"/>
      <c r="I3655" s="115"/>
      <c r="J3655" s="83"/>
      <c r="K3655" s="83"/>
    </row>
    <row r="3656" ht="13.5" customHeight="1">
      <c r="A3656" s="5"/>
      <c r="B3656" s="111"/>
      <c r="D3656" s="85"/>
      <c r="E3656" s="85"/>
      <c r="F3656" s="85"/>
      <c r="G3656" s="85"/>
      <c r="H3656" s="85"/>
      <c r="I3656" s="115"/>
      <c r="J3656" s="83"/>
      <c r="K3656" s="83"/>
    </row>
    <row r="3657" ht="13.5" customHeight="1">
      <c r="A3657" s="5"/>
      <c r="B3657" s="111"/>
      <c r="D3657" s="85"/>
      <c r="E3657" s="85"/>
      <c r="F3657" s="85"/>
      <c r="G3657" s="85"/>
      <c r="H3657" s="85"/>
      <c r="I3657" s="115"/>
      <c r="J3657" s="83"/>
      <c r="K3657" s="83"/>
    </row>
    <row r="3658" ht="13.5" customHeight="1">
      <c r="A3658" s="5"/>
      <c r="B3658" s="111"/>
      <c r="D3658" s="85"/>
      <c r="E3658" s="85"/>
      <c r="F3658" s="85"/>
      <c r="G3658" s="85"/>
      <c r="H3658" s="85"/>
      <c r="I3658" s="115"/>
      <c r="J3658" s="83"/>
      <c r="K3658" s="83"/>
    </row>
    <row r="3659" ht="13.5" customHeight="1">
      <c r="A3659" s="5"/>
      <c r="B3659" s="111"/>
      <c r="D3659" s="85"/>
      <c r="E3659" s="85"/>
      <c r="F3659" s="85"/>
      <c r="G3659" s="85"/>
      <c r="H3659" s="85"/>
      <c r="I3659" s="115"/>
      <c r="J3659" s="83"/>
      <c r="K3659" s="83"/>
    </row>
    <row r="3660" ht="13.5" customHeight="1">
      <c r="A3660" s="5"/>
      <c r="B3660" s="111"/>
      <c r="D3660" s="85"/>
      <c r="E3660" s="85"/>
      <c r="F3660" s="85"/>
      <c r="G3660" s="85"/>
      <c r="H3660" s="85"/>
      <c r="I3660" s="115"/>
      <c r="J3660" s="83"/>
      <c r="K3660" s="83"/>
    </row>
    <row r="3661" ht="13.5" customHeight="1">
      <c r="A3661" s="5"/>
      <c r="B3661" s="111"/>
      <c r="D3661" s="85"/>
      <c r="E3661" s="85"/>
      <c r="F3661" s="85"/>
      <c r="G3661" s="85"/>
      <c r="H3661" s="85"/>
      <c r="I3661" s="115"/>
      <c r="J3661" s="83"/>
      <c r="K3661" s="83"/>
    </row>
    <row r="3662" ht="13.5" customHeight="1">
      <c r="A3662" s="5"/>
      <c r="B3662" s="111"/>
      <c r="D3662" s="85"/>
      <c r="E3662" s="85"/>
      <c r="F3662" s="85"/>
      <c r="G3662" s="85"/>
      <c r="H3662" s="85"/>
      <c r="I3662" s="115"/>
      <c r="J3662" s="83"/>
      <c r="K3662" s="83"/>
    </row>
    <row r="3663" ht="13.5" customHeight="1">
      <c r="A3663" s="5"/>
      <c r="B3663" s="111"/>
      <c r="D3663" s="85"/>
      <c r="E3663" s="85"/>
      <c r="F3663" s="85"/>
      <c r="G3663" s="85"/>
      <c r="H3663" s="85"/>
      <c r="I3663" s="115"/>
      <c r="J3663" s="83"/>
      <c r="K3663" s="83"/>
    </row>
    <row r="3664" ht="13.5" customHeight="1">
      <c r="A3664" s="5"/>
      <c r="B3664" s="111"/>
      <c r="D3664" s="85"/>
      <c r="E3664" s="85"/>
      <c r="F3664" s="85"/>
      <c r="G3664" s="85"/>
      <c r="H3664" s="85"/>
      <c r="I3664" s="115"/>
      <c r="J3664" s="83"/>
      <c r="K3664" s="83"/>
    </row>
    <row r="3665" ht="13.5" customHeight="1">
      <c r="A3665" s="5"/>
      <c r="B3665" s="111"/>
      <c r="D3665" s="85"/>
      <c r="E3665" s="85"/>
      <c r="F3665" s="85"/>
      <c r="G3665" s="85"/>
      <c r="H3665" s="85"/>
      <c r="I3665" s="115"/>
      <c r="J3665" s="83"/>
      <c r="K3665" s="83"/>
    </row>
    <row r="3666" ht="13.5" customHeight="1">
      <c r="A3666" s="5"/>
      <c r="B3666" s="111"/>
      <c r="D3666" s="85"/>
      <c r="E3666" s="85"/>
      <c r="F3666" s="85"/>
      <c r="G3666" s="85"/>
      <c r="H3666" s="85"/>
      <c r="I3666" s="115"/>
      <c r="J3666" s="83"/>
      <c r="K3666" s="83"/>
    </row>
    <row r="3667" ht="13.5" customHeight="1">
      <c r="A3667" s="5"/>
      <c r="B3667" s="111"/>
      <c r="D3667" s="85"/>
      <c r="E3667" s="85"/>
      <c r="F3667" s="85"/>
      <c r="G3667" s="85"/>
      <c r="H3667" s="85"/>
      <c r="I3667" s="115"/>
      <c r="J3667" s="83"/>
      <c r="K3667" s="83"/>
    </row>
    <row r="3668" ht="13.5" customHeight="1">
      <c r="A3668" s="5"/>
      <c r="B3668" s="111"/>
      <c r="D3668" s="85"/>
      <c r="E3668" s="85"/>
      <c r="F3668" s="85"/>
      <c r="G3668" s="85"/>
      <c r="H3668" s="85"/>
      <c r="I3668" s="115"/>
      <c r="J3668" s="83"/>
      <c r="K3668" s="83"/>
    </row>
    <row r="3669" ht="13.5" customHeight="1">
      <c r="A3669" s="5"/>
      <c r="B3669" s="111"/>
      <c r="D3669" s="85"/>
      <c r="E3669" s="85"/>
      <c r="F3669" s="85"/>
      <c r="G3669" s="85"/>
      <c r="H3669" s="85"/>
      <c r="I3669" s="115"/>
      <c r="J3669" s="83"/>
      <c r="K3669" s="83"/>
    </row>
    <row r="3670" ht="13.5" customHeight="1">
      <c r="A3670" s="5"/>
      <c r="B3670" s="111"/>
      <c r="D3670" s="85"/>
      <c r="E3670" s="85"/>
      <c r="F3670" s="85"/>
      <c r="G3670" s="85"/>
      <c r="H3670" s="85"/>
      <c r="I3670" s="115"/>
      <c r="J3670" s="83"/>
      <c r="K3670" s="83"/>
    </row>
    <row r="3671" ht="13.5" customHeight="1">
      <c r="A3671" s="5"/>
      <c r="B3671" s="111"/>
      <c r="D3671" s="85"/>
      <c r="E3671" s="85"/>
      <c r="F3671" s="85"/>
      <c r="G3671" s="85"/>
      <c r="H3671" s="85"/>
      <c r="I3671" s="115"/>
      <c r="J3671" s="83"/>
      <c r="K3671" s="83"/>
    </row>
    <row r="3672" ht="13.5" customHeight="1">
      <c r="A3672" s="5"/>
      <c r="B3672" s="111"/>
      <c r="D3672" s="85"/>
      <c r="E3672" s="85"/>
      <c r="F3672" s="85"/>
      <c r="G3672" s="85"/>
      <c r="H3672" s="85"/>
      <c r="I3672" s="115"/>
      <c r="J3672" s="83"/>
      <c r="K3672" s="83"/>
    </row>
    <row r="3673" ht="13.5" customHeight="1">
      <c r="A3673" s="5"/>
      <c r="B3673" s="111"/>
      <c r="D3673" s="85"/>
      <c r="E3673" s="85"/>
      <c r="F3673" s="85"/>
      <c r="G3673" s="85"/>
      <c r="H3673" s="85"/>
      <c r="I3673" s="115"/>
      <c r="J3673" s="83"/>
      <c r="K3673" s="8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4.25"/>
    <col customWidth="1" min="3" max="3" width="8.63"/>
    <col customWidth="1" min="4" max="4" width="16.75"/>
    <col customWidth="1" min="5" max="5" width="14.63"/>
    <col customWidth="1" min="6" max="8" width="8.63"/>
    <col customWidth="1" min="9" max="9" width="15.63"/>
    <col customWidth="1" min="10" max="10" width="15.38"/>
    <col customWidth="1" min="11" max="12" width="8.63"/>
    <col customWidth="1" min="13" max="13" width="13.38"/>
    <col customWidth="1" min="14" max="14" width="14.38"/>
    <col customWidth="1" min="15" max="15" width="19.63"/>
    <col customWidth="1" min="16" max="26" width="8.63"/>
  </cols>
  <sheetData>
    <row r="1" ht="13.5" customHeight="1">
      <c r="A1" s="4" t="s">
        <v>1465</v>
      </c>
      <c r="B1" s="4" t="s">
        <v>1466</v>
      </c>
      <c r="C1" s="4" t="s">
        <v>1467</v>
      </c>
      <c r="D1" s="4" t="s">
        <v>1468</v>
      </c>
      <c r="E1" s="4" t="s">
        <v>1469</v>
      </c>
      <c r="F1" s="4" t="s">
        <v>1470</v>
      </c>
      <c r="G1" s="4" t="s">
        <v>1471</v>
      </c>
      <c r="H1" s="4" t="s">
        <v>1472</v>
      </c>
      <c r="I1" s="4" t="s">
        <v>1473</v>
      </c>
      <c r="J1" s="4" t="s">
        <v>1474</v>
      </c>
      <c r="K1" s="4" t="s">
        <v>1475</v>
      </c>
      <c r="L1" s="4" t="s">
        <v>1476</v>
      </c>
      <c r="M1" s="4" t="s">
        <v>1477</v>
      </c>
      <c r="N1" s="4" t="s">
        <v>1478</v>
      </c>
      <c r="O1" s="4" t="s">
        <v>1479</v>
      </c>
      <c r="P1" s="4" t="s">
        <v>1480</v>
      </c>
      <c r="Q1" s="4" t="s">
        <v>1481</v>
      </c>
    </row>
    <row r="2" ht="13.5" customHeight="1">
      <c r="A2" s="116">
        <v>6419.0</v>
      </c>
      <c r="B2" s="4" t="s">
        <v>1482</v>
      </c>
      <c r="C2" s="4">
        <v>0.0</v>
      </c>
      <c r="D2" s="4">
        <v>1.0</v>
      </c>
      <c r="F2" s="4">
        <v>0.0</v>
      </c>
      <c r="G2" s="4">
        <v>0.0</v>
      </c>
      <c r="H2" s="4">
        <v>22.0</v>
      </c>
      <c r="I2" s="4">
        <v>15.0</v>
      </c>
      <c r="J2" s="4">
        <v>1.0</v>
      </c>
      <c r="K2" s="4">
        <v>0.0</v>
      </c>
      <c r="L2" s="4">
        <v>0.0</v>
      </c>
      <c r="M2" s="4">
        <v>5.0</v>
      </c>
      <c r="N2" s="4">
        <v>3.0</v>
      </c>
      <c r="O2" s="4">
        <v>37.0</v>
      </c>
    </row>
    <row r="3" ht="13.5" customHeight="1">
      <c r="A3" s="30">
        <v>3128.0</v>
      </c>
      <c r="B3" s="18" t="s">
        <v>1482</v>
      </c>
      <c r="C3" s="18">
        <v>2.0</v>
      </c>
      <c r="D3" s="97">
        <v>2.0</v>
      </c>
      <c r="E3" s="18">
        <v>2.0</v>
      </c>
      <c r="F3" s="97">
        <v>0.0</v>
      </c>
      <c r="G3" s="97">
        <v>1.0</v>
      </c>
      <c r="H3" s="97">
        <v>23.0</v>
      </c>
      <c r="I3" s="97">
        <v>14.5</v>
      </c>
      <c r="J3" s="97">
        <v>0.0</v>
      </c>
      <c r="K3" s="97">
        <v>0.0</v>
      </c>
      <c r="L3" s="18">
        <v>0.0</v>
      </c>
      <c r="M3" s="18">
        <v>4.0</v>
      </c>
      <c r="N3" s="18">
        <v>5.0</v>
      </c>
      <c r="O3" s="18">
        <v>45.0</v>
      </c>
      <c r="P3" s="18" t="s">
        <v>1483</v>
      </c>
    </row>
    <row r="4" ht="13.5" customHeight="1">
      <c r="A4" s="16">
        <v>9285.0</v>
      </c>
      <c r="B4" s="97" t="s">
        <v>1482</v>
      </c>
      <c r="C4" s="18">
        <v>2.0</v>
      </c>
      <c r="D4" s="97">
        <v>0.0</v>
      </c>
      <c r="E4" s="97">
        <v>1.0</v>
      </c>
      <c r="F4" s="97" t="s">
        <v>1484</v>
      </c>
      <c r="G4" s="97" t="s">
        <v>1485</v>
      </c>
      <c r="H4" s="97">
        <v>26.0</v>
      </c>
      <c r="I4" s="97">
        <v>13.0</v>
      </c>
      <c r="J4" s="97">
        <v>0.0</v>
      </c>
      <c r="K4" s="97">
        <v>0.0</v>
      </c>
      <c r="L4" s="97">
        <v>0.0</v>
      </c>
      <c r="M4" s="97">
        <v>1.0</v>
      </c>
      <c r="N4" s="97">
        <v>1.0</v>
      </c>
      <c r="O4" s="97">
        <v>16.0</v>
      </c>
    </row>
    <row r="5" ht="13.5" customHeight="1">
      <c r="A5" s="117">
        <v>1019.0</v>
      </c>
      <c r="B5" s="97" t="s">
        <v>1486</v>
      </c>
      <c r="C5" s="97">
        <v>0.0</v>
      </c>
      <c r="D5" s="97">
        <v>0.0</v>
      </c>
      <c r="E5" s="97">
        <v>0.0</v>
      </c>
      <c r="F5" s="97">
        <v>1.0</v>
      </c>
      <c r="G5" s="97">
        <v>0.0</v>
      </c>
      <c r="H5" s="97">
        <v>25.0</v>
      </c>
      <c r="I5" s="97">
        <v>13.0</v>
      </c>
      <c r="J5" s="97">
        <v>1.0</v>
      </c>
      <c r="K5" s="97">
        <v>0.0</v>
      </c>
      <c r="L5" s="97">
        <v>0.0</v>
      </c>
      <c r="M5" s="97">
        <v>3.0</v>
      </c>
      <c r="N5" s="97">
        <v>3.0</v>
      </c>
      <c r="O5" s="97">
        <v>38.0</v>
      </c>
      <c r="P5" s="118" t="s">
        <v>1487</v>
      </c>
    </row>
    <row r="6" ht="13.5" customHeight="1">
      <c r="A6" s="5">
        <v>2508.0</v>
      </c>
      <c r="B6" s="97" t="s">
        <v>1486</v>
      </c>
      <c r="C6" s="97">
        <v>1.0</v>
      </c>
      <c r="D6" s="97">
        <v>1.0</v>
      </c>
      <c r="E6" s="97">
        <v>2.0</v>
      </c>
      <c r="F6" s="97">
        <v>0.0</v>
      </c>
      <c r="G6" s="97">
        <v>1.0</v>
      </c>
      <c r="H6" s="97">
        <v>22.0</v>
      </c>
      <c r="I6" s="97">
        <v>14.5</v>
      </c>
      <c r="J6" s="97">
        <v>1.0</v>
      </c>
      <c r="K6" s="97">
        <v>1.0</v>
      </c>
      <c r="M6" s="97">
        <v>7.0</v>
      </c>
      <c r="N6" s="97">
        <v>3.0</v>
      </c>
      <c r="O6" s="97">
        <v>28.0</v>
      </c>
    </row>
    <row r="7" ht="13.5" customHeight="1">
      <c r="A7" s="30">
        <v>5773.0</v>
      </c>
      <c r="B7" s="97" t="s">
        <v>1482</v>
      </c>
      <c r="C7" s="97">
        <v>2.0</v>
      </c>
      <c r="D7" s="97">
        <v>1.0</v>
      </c>
      <c r="E7" s="97">
        <v>2.0</v>
      </c>
      <c r="F7" s="97">
        <v>0.0</v>
      </c>
      <c r="G7" s="97">
        <v>1.0</v>
      </c>
      <c r="H7" s="97">
        <v>23.0</v>
      </c>
      <c r="I7" s="97">
        <v>13.0</v>
      </c>
      <c r="J7" s="97">
        <v>0.0</v>
      </c>
      <c r="K7" s="97">
        <v>0.0</v>
      </c>
      <c r="L7" s="97">
        <v>0.0</v>
      </c>
      <c r="M7" s="97">
        <v>4.0</v>
      </c>
      <c r="N7" s="97">
        <v>3.0</v>
      </c>
      <c r="O7" s="97">
        <v>39.0</v>
      </c>
    </row>
    <row r="8" ht="13.5" customHeight="1">
      <c r="A8" s="30">
        <v>8622.0</v>
      </c>
      <c r="B8" s="97" t="s">
        <v>1482</v>
      </c>
      <c r="C8" s="97">
        <v>0.0</v>
      </c>
      <c r="D8" s="97">
        <v>2.0</v>
      </c>
      <c r="E8" s="97">
        <v>2.0</v>
      </c>
      <c r="F8" s="97">
        <v>0.0</v>
      </c>
      <c r="G8" s="97">
        <v>0.0</v>
      </c>
      <c r="H8" s="97">
        <v>23.0</v>
      </c>
      <c r="I8" s="97">
        <v>16.0</v>
      </c>
      <c r="J8" s="97">
        <v>0.0</v>
      </c>
      <c r="K8" s="97">
        <v>0.0</v>
      </c>
      <c r="L8" s="97">
        <v>0.0</v>
      </c>
      <c r="M8" s="97">
        <v>6.0</v>
      </c>
      <c r="N8" s="97">
        <v>3.0</v>
      </c>
      <c r="O8" s="97">
        <v>51.0</v>
      </c>
    </row>
    <row r="9" ht="13.5" customHeight="1">
      <c r="A9" s="5">
        <v>2520.0</v>
      </c>
      <c r="B9" s="97" t="s">
        <v>1482</v>
      </c>
    </row>
    <row r="10" ht="13.5" customHeight="1">
      <c r="A10" s="16">
        <v>794.0</v>
      </c>
      <c r="B10" s="97" t="s">
        <v>1482</v>
      </c>
      <c r="C10" s="97">
        <v>1.0</v>
      </c>
      <c r="D10" s="97">
        <v>1.0</v>
      </c>
      <c r="E10" s="97">
        <v>2.0</v>
      </c>
      <c r="F10" s="97">
        <v>0.0</v>
      </c>
      <c r="G10" s="97">
        <v>1.0</v>
      </c>
      <c r="H10" s="97">
        <v>23.0</v>
      </c>
      <c r="I10" s="97">
        <v>16.0</v>
      </c>
      <c r="J10" s="97">
        <v>0.0</v>
      </c>
      <c r="K10" s="97">
        <v>0.0</v>
      </c>
      <c r="L10" s="97">
        <v>0.0</v>
      </c>
      <c r="M10" s="97">
        <v>3.0</v>
      </c>
      <c r="N10" s="97">
        <v>2.0</v>
      </c>
      <c r="O10" s="97">
        <v>44.0</v>
      </c>
      <c r="Q10" s="97">
        <v>19.6</v>
      </c>
    </row>
    <row r="11" ht="13.5" customHeight="1">
      <c r="A11" s="5">
        <v>1929.0</v>
      </c>
      <c r="B11" s="97" t="s">
        <v>1482</v>
      </c>
      <c r="C11" s="97">
        <v>0.0</v>
      </c>
      <c r="D11" s="3">
        <v>2.0</v>
      </c>
      <c r="E11" s="3">
        <v>2.0</v>
      </c>
      <c r="F11" s="3">
        <v>0.0</v>
      </c>
      <c r="G11" s="3">
        <v>1.0</v>
      </c>
      <c r="H11" s="3">
        <v>23.0</v>
      </c>
      <c r="I11" s="3">
        <v>14.5</v>
      </c>
      <c r="J11" s="3">
        <v>0.0</v>
      </c>
      <c r="K11" s="3">
        <v>0.0</v>
      </c>
      <c r="L11" s="3">
        <v>0.0</v>
      </c>
      <c r="M11" s="3">
        <v>5.0</v>
      </c>
      <c r="N11" s="3">
        <v>3.0</v>
      </c>
      <c r="O11" s="3">
        <v>31.0</v>
      </c>
    </row>
    <row r="12" ht="13.5" customHeight="1">
      <c r="A12" s="16">
        <v>9680.0</v>
      </c>
      <c r="B12" s="97" t="s">
        <v>1482</v>
      </c>
      <c r="C12" s="97">
        <v>0.0</v>
      </c>
      <c r="D12" s="97">
        <v>0.0</v>
      </c>
      <c r="E12" s="97">
        <v>0.0</v>
      </c>
      <c r="F12" s="97">
        <v>0.0</v>
      </c>
      <c r="G12" s="97">
        <v>1.0</v>
      </c>
      <c r="H12" s="97">
        <v>24.0</v>
      </c>
      <c r="I12" s="97">
        <v>10.0</v>
      </c>
      <c r="J12" s="97">
        <v>1.0</v>
      </c>
      <c r="K12" s="97">
        <v>0.0</v>
      </c>
      <c r="L12" s="97">
        <v>0.0</v>
      </c>
      <c r="M12" s="97">
        <v>2.0</v>
      </c>
      <c r="N12" s="97">
        <v>3.0</v>
      </c>
      <c r="O12" s="97">
        <v>16.0</v>
      </c>
      <c r="P12" s="97" t="s">
        <v>1488</v>
      </c>
    </row>
    <row r="13" ht="13.5" customHeight="1">
      <c r="A13" s="5">
        <v>1689.0</v>
      </c>
      <c r="B13" s="97" t="s">
        <v>1486</v>
      </c>
      <c r="C13" s="97">
        <v>0.0</v>
      </c>
      <c r="D13" s="14">
        <v>0.0</v>
      </c>
      <c r="E13" s="14">
        <v>0.0</v>
      </c>
      <c r="F13" s="14">
        <v>0.0</v>
      </c>
      <c r="G13" s="14">
        <v>1.0</v>
      </c>
      <c r="H13" s="14">
        <v>24.0</v>
      </c>
      <c r="I13" s="14">
        <v>14.5</v>
      </c>
      <c r="J13" s="14">
        <v>0.0</v>
      </c>
      <c r="K13" s="14">
        <v>0.0</v>
      </c>
      <c r="L13" s="14">
        <v>0.0</v>
      </c>
      <c r="M13" s="14">
        <v>6.0</v>
      </c>
      <c r="N13" s="14">
        <v>5.0</v>
      </c>
      <c r="O13" s="14">
        <v>25.0</v>
      </c>
    </row>
    <row r="14" ht="13.5" customHeight="1">
      <c r="A14" s="16">
        <v>9052.0</v>
      </c>
      <c r="B14" s="97" t="s">
        <v>1486</v>
      </c>
      <c r="C14" s="97">
        <v>0.0</v>
      </c>
      <c r="D14" s="97">
        <v>0.0</v>
      </c>
      <c r="E14" s="97">
        <v>0.0</v>
      </c>
      <c r="F14" s="97">
        <v>0.0</v>
      </c>
      <c r="G14" s="97">
        <v>1.0</v>
      </c>
      <c r="H14" s="97">
        <v>22.0</v>
      </c>
      <c r="I14" s="97">
        <v>14.0</v>
      </c>
      <c r="J14" s="97">
        <v>1.0</v>
      </c>
      <c r="K14" s="97">
        <v>1.0</v>
      </c>
      <c r="L14" s="97">
        <v>3.0</v>
      </c>
      <c r="M14" s="97">
        <v>3.0</v>
      </c>
      <c r="N14" s="97">
        <v>1.0</v>
      </c>
      <c r="O14" s="97">
        <v>51.0</v>
      </c>
    </row>
    <row r="15" ht="13.5" customHeight="1">
      <c r="A15" s="5">
        <v>2793.0</v>
      </c>
      <c r="B15" s="97" t="s">
        <v>1486</v>
      </c>
      <c r="C15" s="97">
        <v>1.0</v>
      </c>
      <c r="D15" s="97">
        <v>1.0</v>
      </c>
      <c r="E15" s="97">
        <v>1.0</v>
      </c>
      <c r="F15" s="97">
        <v>0.0</v>
      </c>
      <c r="G15" s="97">
        <v>0.0</v>
      </c>
      <c r="H15" s="97">
        <v>22.0</v>
      </c>
      <c r="I15" s="97">
        <v>14.0</v>
      </c>
      <c r="J15" s="97">
        <v>0.0</v>
      </c>
      <c r="K15" s="97">
        <v>0.0</v>
      </c>
      <c r="L15" s="97">
        <v>0.0</v>
      </c>
      <c r="M15" s="97">
        <v>6.0</v>
      </c>
      <c r="N15" s="97">
        <v>3.0</v>
      </c>
      <c r="O15" s="97">
        <v>24.0</v>
      </c>
    </row>
    <row r="16" ht="13.5" customHeight="1">
      <c r="A16" s="16">
        <v>4278.0</v>
      </c>
      <c r="B16" s="97" t="s">
        <v>1486</v>
      </c>
      <c r="C16" s="97">
        <v>1.0</v>
      </c>
      <c r="D16" s="97">
        <v>1.0</v>
      </c>
      <c r="E16" s="97">
        <v>1.0</v>
      </c>
      <c r="F16" s="97">
        <v>0.0</v>
      </c>
      <c r="G16" s="97">
        <v>1.0</v>
      </c>
      <c r="H16" s="97">
        <v>23.0</v>
      </c>
      <c r="I16" s="97">
        <v>17.0</v>
      </c>
      <c r="J16" s="97">
        <v>0.0</v>
      </c>
      <c r="K16" s="97">
        <v>0.0</v>
      </c>
      <c r="L16" s="97">
        <v>0.0</v>
      </c>
      <c r="M16" s="97">
        <v>4.0</v>
      </c>
      <c r="N16" s="97">
        <v>4.0</v>
      </c>
      <c r="O16" s="97">
        <v>35.0</v>
      </c>
    </row>
    <row r="17" ht="13.5" customHeight="1">
      <c r="A17" s="119">
        <v>7575.0</v>
      </c>
      <c r="B17" s="97" t="s">
        <v>1482</v>
      </c>
      <c r="C17" s="97">
        <v>1.0</v>
      </c>
      <c r="D17" s="97">
        <v>0.0</v>
      </c>
      <c r="E17" s="97">
        <v>0.0</v>
      </c>
      <c r="F17" s="97">
        <v>0.0</v>
      </c>
      <c r="G17" s="97">
        <v>1.0</v>
      </c>
      <c r="H17" s="97">
        <v>31.0</v>
      </c>
      <c r="I17" s="97">
        <v>0.0</v>
      </c>
      <c r="J17" s="97">
        <v>1.0</v>
      </c>
      <c r="K17" s="97">
        <v>0.0</v>
      </c>
      <c r="L17" s="97">
        <v>7.0</v>
      </c>
      <c r="M17" s="97">
        <v>2.0</v>
      </c>
      <c r="N17" s="97">
        <v>2.0</v>
      </c>
      <c r="O17" s="97">
        <v>23.0</v>
      </c>
    </row>
    <row r="18" ht="13.5" customHeight="1">
      <c r="A18" s="16">
        <v>604.0</v>
      </c>
      <c r="B18" s="97" t="s">
        <v>1486</v>
      </c>
    </row>
    <row r="19" ht="13.5" customHeight="1">
      <c r="A19" s="5">
        <v>5257.0</v>
      </c>
      <c r="B19" s="97" t="s">
        <v>1486</v>
      </c>
      <c r="C19" s="97">
        <v>2.0</v>
      </c>
      <c r="D19" s="97">
        <v>2.0</v>
      </c>
      <c r="E19" s="97">
        <v>0.0</v>
      </c>
      <c r="F19" s="97">
        <v>0.0</v>
      </c>
      <c r="G19" s="97">
        <v>0.0</v>
      </c>
      <c r="H19" s="97">
        <v>23.0</v>
      </c>
      <c r="I19" s="97">
        <v>13.0</v>
      </c>
      <c r="J19" s="97">
        <v>0.0</v>
      </c>
      <c r="K19" s="97">
        <v>0.0</v>
      </c>
      <c r="L19" s="97">
        <v>0.0</v>
      </c>
      <c r="M19" s="97">
        <v>1.0</v>
      </c>
      <c r="N19" s="97">
        <v>1.0</v>
      </c>
      <c r="O19" s="97">
        <v>37.0</v>
      </c>
    </row>
    <row r="20" ht="13.5" customHeight="1">
      <c r="A20" s="76">
        <v>373.0</v>
      </c>
      <c r="B20" s="97" t="s">
        <v>1486</v>
      </c>
      <c r="C20" s="97">
        <v>1.0</v>
      </c>
      <c r="D20" s="97">
        <v>1.0</v>
      </c>
      <c r="E20" s="97">
        <v>1.0</v>
      </c>
      <c r="F20" s="97">
        <v>0.0</v>
      </c>
      <c r="G20" s="97">
        <v>0.0</v>
      </c>
      <c r="H20" s="97">
        <v>22.0</v>
      </c>
      <c r="I20" s="97">
        <v>15.0</v>
      </c>
      <c r="J20" s="97">
        <v>0.0</v>
      </c>
      <c r="K20" s="97">
        <v>0.0</v>
      </c>
      <c r="L20" s="97">
        <v>2.0</v>
      </c>
      <c r="M20" s="97">
        <v>4.0</v>
      </c>
      <c r="N20" s="97">
        <v>2.0</v>
      </c>
      <c r="O20" s="97">
        <v>34.0</v>
      </c>
    </row>
    <row r="21" ht="13.5" customHeight="1">
      <c r="A21" s="5">
        <v>2243.0</v>
      </c>
      <c r="B21" s="97" t="s">
        <v>1486</v>
      </c>
      <c r="C21" s="97">
        <v>3.0</v>
      </c>
      <c r="D21" s="97">
        <v>3.0</v>
      </c>
      <c r="E21" s="97">
        <v>8.0</v>
      </c>
      <c r="F21" s="97">
        <v>0.0</v>
      </c>
      <c r="G21" s="97">
        <v>0.0</v>
      </c>
      <c r="H21" s="97">
        <v>23.0</v>
      </c>
      <c r="I21" s="97">
        <v>14.5</v>
      </c>
      <c r="J21" s="97">
        <v>1.0</v>
      </c>
      <c r="K21" s="97">
        <v>0.0</v>
      </c>
      <c r="L21" s="97">
        <v>0.0</v>
      </c>
      <c r="M21" s="97">
        <v>6.0</v>
      </c>
      <c r="N21" s="97">
        <v>3.0</v>
      </c>
      <c r="O21" s="97">
        <v>58.0</v>
      </c>
    </row>
    <row r="22" ht="13.5" customHeight="1">
      <c r="A22" s="5">
        <v>5427.0</v>
      </c>
      <c r="B22" s="97" t="s">
        <v>1486</v>
      </c>
      <c r="C22" s="97">
        <v>1.0</v>
      </c>
      <c r="D22" s="97">
        <v>1.0</v>
      </c>
      <c r="E22" s="97">
        <v>2.0</v>
      </c>
      <c r="F22" s="97">
        <v>0.0</v>
      </c>
      <c r="G22" s="97">
        <v>1.0</v>
      </c>
      <c r="H22" s="97">
        <v>23.0</v>
      </c>
      <c r="I22" s="97">
        <v>17.5</v>
      </c>
      <c r="J22" s="97">
        <v>1.0</v>
      </c>
      <c r="K22" s="97">
        <v>1.0</v>
      </c>
      <c r="N22" s="97">
        <v>3.0</v>
      </c>
      <c r="O22" s="97">
        <v>58.0</v>
      </c>
    </row>
    <row r="23" ht="13.5" customHeight="1">
      <c r="A23" s="120">
        <v>5785.0</v>
      </c>
      <c r="B23" s="97" t="s">
        <v>1482</v>
      </c>
      <c r="C23" s="97">
        <v>2.0</v>
      </c>
      <c r="D23" s="97">
        <v>1.0</v>
      </c>
      <c r="E23" s="97">
        <v>0.0</v>
      </c>
      <c r="F23" s="97">
        <v>0.0</v>
      </c>
      <c r="G23" s="97">
        <v>1.0</v>
      </c>
      <c r="H23" s="97">
        <v>23.0</v>
      </c>
      <c r="I23" s="97">
        <v>14.5</v>
      </c>
      <c r="J23" s="97">
        <v>0.0</v>
      </c>
      <c r="K23" s="97">
        <v>0.0</v>
      </c>
      <c r="L23" s="97">
        <v>0.0</v>
      </c>
      <c r="M23" s="97">
        <v>3.0</v>
      </c>
      <c r="N23" s="97">
        <v>2.0</v>
      </c>
      <c r="O23" s="97">
        <v>37.0</v>
      </c>
      <c r="P23" s="97" t="s">
        <v>1483</v>
      </c>
    </row>
    <row r="24" ht="13.5" customHeight="1">
      <c r="A24" s="5">
        <v>587.0</v>
      </c>
      <c r="B24" s="97" t="s">
        <v>1486</v>
      </c>
      <c r="C24" s="97">
        <v>1.0</v>
      </c>
      <c r="D24" s="97">
        <v>1.0</v>
      </c>
      <c r="E24" s="97">
        <v>1.0</v>
      </c>
      <c r="F24" s="97">
        <v>0.0</v>
      </c>
      <c r="G24" s="97">
        <v>1.0</v>
      </c>
      <c r="H24" s="97">
        <v>24.0</v>
      </c>
      <c r="I24" s="97">
        <v>13.0</v>
      </c>
      <c r="J24" s="97">
        <v>0.0</v>
      </c>
      <c r="K24" s="97">
        <v>0.0</v>
      </c>
      <c r="L24" s="97">
        <v>0.0</v>
      </c>
      <c r="M24" s="97">
        <v>3.0</v>
      </c>
      <c r="N24" s="97">
        <v>3.0</v>
      </c>
      <c r="O24" s="97">
        <v>50.0</v>
      </c>
      <c r="P24" s="97" t="s">
        <v>1488</v>
      </c>
    </row>
    <row r="25" ht="13.5" customHeight="1">
      <c r="A25" s="5">
        <v>957.0</v>
      </c>
      <c r="B25" s="97" t="s">
        <v>1486</v>
      </c>
      <c r="C25" s="97">
        <v>2.0</v>
      </c>
      <c r="D25" s="97">
        <v>2.0</v>
      </c>
      <c r="E25" s="97">
        <v>5.0</v>
      </c>
      <c r="F25" s="97">
        <v>0.0</v>
      </c>
      <c r="G25" s="97">
        <v>0.0</v>
      </c>
      <c r="H25" s="97">
        <v>23.0</v>
      </c>
      <c r="I25" s="97">
        <v>16.0</v>
      </c>
      <c r="J25" s="97">
        <v>0.0</v>
      </c>
      <c r="K25" s="97">
        <v>0.0</v>
      </c>
      <c r="L25" s="97">
        <v>1.0</v>
      </c>
      <c r="M25" s="97">
        <v>5.0</v>
      </c>
      <c r="N25" s="97">
        <v>3.0</v>
      </c>
      <c r="O25" s="97">
        <v>41.0</v>
      </c>
    </row>
    <row r="26" ht="13.5" customHeight="1">
      <c r="A26" s="5">
        <v>2059.0</v>
      </c>
      <c r="B26" s="97" t="s">
        <v>1482</v>
      </c>
      <c r="F26" s="97">
        <v>0.0</v>
      </c>
      <c r="G26" s="97">
        <v>1.0</v>
      </c>
      <c r="H26" s="97">
        <v>23.0</v>
      </c>
      <c r="L26" s="97">
        <v>1.0</v>
      </c>
    </row>
    <row r="27" ht="13.5" customHeight="1">
      <c r="A27" s="5">
        <v>7869.0</v>
      </c>
      <c r="B27" s="97" t="s">
        <v>1486</v>
      </c>
      <c r="C27" s="97">
        <v>0.0</v>
      </c>
      <c r="D27" s="97">
        <v>0.0</v>
      </c>
      <c r="E27" s="97">
        <v>0.0</v>
      </c>
      <c r="F27" s="97">
        <v>0.0</v>
      </c>
      <c r="G27" s="97">
        <v>1.0</v>
      </c>
      <c r="H27" s="97">
        <v>21.0</v>
      </c>
      <c r="I27" s="97">
        <v>10.0</v>
      </c>
      <c r="J27" s="97">
        <v>1.0</v>
      </c>
      <c r="K27" s="97">
        <v>1.0</v>
      </c>
      <c r="L27" s="97">
        <v>1.0</v>
      </c>
      <c r="M27" s="97">
        <v>3.0</v>
      </c>
      <c r="N27" s="97">
        <v>2.0</v>
      </c>
      <c r="O27" s="97">
        <v>24.0</v>
      </c>
      <c r="P27" s="97" t="s">
        <v>1487</v>
      </c>
    </row>
    <row r="28" ht="13.5" customHeight="1">
      <c r="A28" s="5">
        <v>304.0</v>
      </c>
      <c r="B28" s="97" t="s">
        <v>1482</v>
      </c>
      <c r="C28" s="97">
        <v>3.0</v>
      </c>
      <c r="D28" s="97">
        <v>3.0</v>
      </c>
      <c r="E28" s="97">
        <v>5.0</v>
      </c>
      <c r="F28" s="97">
        <v>0.0</v>
      </c>
      <c r="G28" s="97">
        <v>1.0</v>
      </c>
      <c r="H28" s="97">
        <v>24.0</v>
      </c>
      <c r="I28" s="97">
        <v>16.0</v>
      </c>
      <c r="J28" s="97">
        <v>1.0</v>
      </c>
      <c r="K28" s="97">
        <v>0.0</v>
      </c>
      <c r="L28" s="97">
        <v>0.0</v>
      </c>
      <c r="M28" s="97">
        <v>10.0</v>
      </c>
      <c r="N28" s="97">
        <v>4.0</v>
      </c>
      <c r="O28" s="97">
        <v>41.0</v>
      </c>
    </row>
    <row r="29" ht="13.5" customHeight="1">
      <c r="A29" s="121">
        <v>9040.0</v>
      </c>
      <c r="B29" s="97" t="s">
        <v>1482</v>
      </c>
      <c r="C29" s="18">
        <v>0.0</v>
      </c>
      <c r="D29" s="18">
        <v>0.0</v>
      </c>
      <c r="E29" s="18">
        <v>1.0</v>
      </c>
      <c r="F29" s="18">
        <v>0.0</v>
      </c>
      <c r="G29" s="18">
        <v>0.0</v>
      </c>
      <c r="H29" s="18">
        <v>22.0</v>
      </c>
      <c r="I29" s="18">
        <v>11.5</v>
      </c>
      <c r="J29" s="18">
        <v>1.0</v>
      </c>
      <c r="K29" s="18">
        <v>1.0</v>
      </c>
      <c r="L29" s="18">
        <v>1.0</v>
      </c>
      <c r="M29" s="18">
        <v>3.0</v>
      </c>
      <c r="N29" s="18">
        <v>4.0</v>
      </c>
      <c r="O29" s="18">
        <v>50.0</v>
      </c>
    </row>
    <row r="30" ht="13.5" customHeight="1">
      <c r="A30" s="16">
        <v>8983.0</v>
      </c>
      <c r="B30" s="97" t="s">
        <v>1486</v>
      </c>
      <c r="C30" s="97">
        <v>2.0</v>
      </c>
      <c r="D30" s="97">
        <v>2.0</v>
      </c>
      <c r="F30" s="97">
        <v>0.0</v>
      </c>
      <c r="G30" s="97">
        <v>1.0</v>
      </c>
      <c r="H30" s="97">
        <v>24.0</v>
      </c>
      <c r="I30" s="97">
        <v>11.0</v>
      </c>
      <c r="J30" s="97">
        <v>0.0</v>
      </c>
      <c r="L30" s="97">
        <v>0.0</v>
      </c>
      <c r="M30" s="97">
        <v>2.0</v>
      </c>
      <c r="N30" s="97">
        <v>4.0</v>
      </c>
      <c r="O30" s="97">
        <v>46.0</v>
      </c>
      <c r="P30" s="97" t="s">
        <v>1488</v>
      </c>
    </row>
    <row r="31" ht="13.5" customHeight="1">
      <c r="A31" s="122">
        <v>5094.0</v>
      </c>
      <c r="B31" s="97" t="s">
        <v>1482</v>
      </c>
      <c r="C31" s="97">
        <v>0.0</v>
      </c>
      <c r="D31" s="97">
        <v>0.0</v>
      </c>
      <c r="E31" s="97">
        <v>0.0</v>
      </c>
      <c r="F31" s="97">
        <v>1.0</v>
      </c>
      <c r="H31" s="97">
        <v>23.0</v>
      </c>
      <c r="I31" s="97">
        <v>13.0</v>
      </c>
      <c r="J31" s="97">
        <v>1.0</v>
      </c>
      <c r="K31" s="97">
        <v>1.0</v>
      </c>
      <c r="L31" s="97">
        <v>1.0</v>
      </c>
      <c r="M31" s="97">
        <v>3.0</v>
      </c>
      <c r="N31" s="97">
        <v>2.0</v>
      </c>
      <c r="O31" s="97">
        <v>37.0</v>
      </c>
      <c r="P31" s="97" t="s">
        <v>1487</v>
      </c>
    </row>
    <row r="32" ht="13.5" customHeight="1">
      <c r="A32" s="5">
        <v>2307.0</v>
      </c>
      <c r="B32" s="97" t="s">
        <v>1486</v>
      </c>
      <c r="C32" s="97">
        <v>0.0</v>
      </c>
      <c r="D32" s="97">
        <v>1.0</v>
      </c>
      <c r="E32" s="97">
        <v>1.0</v>
      </c>
      <c r="F32" s="97">
        <v>0.0</v>
      </c>
      <c r="H32" s="97">
        <v>23.0</v>
      </c>
      <c r="I32" s="97">
        <v>8.0</v>
      </c>
      <c r="J32" s="97">
        <v>0.0</v>
      </c>
      <c r="K32" s="97">
        <v>1.0</v>
      </c>
      <c r="L32" s="97">
        <v>0.0</v>
      </c>
      <c r="M32" s="97">
        <v>5.0</v>
      </c>
      <c r="N32" s="97">
        <v>4.0</v>
      </c>
      <c r="O32" s="97">
        <v>39.0</v>
      </c>
      <c r="P32" s="3" t="s">
        <v>1489</v>
      </c>
    </row>
    <row r="33" ht="13.5" customHeight="1">
      <c r="A33" s="5">
        <v>6759.0</v>
      </c>
      <c r="B33" s="97" t="s">
        <v>1482</v>
      </c>
      <c r="C33" s="3">
        <v>3.0</v>
      </c>
      <c r="D33" s="3">
        <v>0.0</v>
      </c>
      <c r="E33" s="3">
        <v>1.0</v>
      </c>
      <c r="F33" s="3" t="s">
        <v>1484</v>
      </c>
      <c r="G33" s="3" t="s">
        <v>1490</v>
      </c>
      <c r="H33" s="3">
        <v>24.0</v>
      </c>
      <c r="I33" s="3">
        <v>13.0</v>
      </c>
      <c r="J33" s="3">
        <v>0.0</v>
      </c>
      <c r="K33" s="3">
        <v>1.0</v>
      </c>
      <c r="L33" s="3">
        <v>6.0</v>
      </c>
      <c r="M33" s="3">
        <v>2.0</v>
      </c>
      <c r="N33" s="3">
        <v>2.0</v>
      </c>
      <c r="O33" s="3">
        <v>22.0</v>
      </c>
    </row>
    <row r="34" ht="13.5" customHeight="1">
      <c r="A34" s="5">
        <v>1329.0</v>
      </c>
      <c r="B34" s="97" t="s">
        <v>1482</v>
      </c>
    </row>
    <row r="35" ht="13.5" customHeight="1">
      <c r="A35" s="5">
        <v>2880.0</v>
      </c>
      <c r="B35" s="97" t="s">
        <v>1486</v>
      </c>
    </row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