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88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" i="1" l="1"/>
  <c r="G10" i="1"/>
  <c r="H10" i="1"/>
  <c r="I10" i="1"/>
  <c r="J10" i="1"/>
  <c r="L10" i="1"/>
  <c r="M10" i="1"/>
  <c r="N10" i="1"/>
  <c r="D11" i="1"/>
  <c r="G11" i="1"/>
  <c r="I11" i="1"/>
  <c r="J11" i="1"/>
  <c r="M11" i="1"/>
  <c r="N11" i="1"/>
  <c r="G12" i="1"/>
  <c r="H12" i="1"/>
  <c r="I12" i="1"/>
  <c r="J12" i="1"/>
  <c r="L12" i="1"/>
  <c r="M12" i="1"/>
  <c r="N12" i="1"/>
  <c r="D13" i="1"/>
  <c r="G13" i="1"/>
  <c r="H13" i="1"/>
  <c r="I13" i="1"/>
  <c r="J13" i="1"/>
  <c r="L13" i="1"/>
  <c r="M13" i="1"/>
  <c r="N13" i="1"/>
  <c r="D14" i="1"/>
  <c r="G14" i="1"/>
  <c r="H14" i="1"/>
  <c r="I14" i="1"/>
  <c r="J14" i="1"/>
  <c r="M14" i="1"/>
  <c r="N14" i="1"/>
  <c r="N9" i="1"/>
  <c r="M9" i="1"/>
  <c r="L9" i="1"/>
  <c r="H9" i="1"/>
  <c r="G9" i="1"/>
  <c r="I9" i="1"/>
  <c r="J9" i="1"/>
  <c r="N8" i="1"/>
  <c r="M8" i="1"/>
  <c r="L8" i="1"/>
  <c r="G8" i="1"/>
  <c r="H8" i="1"/>
  <c r="I8" i="1"/>
  <c r="J8" i="1"/>
  <c r="H7" i="1"/>
  <c r="L7" i="1"/>
  <c r="M7" i="1"/>
  <c r="N7" i="1"/>
  <c r="J7" i="1"/>
  <c r="I7" i="1"/>
  <c r="G7" i="1"/>
  <c r="D10" i="1"/>
  <c r="D9" i="1"/>
  <c r="D8" i="1"/>
  <c r="N5" i="1"/>
  <c r="N6" i="1"/>
  <c r="N4" i="1"/>
  <c r="N3" i="1"/>
  <c r="M6" i="1"/>
  <c r="M5" i="1"/>
  <c r="M4" i="1"/>
  <c r="I6" i="1"/>
  <c r="H6" i="1"/>
  <c r="K6" i="1"/>
  <c r="G6" i="1"/>
  <c r="I5" i="1"/>
  <c r="I4" i="1"/>
  <c r="I3" i="1"/>
  <c r="J6" i="1"/>
  <c r="D6" i="1"/>
  <c r="G5" i="1"/>
  <c r="L5" i="1"/>
  <c r="J5" i="1"/>
  <c r="H5" i="1"/>
  <c r="H4" i="1"/>
  <c r="H3" i="1"/>
  <c r="D5" i="1"/>
  <c r="M3" i="1"/>
  <c r="L4" i="1"/>
  <c r="J4" i="1"/>
  <c r="L3" i="1"/>
  <c r="J3" i="1"/>
  <c r="G4" i="1"/>
  <c r="G3" i="1"/>
  <c r="D4" i="1"/>
  <c r="C6" i="1"/>
  <c r="C7" i="1"/>
  <c r="C8" i="1"/>
  <c r="C9" i="1"/>
  <c r="C10" i="1"/>
  <c r="C11" i="1"/>
  <c r="C12" i="1"/>
  <c r="C13" i="1"/>
  <c r="C14" i="1"/>
  <c r="C5" i="1"/>
  <c r="C4" i="1"/>
  <c r="C3" i="1"/>
</calcChain>
</file>

<file path=xl/sharedStrings.xml><?xml version="1.0" encoding="utf-8"?>
<sst xmlns="http://schemas.openxmlformats.org/spreadsheetml/2006/main" count="26" uniqueCount="26">
  <si>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</si>
  <si>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</si>
  <si>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</si>
  <si>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</si>
  <si>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</si>
  <si>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</si>
  <si>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</si>
  <si>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</si>
  <si>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</si>
  <si>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</si>
  <si>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</si>
  <si>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</si>
  <si>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Expected Demand</t>
  </si>
  <si>
    <t>Cumulative Expected Demand</t>
  </si>
  <si>
    <t>Beginning Balance</t>
  </si>
  <si>
    <t>Additional</t>
  </si>
  <si>
    <t>Sold</t>
  </si>
  <si>
    <t>Ending Balance</t>
  </si>
  <si>
    <t>Revenue</t>
  </si>
  <si>
    <t>Ordering Cost</t>
  </si>
  <si>
    <t>Shortage Cost</t>
  </si>
  <si>
    <t>Holding Cost</t>
  </si>
  <si>
    <t>Monthly Profit</t>
  </si>
  <si>
    <t>COGS</t>
  </si>
  <si>
    <t>Cumulative Profit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</si>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</sst>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 style="thin">
        <color theme="4"/>
      </right>
      <top style="thin">
        <color theme="4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4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/>
      </bottom>
      <diagonal/>
    </border>
    <border>
      <left style="thin">
        <color auto="1"/>
      </left>
      <right style="thin">
        <color theme="4"/>
      </right>
      <top style="thin">
        <color auto="1"/>
      </top>
      <bottom style="thin">
        <color theme="4"/>
      </bottom>
      <diagonal/>
    </border>
  </borders>
  <cellStyleXfs count="100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6" fontId="0" fillId="0" borderId="5" xfId="1" applyNumberFormat="1" applyFont="1" applyBorder="1" applyAlignment="1">
      <alignment horizontal="center" vertical="center"/>
    </xf>
    <xf numFmtId="166" fontId="0" fillId="0" borderId="6" xfId="1" applyNumberFormat="1" applyFont="1" applyBorder="1" applyAlignment="1">
      <alignment horizontal="center" vertical="center"/>
    </xf>
    <xf numFmtId="6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0" fillId="0" borderId="8" xfId="1" applyNumberFormat="1" applyFont="1" applyBorder="1" applyAlignment="1">
      <alignment horizontal="center" vertical="center"/>
    </xf>
    <xf numFmtId="166" fontId="0" fillId="0" borderId="9" xfId="1" applyNumberFormat="1" applyFont="1" applyBorder="1" applyAlignment="1">
      <alignment horizontal="center" vertical="center"/>
    </xf>
  </cellXfs>
  <cellStyles count="10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tabSelected="1" workbookViewId="0">
      <selection activeCell="N14" sqref="N14"/>
    </sheetView>
  </sheetViews>
  <sheetFormatPr baseColWidth="10" defaultRowHeight="15" x14ac:dyDescent="0"/>
  <cols>
    <col min="1" max="1" width="10.1640625" bestFit="1" customWidth="1"/>
    <col min="2" max="2" width="16.33203125" bestFit="1" customWidth="1"/>
    <col min="3" max="3" width="26.1640625" bestFit="1" customWidth="1"/>
    <col min="4" max="4" width="16.33203125" bestFit="1" customWidth="1"/>
    <col min="5" max="7" width="18" customWidth="1"/>
    <col min="8" max="9" width="8.33203125" customWidth="1"/>
    <col min="10" max="10" width="12.6640625" bestFit="1" customWidth="1"/>
    <col min="11" max="11" width="12.83203125" bestFit="1" customWidth="1"/>
    <col min="12" max="12" width="11.6640625" bestFit="1" customWidth="1"/>
    <col min="13" max="13" width="13.5" bestFit="1" customWidth="1"/>
    <col min="14" max="14" width="15.83203125" bestFit="1" customWidth="1"/>
  </cols>
  <sheetData>
    <row r="2" spans="1:14">
      <c r="A2" s="2" t="s">
        <v>25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23</v>
      </c>
      <c r="J2" s="3" t="s">
        <v>19</v>
      </c>
      <c r="K2" s="3" t="s">
        <v>20</v>
      </c>
      <c r="L2" s="3" t="s">
        <v>21</v>
      </c>
      <c r="M2" s="3" t="s">
        <v>22</v>
      </c>
      <c r="N2" s="4" t="s">
        <v>24</v>
      </c>
    </row>
    <row r="3" spans="1:14">
      <c r="A3" s="5" t="s">
        <v>0</v>
      </c>
      <c r="B3" s="6">
        <v>15</v>
      </c>
      <c r="C3" s="6">
        <f>B3</f>
        <v>15</v>
      </c>
      <c r="D3" s="6">
        <v>0</v>
      </c>
      <c r="E3" s="6">
        <v>15</v>
      </c>
      <c r="F3" s="6">
        <v>-13</v>
      </c>
      <c r="G3" s="6">
        <f>SUM(D3:F3)</f>
        <v>2</v>
      </c>
      <c r="H3" s="6">
        <f>F3*-30</f>
        <v>390</v>
      </c>
      <c r="I3" s="6">
        <f>E3*-20</f>
        <v>-300</v>
      </c>
      <c r="J3" s="6">
        <f>IF(E3&gt;0,-60,0)</f>
        <v>-60</v>
      </c>
      <c r="K3" s="6"/>
      <c r="L3" s="6">
        <f>G3*-1</f>
        <v>-2</v>
      </c>
      <c r="M3" s="7">
        <f>SUM(H3:L3)</f>
        <v>28</v>
      </c>
      <c r="N3" s="8">
        <f>M3</f>
        <v>28</v>
      </c>
    </row>
    <row r="4" spans="1:14">
      <c r="A4" s="5" t="s">
        <v>1</v>
      </c>
      <c r="B4" s="6">
        <v>15</v>
      </c>
      <c r="C4" s="6">
        <f>B4+C3</f>
        <v>30</v>
      </c>
      <c r="D4" s="6">
        <f>G3</f>
        <v>2</v>
      </c>
      <c r="E4" s="6">
        <v>25</v>
      </c>
      <c r="F4" s="6">
        <v>-20</v>
      </c>
      <c r="G4" s="6">
        <f>SUM(D4:F4)</f>
        <v>7</v>
      </c>
      <c r="H4" s="6">
        <f>F4*-30</f>
        <v>600</v>
      </c>
      <c r="I4" s="6">
        <f>E4*-20</f>
        <v>-500</v>
      </c>
      <c r="J4" s="6">
        <f>IF(E4&gt;0,-60,0)</f>
        <v>-60</v>
      </c>
      <c r="K4" s="6"/>
      <c r="L4" s="6">
        <f>G4*-1</f>
        <v>-7</v>
      </c>
      <c r="M4" s="7">
        <f>SUM(H4:L4)</f>
        <v>33</v>
      </c>
      <c r="N4" s="8">
        <f>M4+N3</f>
        <v>61</v>
      </c>
    </row>
    <row r="5" spans="1:14">
      <c r="A5" s="5" t="s">
        <v>2</v>
      </c>
      <c r="B5" s="6">
        <v>55</v>
      </c>
      <c r="C5" s="6">
        <f>B5+C4</f>
        <v>85</v>
      </c>
      <c r="D5" s="6">
        <f>G4</f>
        <v>7</v>
      </c>
      <c r="E5" s="6">
        <v>70</v>
      </c>
      <c r="F5" s="6">
        <v>-65</v>
      </c>
      <c r="G5" s="6">
        <f>SUM(D5:F5)</f>
        <v>12</v>
      </c>
      <c r="H5" s="6">
        <f>F5*-30</f>
        <v>1950</v>
      </c>
      <c r="I5" s="6">
        <f>E5*-20</f>
        <v>-1400</v>
      </c>
      <c r="J5" s="6">
        <f>IF(E5&gt;0,-60,0)</f>
        <v>-60</v>
      </c>
      <c r="K5" s="6"/>
      <c r="L5" s="6">
        <f>G5*-1</f>
        <v>-12</v>
      </c>
      <c r="M5" s="7">
        <f>SUM(H5:L5)</f>
        <v>478</v>
      </c>
      <c r="N5" s="8">
        <f t="shared" ref="N5:N9" si="0">M5+N4</f>
        <v>539</v>
      </c>
    </row>
    <row r="6" spans="1:14">
      <c r="A6" s="5" t="s">
        <v>3</v>
      </c>
      <c r="B6" s="6">
        <v>55</v>
      </c>
      <c r="C6" s="6">
        <f t="shared" ref="C6:C14" si="1">B6+C5</f>
        <v>140</v>
      </c>
      <c r="D6" s="6">
        <f>G5</f>
        <v>12</v>
      </c>
      <c r="E6" s="6">
        <v>50</v>
      </c>
      <c r="F6" s="6">
        <v>-68</v>
      </c>
      <c r="G6" s="6">
        <f>SUM(D6:F6)</f>
        <v>-6</v>
      </c>
      <c r="H6" s="6">
        <f>62*30</f>
        <v>1860</v>
      </c>
      <c r="I6" s="6">
        <f>E6*-20</f>
        <v>-1000</v>
      </c>
      <c r="J6" s="6">
        <f>IF(E6&gt;0,-60,0)</f>
        <v>-60</v>
      </c>
      <c r="K6" s="6">
        <f>-6*7</f>
        <v>-42</v>
      </c>
      <c r="L6" s="9">
        <v>0</v>
      </c>
      <c r="M6" s="7">
        <f>SUM(H6:L6)</f>
        <v>758</v>
      </c>
      <c r="N6" s="8">
        <f t="shared" si="0"/>
        <v>1297</v>
      </c>
    </row>
    <row r="7" spans="1:14">
      <c r="A7" s="5" t="s">
        <v>4</v>
      </c>
      <c r="B7" s="6">
        <v>55</v>
      </c>
      <c r="C7" s="6">
        <f t="shared" si="1"/>
        <v>195</v>
      </c>
      <c r="D7" s="6">
        <v>0</v>
      </c>
      <c r="E7" s="6">
        <v>70</v>
      </c>
      <c r="F7" s="6">
        <v>-45</v>
      </c>
      <c r="G7" s="6">
        <f>SUM(D7:F7)</f>
        <v>25</v>
      </c>
      <c r="H7" s="6">
        <f>F7*-30</f>
        <v>1350</v>
      </c>
      <c r="I7" s="6">
        <f>E7*-20</f>
        <v>-1400</v>
      </c>
      <c r="J7" s="6">
        <f>IF(E7&gt;0,-60,0)</f>
        <v>-60</v>
      </c>
      <c r="K7" s="6"/>
      <c r="L7" s="6">
        <f>G7*-1</f>
        <v>-25</v>
      </c>
      <c r="M7" s="7">
        <f>SUM(H7:L7)</f>
        <v>-135</v>
      </c>
      <c r="N7" s="8">
        <f t="shared" si="0"/>
        <v>1162</v>
      </c>
    </row>
    <row r="8" spans="1:14">
      <c r="A8" s="5" t="s">
        <v>5</v>
      </c>
      <c r="B8" s="6">
        <v>55</v>
      </c>
      <c r="C8" s="6">
        <f t="shared" si="1"/>
        <v>250</v>
      </c>
      <c r="D8" s="6">
        <f>G7</f>
        <v>25</v>
      </c>
      <c r="E8" s="6">
        <v>70</v>
      </c>
      <c r="F8" s="6">
        <v>-54</v>
      </c>
      <c r="G8" s="6">
        <f>SUM(D8:F8)</f>
        <v>41</v>
      </c>
      <c r="H8" s="6">
        <f>F8*-30</f>
        <v>1620</v>
      </c>
      <c r="I8" s="6">
        <f>E8*-20</f>
        <v>-1400</v>
      </c>
      <c r="J8" s="6">
        <f>IF(E8&gt;0,-60,0)</f>
        <v>-60</v>
      </c>
      <c r="K8" s="6"/>
      <c r="L8" s="6">
        <f>G8*-1</f>
        <v>-41</v>
      </c>
      <c r="M8" s="7">
        <f>SUM(H8:L8)</f>
        <v>119</v>
      </c>
      <c r="N8" s="8">
        <f t="shared" si="0"/>
        <v>1281</v>
      </c>
    </row>
    <row r="9" spans="1:14">
      <c r="A9" s="5" t="s">
        <v>6</v>
      </c>
      <c r="B9" s="6">
        <v>33</v>
      </c>
      <c r="C9" s="6">
        <f t="shared" si="1"/>
        <v>283</v>
      </c>
      <c r="D9" s="6">
        <f>G8</f>
        <v>41</v>
      </c>
      <c r="E9" s="6">
        <v>0</v>
      </c>
      <c r="F9" s="6">
        <v>-23</v>
      </c>
      <c r="G9" s="6">
        <f>SUM(D9:F9)</f>
        <v>18</v>
      </c>
      <c r="H9" s="6">
        <f>F9*-30</f>
        <v>690</v>
      </c>
      <c r="I9" s="6">
        <f>E9*-20</f>
        <v>0</v>
      </c>
      <c r="J9" s="6">
        <f>IF(E9&gt;0,-60,0)</f>
        <v>0</v>
      </c>
      <c r="K9" s="6"/>
      <c r="L9" s="6">
        <f>G9*-1</f>
        <v>-18</v>
      </c>
      <c r="M9" s="7">
        <f>SUM(H9:L9)</f>
        <v>672</v>
      </c>
      <c r="N9" s="8">
        <f t="shared" si="0"/>
        <v>1953</v>
      </c>
    </row>
    <row r="10" spans="1:14">
      <c r="A10" s="5" t="s">
        <v>7</v>
      </c>
      <c r="B10" s="6">
        <v>33</v>
      </c>
      <c r="C10" s="6">
        <f t="shared" si="1"/>
        <v>316</v>
      </c>
      <c r="D10" s="6">
        <f>G9</f>
        <v>18</v>
      </c>
      <c r="E10" s="6">
        <v>45</v>
      </c>
      <c r="F10" s="6">
        <v>-20</v>
      </c>
      <c r="G10" s="6">
        <f t="shared" ref="G10:G14" si="2">SUM(D10:F10)</f>
        <v>43</v>
      </c>
      <c r="H10" s="6">
        <f t="shared" ref="H10:H14" si="3">F10*-30</f>
        <v>600</v>
      </c>
      <c r="I10" s="6">
        <f t="shared" ref="I10:I14" si="4">E10*-20</f>
        <v>-900</v>
      </c>
      <c r="J10" s="6">
        <f t="shared" ref="J10:J14" si="5">IF(E10&gt;0,-60,0)</f>
        <v>-60</v>
      </c>
      <c r="K10" s="6"/>
      <c r="L10" s="6">
        <f t="shared" ref="L10:L14" si="6">G10*-1</f>
        <v>-43</v>
      </c>
      <c r="M10" s="7">
        <f t="shared" ref="M10:M14" si="7">SUM(H10:L10)</f>
        <v>-403</v>
      </c>
      <c r="N10" s="8">
        <f t="shared" ref="N10:N14" si="8">M10+N9</f>
        <v>1550</v>
      </c>
    </row>
    <row r="11" spans="1:14">
      <c r="A11" s="5" t="s">
        <v>8</v>
      </c>
      <c r="B11" s="6">
        <v>33</v>
      </c>
      <c r="C11" s="6">
        <f t="shared" si="1"/>
        <v>349</v>
      </c>
      <c r="D11" s="6">
        <f>G10</f>
        <v>43</v>
      </c>
      <c r="E11" s="6">
        <v>0</v>
      </c>
      <c r="F11" s="6">
        <v>-44</v>
      </c>
      <c r="G11" s="6">
        <f t="shared" si="2"/>
        <v>-1</v>
      </c>
      <c r="H11" s="6">
        <f>-43*-30</f>
        <v>1290</v>
      </c>
      <c r="I11" s="6">
        <f t="shared" si="4"/>
        <v>0</v>
      </c>
      <c r="J11" s="6">
        <f t="shared" si="5"/>
        <v>0</v>
      </c>
      <c r="K11" s="6">
        <v>-7</v>
      </c>
      <c r="L11" s="6">
        <v>0</v>
      </c>
      <c r="M11" s="7">
        <f t="shared" si="7"/>
        <v>1283</v>
      </c>
      <c r="N11" s="8">
        <f t="shared" si="8"/>
        <v>2833</v>
      </c>
    </row>
    <row r="12" spans="1:14">
      <c r="A12" s="5" t="s">
        <v>9</v>
      </c>
      <c r="B12" s="6">
        <v>33</v>
      </c>
      <c r="C12" s="6">
        <f t="shared" si="1"/>
        <v>382</v>
      </c>
      <c r="D12" s="6">
        <v>0</v>
      </c>
      <c r="E12" s="6">
        <v>65</v>
      </c>
      <c r="F12" s="6">
        <v>-26</v>
      </c>
      <c r="G12" s="6">
        <f t="shared" si="2"/>
        <v>39</v>
      </c>
      <c r="H12" s="6">
        <f t="shared" si="3"/>
        <v>780</v>
      </c>
      <c r="I12" s="6">
        <f t="shared" si="4"/>
        <v>-1300</v>
      </c>
      <c r="J12" s="6">
        <f t="shared" si="5"/>
        <v>-60</v>
      </c>
      <c r="K12" s="6"/>
      <c r="L12" s="6">
        <f t="shared" si="6"/>
        <v>-39</v>
      </c>
      <c r="M12" s="7">
        <f t="shared" si="7"/>
        <v>-619</v>
      </c>
      <c r="N12" s="8">
        <f t="shared" si="8"/>
        <v>2214</v>
      </c>
    </row>
    <row r="13" spans="1:14">
      <c r="A13" s="5" t="s">
        <v>10</v>
      </c>
      <c r="B13" s="6">
        <v>15</v>
      </c>
      <c r="C13" s="6">
        <f t="shared" si="1"/>
        <v>397</v>
      </c>
      <c r="D13" s="6">
        <f>G12</f>
        <v>39</v>
      </c>
      <c r="E13" s="6">
        <v>0</v>
      </c>
      <c r="F13" s="6">
        <v>-24</v>
      </c>
      <c r="G13" s="6">
        <f t="shared" si="2"/>
        <v>15</v>
      </c>
      <c r="H13" s="6">
        <f t="shared" si="3"/>
        <v>720</v>
      </c>
      <c r="I13" s="6">
        <f t="shared" si="4"/>
        <v>0</v>
      </c>
      <c r="J13" s="6">
        <f t="shared" si="5"/>
        <v>0</v>
      </c>
      <c r="K13" s="6"/>
      <c r="L13" s="6">
        <f t="shared" si="6"/>
        <v>-15</v>
      </c>
      <c r="M13" s="7">
        <f t="shared" si="7"/>
        <v>705</v>
      </c>
      <c r="N13" s="8">
        <f t="shared" si="8"/>
        <v>2919</v>
      </c>
    </row>
    <row r="14" spans="1:14">
      <c r="A14" s="10" t="s">
        <v>11</v>
      </c>
      <c r="B14" s="11">
        <v>15</v>
      </c>
      <c r="C14" s="11">
        <f t="shared" si="1"/>
        <v>412</v>
      </c>
      <c r="D14" s="11">
        <f>G13</f>
        <v>15</v>
      </c>
      <c r="E14" s="11">
        <v>0</v>
      </c>
      <c r="F14" s="11">
        <v>-18</v>
      </c>
      <c r="G14" s="11">
        <f t="shared" si="2"/>
        <v>-3</v>
      </c>
      <c r="H14" s="11">
        <f t="shared" si="3"/>
        <v>540</v>
      </c>
      <c r="I14" s="11">
        <f t="shared" si="4"/>
        <v>0</v>
      </c>
      <c r="J14" s="11">
        <f t="shared" si="5"/>
        <v>0</v>
      </c>
      <c r="K14" s="11">
        <v>-21</v>
      </c>
      <c r="L14" s="11">
        <v>0</v>
      </c>
      <c r="M14" s="12">
        <f t="shared" si="7"/>
        <v>519</v>
      </c>
      <c r="N14" s="13">
        <f t="shared" si="8"/>
        <v>3438</v>
      </c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conditionalFormatting sqref="E3:E9">
    <cfRule type="colorScale" priority="7">
      <colorScale>
        <cfvo type="min"/>
        <cfvo type="max"/>
        <color rgb="FFFCFCFF"/>
        <color rgb="FF63BE7B"/>
      </colorScale>
    </cfRule>
  </conditionalFormatting>
  <conditionalFormatting sqref="F3:F8">
    <cfRule type="colorScale" priority="6">
      <colorScale>
        <cfvo type="min"/>
        <cfvo type="max"/>
        <color rgb="FF63BE7B"/>
        <color rgb="FFFCFCFF"/>
      </colorScale>
    </cfRule>
  </conditionalFormatting>
  <conditionalFormatting sqref="G3:G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9:G1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N14">
    <cfRule type="colorScale" priority="2">
      <colorScale>
        <cfvo type="min"/>
        <cfvo type="max"/>
        <color rgb="FFFCFCFF"/>
        <color rgb="FF63BE7B"/>
      </colorScale>
    </cfRule>
  </conditionalFormatting>
  <conditionalFormatting sqref="D3:D14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Wall</dc:creator>
  <cp:lastModifiedBy>Jacob Wall</cp:lastModifiedBy>
  <dcterms:created xsi:type="dcterms:W3CDTF">2014-06-25T20:50:03Z</dcterms:created>
  <dcterms:modified xsi:type="dcterms:W3CDTF">2014-06-25T21:22:58Z</dcterms:modified>
</cp:coreProperties>
</file>