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8800" windowHeight="17560" tabRatio="500" activeTab="2"/>
  </bookViews>
  <sheets>
    <sheet name="Sheet1" sheetId="1" r:id="rId1"/>
    <sheet name="Sheet2" sheetId="2" r:id="rId2"/>
    <sheet name="Sheet3" sheetId="3" r:id="rId3"/>
  </sheets>
  <definedNames>
    <definedName name="MinimizeCosts" localSheetId="0">FALSE</definedName>
    <definedName name="MinimizeCosts" localSheetId="2">FALSE</definedName>
    <definedName name="_xlnm.Print_Area" localSheetId="0">Sheet1!TreeDiagram</definedName>
    <definedName name="_xlnm.Print_Area" localSheetId="2">Sheet3!TreeDiagram</definedName>
    <definedName name="TreeData" localSheetId="0">Sheet1!$GH$1001:$GV$1010</definedName>
    <definedName name="TreeData" localSheetId="2">Sheet3!$GH$1001:$GV$1039</definedName>
    <definedName name="TreeDiagBase" localSheetId="0">Sheet1!$A$1</definedName>
    <definedName name="TreeDiagBase" localSheetId="2">Sheet3!$A$1</definedName>
    <definedName name="TreeDiagram" localSheetId="0">Sheet1!$A$1:$S$29</definedName>
    <definedName name="TreeDiagram" localSheetId="2">Sheet3!$A$1:$S$139</definedName>
    <definedName name="UseExpUtility" localSheetId="0">FALSE</definedName>
    <definedName name="UseExpUtility" localSheetId="2">FALSE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6" i="3" l="1"/>
  <c r="P131" i="3"/>
  <c r="P126" i="3"/>
  <c r="P121" i="3"/>
  <c r="P111" i="3"/>
  <c r="P106" i="3"/>
  <c r="P101" i="3"/>
  <c r="P96" i="3"/>
  <c r="S138" i="3"/>
  <c r="Q139" i="3"/>
  <c r="S133" i="3"/>
  <c r="Q134" i="3"/>
  <c r="S128" i="3"/>
  <c r="Q129" i="3"/>
  <c r="S123" i="3"/>
  <c r="Q124" i="3"/>
  <c r="S113" i="3"/>
  <c r="Q114" i="3"/>
  <c r="S108" i="3"/>
  <c r="Q109" i="3"/>
  <c r="S103" i="3"/>
  <c r="Q104" i="3"/>
  <c r="S98" i="3"/>
  <c r="Q99" i="3"/>
  <c r="M131" i="3"/>
  <c r="S118" i="3"/>
  <c r="M119" i="3"/>
  <c r="M106" i="3"/>
  <c r="S93" i="3"/>
  <c r="Q94" i="3"/>
  <c r="S88" i="3"/>
  <c r="Q89" i="3"/>
  <c r="S83" i="3"/>
  <c r="Q84" i="3"/>
  <c r="S78" i="3"/>
  <c r="Q79" i="3"/>
  <c r="S68" i="3"/>
  <c r="Q69" i="3"/>
  <c r="S63" i="3"/>
  <c r="Q64" i="3"/>
  <c r="S58" i="3"/>
  <c r="Q59" i="3"/>
  <c r="S53" i="3"/>
  <c r="Q54" i="3"/>
  <c r="S48" i="3"/>
  <c r="Q49" i="3"/>
  <c r="S43" i="3"/>
  <c r="Q44" i="3"/>
  <c r="S38" i="3"/>
  <c r="Q39" i="3"/>
  <c r="S33" i="3"/>
  <c r="Q34" i="3"/>
  <c r="P76" i="3"/>
  <c r="P81" i="3"/>
  <c r="P86" i="3"/>
  <c r="P91" i="3"/>
  <c r="M86" i="3"/>
  <c r="S73" i="3"/>
  <c r="M74" i="3"/>
  <c r="P51" i="3"/>
  <c r="P56" i="3"/>
  <c r="P61" i="3"/>
  <c r="P66" i="3"/>
  <c r="M61" i="3"/>
  <c r="S23" i="3"/>
  <c r="Q24" i="3"/>
  <c r="S18" i="3"/>
  <c r="Q19" i="3"/>
  <c r="S13" i="3"/>
  <c r="Q14" i="3"/>
  <c r="S8" i="3"/>
  <c r="Q9" i="3"/>
  <c r="P31" i="3"/>
  <c r="P36" i="3"/>
  <c r="P41" i="3"/>
  <c r="P46" i="3"/>
  <c r="M41" i="3"/>
  <c r="S28" i="3"/>
  <c r="M29" i="3"/>
  <c r="P6" i="3"/>
  <c r="P11" i="3"/>
  <c r="P16" i="3"/>
  <c r="P21" i="3"/>
  <c r="M16" i="3"/>
  <c r="I118" i="3"/>
  <c r="J117" i="3"/>
  <c r="I73" i="3"/>
  <c r="J72" i="3"/>
  <c r="I28" i="3"/>
  <c r="J27" i="3"/>
  <c r="H25" i="3"/>
  <c r="H70" i="3"/>
  <c r="H115" i="3"/>
  <c r="E73" i="3"/>
  <c r="S3" i="3"/>
  <c r="E4" i="3"/>
  <c r="A38" i="3"/>
  <c r="B37" i="3"/>
  <c r="S3" i="1"/>
  <c r="Q4" i="1"/>
  <c r="S8" i="1"/>
  <c r="Q9" i="1"/>
  <c r="S13" i="1"/>
  <c r="Q14" i="1"/>
  <c r="S18" i="1"/>
  <c r="Q19" i="1"/>
  <c r="M11" i="1"/>
  <c r="S23" i="1"/>
  <c r="M24" i="1"/>
  <c r="S28" i="1"/>
  <c r="M29" i="1"/>
  <c r="I20" i="1"/>
  <c r="E20" i="1"/>
  <c r="F19" i="1"/>
  <c r="J19" i="1"/>
  <c r="A20" i="1"/>
  <c r="B19" i="1"/>
  <c r="F21" i="2"/>
  <c r="F22" i="2"/>
  <c r="F23" i="2"/>
  <c r="F24" i="2"/>
  <c r="F25" i="2"/>
  <c r="G21" i="2"/>
  <c r="G22" i="2"/>
  <c r="G23" i="2"/>
  <c r="G24" i="2"/>
  <c r="G25" i="2"/>
  <c r="C25" i="2"/>
  <c r="F12" i="2"/>
  <c r="F13" i="2"/>
  <c r="F14" i="2"/>
  <c r="F15" i="2"/>
  <c r="F16" i="2"/>
  <c r="G12" i="2"/>
  <c r="G13" i="2"/>
  <c r="G14" i="2"/>
  <c r="G15" i="2"/>
  <c r="G16" i="2"/>
  <c r="C16" i="2"/>
  <c r="F3" i="2"/>
  <c r="F4" i="2"/>
  <c r="F5" i="2"/>
  <c r="F6" i="2"/>
  <c r="F7" i="2"/>
  <c r="G3" i="2"/>
  <c r="G4" i="2"/>
  <c r="G5" i="2"/>
  <c r="G6" i="2"/>
  <c r="G7" i="2"/>
  <c r="C7" i="2"/>
</calcChain>
</file>

<file path=xl/sharedStrings.xml><?xml version="1.0" encoding="utf-8"?>
<sst xmlns="http://schemas.openxmlformats.org/spreadsheetml/2006/main" count="179" uniqueCount="54">
  <si>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</si>
  <si>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</si>
  <si>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</si>
  <si>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</si>
  <si>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</si>
  <si>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</si>
  <si>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</si>
  <si>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</si>
  <si>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</si>
  <si>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</si>
  <si>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</si>
  <si>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</si>
  <si>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</si>
  <si>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</si>
  <si>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</si>
  <si>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</si>
  <si>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</si>
  <si>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</si>
  <si>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Trial Version, For Evaluation Only</t>
  </si>
  <si>
    <t>www.TreePlan.com</t>
  </si>
  <si>
    <t>For Evaluation Only</t>
  </si>
  <si>
    <t>E</t>
  </si>
  <si>
    <t>I1</t>
  </si>
  <si>
    <t>I2</t>
  </si>
  <si>
    <t>I3</t>
  </si>
  <si>
    <t>Do not buy Geological Survey</t>
  </si>
  <si>
    <t>j</t>
  </si>
  <si>
    <t>Sj</t>
  </si>
  <si>
    <t>P(Sj)</t>
  </si>
  <si>
    <t>P(I1|Sj)</t>
  </si>
  <si>
    <t>=</t>
  </si>
  <si>
    <t>P(I1 Given Sj)</t>
  </si>
  <si>
    <t>P(Sj|I1)</t>
  </si>
  <si>
    <t>5 Million MCF</t>
  </si>
  <si>
    <t>3.5 Million MCF</t>
  </si>
  <si>
    <t>2.5 Million MCF</t>
  </si>
  <si>
    <t>Prior Probabilities</t>
  </si>
  <si>
    <t>Reliability of the Indicators</t>
  </si>
  <si>
    <t>P(I1)</t>
  </si>
  <si>
    <t>Posterior Probability</t>
  </si>
  <si>
    <t>Alternative 9</t>
  </si>
  <si>
    <t>D1: Drill</t>
  </si>
  <si>
    <t>D2: Unconditional Lease</t>
  </si>
  <si>
    <t>S1: 5M MCF</t>
  </si>
  <si>
    <t>S2: 3.5M MCF</t>
  </si>
  <si>
    <t>S4: Dry Hole</t>
  </si>
  <si>
    <t>S3: 2.5M MCF</t>
  </si>
  <si>
    <t>D3: Conditonal Lease</t>
  </si>
  <si>
    <t>D3: Conditional Lease</t>
  </si>
  <si>
    <t>Don't buy geological survey</t>
  </si>
  <si>
    <t>Buy geological survey</t>
  </si>
  <si>
    <t>Indicator 1</t>
  </si>
  <si>
    <t>Indicator 2</t>
  </si>
  <si>
    <t>Indicator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</si>
</sst>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2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2" fontId="0" fillId="0" borderId="2" xfId="0" applyNumberFormat="1" applyBorder="1" applyAlignment="1">
      <alignment horizontal="center" vertical="center"/>
    </xf>
    <xf numFmtId="6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6" fontId="0" fillId="0" borderId="0" xfId="0" applyNumberFormat="1"/>
    <xf numFmtId="3" fontId="0" fillId="0" borderId="0" xfId="0" applyNumberFormat="1"/>
  </cellXfs>
  <cellStyles count="1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10</xdr:col>
      <xdr:colOff>12700</xdr:colOff>
      <xdr:row>18</xdr:row>
      <xdr:rowOff>152400</xdr:rowOff>
    </xdr:to>
    <xdr:sp macro="" textlink="">
      <xdr:nvSpPr>
        <xdr:cNvPr id="1510" name="Square 1509"/>
        <xdr:cNvSpPr/>
      </xdr:nvSpPr>
      <xdr:spPr>
        <a:xfrm>
          <a:off x="4838700" y="3429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18</xdr:row>
      <xdr:rowOff>76200</xdr:rowOff>
    </xdr:from>
    <xdr:to>
      <xdr:col>9</xdr:col>
      <xdr:colOff>0</xdr:colOff>
      <xdr:row>18</xdr:row>
      <xdr:rowOff>76200</xdr:rowOff>
    </xdr:to>
    <xdr:sp macro="" textlink="">
      <xdr:nvSpPr>
        <xdr:cNvPr id="1511" name="Line 395"/>
        <xdr:cNvSpPr>
          <a:spLocks noChangeShapeType="1"/>
        </xdr:cNvSpPr>
      </xdr:nvSpPr>
      <xdr:spPr bwMode="auto">
        <a:xfrm>
          <a:off x="3187700" y="3505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18</xdr:row>
      <xdr:rowOff>76200</xdr:rowOff>
    </xdr:from>
    <xdr:to>
      <xdr:col>7</xdr:col>
      <xdr:colOff>0</xdr:colOff>
      <xdr:row>18</xdr:row>
      <xdr:rowOff>76200</xdr:rowOff>
    </xdr:to>
    <xdr:sp macro="" textlink="">
      <xdr:nvSpPr>
        <xdr:cNvPr id="1512" name="Line 396"/>
        <xdr:cNvSpPr>
          <a:spLocks noChangeShapeType="1"/>
        </xdr:cNvSpPr>
      </xdr:nvSpPr>
      <xdr:spPr bwMode="auto">
        <a:xfrm>
          <a:off x="2984500" y="3505200"/>
          <a:ext cx="203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12700</xdr:colOff>
      <xdr:row>27</xdr:row>
      <xdr:rowOff>152400</xdr:rowOff>
    </xdr:to>
    <xdr:sp macro="" textlink="">
      <xdr:nvSpPr>
        <xdr:cNvPr id="1513" name="Triangle 1512"/>
        <xdr:cNvSpPr/>
      </xdr:nvSpPr>
      <xdr:spPr>
        <a:xfrm rot="16200000">
          <a:off x="6845300" y="514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1514" name="Line 397"/>
        <xdr:cNvSpPr>
          <a:spLocks noChangeShapeType="1"/>
        </xdr:cNvSpPr>
      </xdr:nvSpPr>
      <xdr:spPr bwMode="auto">
        <a:xfrm>
          <a:off x="6997700" y="52197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1515" name="Line 398"/>
        <xdr:cNvSpPr>
          <a:spLocks noChangeShapeType="1"/>
        </xdr:cNvSpPr>
      </xdr:nvSpPr>
      <xdr:spPr bwMode="auto">
        <a:xfrm>
          <a:off x="5194300" y="521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18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1516" name="Line 399"/>
        <xdr:cNvSpPr>
          <a:spLocks noChangeShapeType="1"/>
        </xdr:cNvSpPr>
      </xdr:nvSpPr>
      <xdr:spPr bwMode="auto">
        <a:xfrm>
          <a:off x="4991100" y="3505200"/>
          <a:ext cx="203200" cy="1714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12700</xdr:colOff>
      <xdr:row>17</xdr:row>
      <xdr:rowOff>152400</xdr:rowOff>
    </xdr:to>
    <xdr:sp macro="" textlink="">
      <xdr:nvSpPr>
        <xdr:cNvPr id="1517" name="Triangle 1516"/>
        <xdr:cNvSpPr/>
      </xdr:nvSpPr>
      <xdr:spPr>
        <a:xfrm rot="16200000">
          <a:off x="88519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1518" name="Line 400"/>
        <xdr:cNvSpPr>
          <a:spLocks noChangeShapeType="1"/>
        </xdr:cNvSpPr>
      </xdr:nvSpPr>
      <xdr:spPr bwMode="auto">
        <a:xfrm>
          <a:off x="7200900" y="331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9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1519" name="Line 401"/>
        <xdr:cNvSpPr>
          <a:spLocks noChangeShapeType="1"/>
        </xdr:cNvSpPr>
      </xdr:nvSpPr>
      <xdr:spPr bwMode="auto">
        <a:xfrm>
          <a:off x="6997700" y="17907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12700</xdr:colOff>
      <xdr:row>12</xdr:row>
      <xdr:rowOff>152400</xdr:rowOff>
    </xdr:to>
    <xdr:sp macro="" textlink="">
      <xdr:nvSpPr>
        <xdr:cNvPr id="1520" name="Triangle 1519"/>
        <xdr:cNvSpPr/>
      </xdr:nvSpPr>
      <xdr:spPr>
        <a:xfrm rot="16200000">
          <a:off x="88519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1521" name="Line 402"/>
        <xdr:cNvSpPr>
          <a:spLocks noChangeShapeType="1"/>
        </xdr:cNvSpPr>
      </xdr:nvSpPr>
      <xdr:spPr bwMode="auto">
        <a:xfrm>
          <a:off x="7200900" y="236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9</xdr:row>
      <xdr:rowOff>76200</xdr:rowOff>
    </xdr:from>
    <xdr:to>
      <xdr:col>15</xdr:col>
      <xdr:colOff>0</xdr:colOff>
      <xdr:row>12</xdr:row>
      <xdr:rowOff>76200</xdr:rowOff>
    </xdr:to>
    <xdr:sp macro="" textlink="">
      <xdr:nvSpPr>
        <xdr:cNvPr id="1522" name="Line 403"/>
        <xdr:cNvSpPr>
          <a:spLocks noChangeShapeType="1"/>
        </xdr:cNvSpPr>
      </xdr:nvSpPr>
      <xdr:spPr bwMode="auto">
        <a:xfrm>
          <a:off x="6997700" y="17907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12700</xdr:colOff>
      <xdr:row>7</xdr:row>
      <xdr:rowOff>152400</xdr:rowOff>
    </xdr:to>
    <xdr:sp macro="" textlink="">
      <xdr:nvSpPr>
        <xdr:cNvPr id="1523" name="Triangle 1522"/>
        <xdr:cNvSpPr/>
      </xdr:nvSpPr>
      <xdr:spPr>
        <a:xfrm rot="16200000">
          <a:off x="88519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1524" name="Line 404"/>
        <xdr:cNvSpPr>
          <a:spLocks noChangeShapeType="1"/>
        </xdr:cNvSpPr>
      </xdr:nvSpPr>
      <xdr:spPr bwMode="auto">
        <a:xfrm>
          <a:off x="7200900" y="140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7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1525" name="Line 405"/>
        <xdr:cNvSpPr>
          <a:spLocks noChangeShapeType="1"/>
        </xdr:cNvSpPr>
      </xdr:nvSpPr>
      <xdr:spPr bwMode="auto">
        <a:xfrm flipV="1">
          <a:off x="6997700" y="14097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12700</xdr:colOff>
      <xdr:row>2</xdr:row>
      <xdr:rowOff>152400</xdr:rowOff>
    </xdr:to>
    <xdr:sp macro="" textlink="">
      <xdr:nvSpPr>
        <xdr:cNvPr id="1526" name="Triangle 1525"/>
        <xdr:cNvSpPr/>
      </xdr:nvSpPr>
      <xdr:spPr>
        <a:xfrm rot="16200000">
          <a:off x="88519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1527" name="Line 406"/>
        <xdr:cNvSpPr>
          <a:spLocks noChangeShapeType="1"/>
        </xdr:cNvSpPr>
      </xdr:nvSpPr>
      <xdr:spPr bwMode="auto">
        <a:xfrm>
          <a:off x="7200900" y="45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2</xdr:row>
      <xdr:rowOff>76200</xdr:rowOff>
    </xdr:from>
    <xdr:to>
      <xdr:col>15</xdr:col>
      <xdr:colOff>0</xdr:colOff>
      <xdr:row>9</xdr:row>
      <xdr:rowOff>76200</xdr:rowOff>
    </xdr:to>
    <xdr:sp macro="" textlink="">
      <xdr:nvSpPr>
        <xdr:cNvPr id="1528" name="Line 407"/>
        <xdr:cNvSpPr>
          <a:spLocks noChangeShapeType="1"/>
        </xdr:cNvSpPr>
      </xdr:nvSpPr>
      <xdr:spPr bwMode="auto">
        <a:xfrm flipV="1">
          <a:off x="6997700" y="4572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12700</xdr:colOff>
      <xdr:row>9</xdr:row>
      <xdr:rowOff>152400</xdr:rowOff>
    </xdr:to>
    <xdr:sp macro="" textlink="">
      <xdr:nvSpPr>
        <xdr:cNvPr id="1529" name="Circle 1528"/>
        <xdr:cNvSpPr/>
      </xdr:nvSpPr>
      <xdr:spPr>
        <a:xfrm>
          <a:off x="6845300" y="1714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sp macro="" textlink="">
      <xdr:nvSpPr>
        <xdr:cNvPr id="1530" name="Line 408"/>
        <xdr:cNvSpPr>
          <a:spLocks noChangeShapeType="1"/>
        </xdr:cNvSpPr>
      </xdr:nvSpPr>
      <xdr:spPr bwMode="auto">
        <a:xfrm>
          <a:off x="5194300" y="1790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0</xdr:colOff>
      <xdr:row>18</xdr:row>
      <xdr:rowOff>76200</xdr:rowOff>
    </xdr:to>
    <xdr:sp macro="" textlink="">
      <xdr:nvSpPr>
        <xdr:cNvPr id="1531" name="Line 409"/>
        <xdr:cNvSpPr>
          <a:spLocks noChangeShapeType="1"/>
        </xdr:cNvSpPr>
      </xdr:nvSpPr>
      <xdr:spPr bwMode="auto">
        <a:xfrm flipV="1">
          <a:off x="4991100" y="1790700"/>
          <a:ext cx="203200" cy="1714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12700</xdr:colOff>
      <xdr:row>22</xdr:row>
      <xdr:rowOff>152400</xdr:rowOff>
    </xdr:to>
    <xdr:sp macro="" textlink="">
      <xdr:nvSpPr>
        <xdr:cNvPr id="1532" name="Triangle 1531"/>
        <xdr:cNvSpPr/>
      </xdr:nvSpPr>
      <xdr:spPr>
        <a:xfrm rot="16200000">
          <a:off x="6845300" y="419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1533" name="Line 410"/>
        <xdr:cNvSpPr>
          <a:spLocks noChangeShapeType="1"/>
        </xdr:cNvSpPr>
      </xdr:nvSpPr>
      <xdr:spPr bwMode="auto">
        <a:xfrm>
          <a:off x="6997700" y="42672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1534" name="Line 411"/>
        <xdr:cNvSpPr>
          <a:spLocks noChangeShapeType="1"/>
        </xdr:cNvSpPr>
      </xdr:nvSpPr>
      <xdr:spPr bwMode="auto">
        <a:xfrm>
          <a:off x="5194300" y="426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18</xdr:row>
      <xdr:rowOff>76200</xdr:rowOff>
    </xdr:from>
    <xdr:to>
      <xdr:col>11</xdr:col>
      <xdr:colOff>0</xdr:colOff>
      <xdr:row>22</xdr:row>
      <xdr:rowOff>76200</xdr:rowOff>
    </xdr:to>
    <xdr:sp macro="" textlink="">
      <xdr:nvSpPr>
        <xdr:cNvPr id="1535" name="Line 412"/>
        <xdr:cNvSpPr>
          <a:spLocks noChangeShapeType="1"/>
        </xdr:cNvSpPr>
      </xdr:nvSpPr>
      <xdr:spPr bwMode="auto">
        <a:xfrm>
          <a:off x="4991100" y="3505200"/>
          <a:ext cx="2032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12700</xdr:colOff>
      <xdr:row>18</xdr:row>
      <xdr:rowOff>152400</xdr:rowOff>
    </xdr:to>
    <xdr:sp macro="" textlink="">
      <xdr:nvSpPr>
        <xdr:cNvPr id="1536" name="Square 1535"/>
        <xdr:cNvSpPr/>
      </xdr:nvSpPr>
      <xdr:spPr>
        <a:xfrm>
          <a:off x="2832100" y="3429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76200</xdr:rowOff>
    </xdr:from>
    <xdr:to>
      <xdr:col>5</xdr:col>
      <xdr:colOff>0</xdr:colOff>
      <xdr:row>18</xdr:row>
      <xdr:rowOff>76200</xdr:rowOff>
    </xdr:to>
    <xdr:sp macro="" textlink="">
      <xdr:nvSpPr>
        <xdr:cNvPr id="1537" name="Line 413"/>
        <xdr:cNvSpPr>
          <a:spLocks noChangeShapeType="1"/>
        </xdr:cNvSpPr>
      </xdr:nvSpPr>
      <xdr:spPr bwMode="auto">
        <a:xfrm>
          <a:off x="1181100" y="3505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12700</xdr:colOff>
      <xdr:row>18</xdr:row>
      <xdr:rowOff>76200</xdr:rowOff>
    </xdr:from>
    <xdr:to>
      <xdr:col>3</xdr:col>
      <xdr:colOff>0</xdr:colOff>
      <xdr:row>18</xdr:row>
      <xdr:rowOff>76200</xdr:rowOff>
    </xdr:to>
    <xdr:sp macro="" textlink="">
      <xdr:nvSpPr>
        <xdr:cNvPr id="1538" name="Line 414"/>
        <xdr:cNvSpPr>
          <a:spLocks noChangeShapeType="1"/>
        </xdr:cNvSpPr>
      </xdr:nvSpPr>
      <xdr:spPr bwMode="auto">
        <a:xfrm>
          <a:off x="977900" y="3505200"/>
          <a:ext cx="203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12700</xdr:colOff>
      <xdr:row>18</xdr:row>
      <xdr:rowOff>152400</xdr:rowOff>
    </xdr:to>
    <xdr:sp macro="" textlink="">
      <xdr:nvSpPr>
        <xdr:cNvPr id="1539" name="Square 1538"/>
        <xdr:cNvSpPr/>
      </xdr:nvSpPr>
      <xdr:spPr>
        <a:xfrm>
          <a:off x="825500" y="3429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76200</xdr:rowOff>
    </xdr:from>
    <xdr:to>
      <xdr:col>1</xdr:col>
      <xdr:colOff>0</xdr:colOff>
      <xdr:row>18</xdr:row>
      <xdr:rowOff>76200</xdr:rowOff>
    </xdr:to>
    <xdr:sp macro="" textlink="">
      <xdr:nvSpPr>
        <xdr:cNvPr id="1540" name="Line 415"/>
        <xdr:cNvSpPr>
          <a:spLocks noChangeShapeType="1"/>
        </xdr:cNvSpPr>
      </xdr:nvSpPr>
      <xdr:spPr bwMode="auto">
        <a:xfrm>
          <a:off x="0" y="35052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152400</xdr:rowOff>
    </xdr:to>
    <xdr:sp macro="" textlink="">
      <xdr:nvSpPr>
        <xdr:cNvPr id="3422" name="Triangle 3421"/>
        <xdr:cNvSpPr/>
      </xdr:nvSpPr>
      <xdr:spPr>
        <a:xfrm rot="16200000">
          <a:off x="28321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3423" name="Line 276"/>
        <xdr:cNvSpPr>
          <a:spLocks noChangeShapeType="1"/>
        </xdr:cNvSpPr>
      </xdr:nvSpPr>
      <xdr:spPr bwMode="auto">
        <a:xfrm>
          <a:off x="2984500" y="457200"/>
          <a:ext cx="5867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sp macro="" textlink="">
      <xdr:nvSpPr>
        <xdr:cNvPr id="3424" name="Line 277"/>
        <xdr:cNvSpPr>
          <a:spLocks noChangeShapeType="1"/>
        </xdr:cNvSpPr>
      </xdr:nvSpPr>
      <xdr:spPr bwMode="auto">
        <a:xfrm>
          <a:off x="1181100" y="45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12700</xdr:colOff>
      <xdr:row>2</xdr:row>
      <xdr:rowOff>76200</xdr:rowOff>
    </xdr:from>
    <xdr:to>
      <xdr:col>3</xdr:col>
      <xdr:colOff>0</xdr:colOff>
      <xdr:row>36</xdr:row>
      <xdr:rowOff>76200</xdr:rowOff>
    </xdr:to>
    <xdr:sp macro="" textlink="">
      <xdr:nvSpPr>
        <xdr:cNvPr id="3425" name="Line 278"/>
        <xdr:cNvSpPr>
          <a:spLocks noChangeShapeType="1"/>
        </xdr:cNvSpPr>
      </xdr:nvSpPr>
      <xdr:spPr bwMode="auto">
        <a:xfrm flipV="1">
          <a:off x="977900" y="457200"/>
          <a:ext cx="203200" cy="6477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6</xdr:col>
      <xdr:colOff>12700</xdr:colOff>
      <xdr:row>71</xdr:row>
      <xdr:rowOff>152400</xdr:rowOff>
    </xdr:to>
    <xdr:sp macro="" textlink="">
      <xdr:nvSpPr>
        <xdr:cNvPr id="3426" name="Circle 3425"/>
        <xdr:cNvSpPr/>
      </xdr:nvSpPr>
      <xdr:spPr>
        <a:xfrm>
          <a:off x="2832100" y="13525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71</xdr:row>
      <xdr:rowOff>76200</xdr:rowOff>
    </xdr:from>
    <xdr:to>
      <xdr:col>5</xdr:col>
      <xdr:colOff>0</xdr:colOff>
      <xdr:row>71</xdr:row>
      <xdr:rowOff>76200</xdr:rowOff>
    </xdr:to>
    <xdr:sp macro="" textlink="">
      <xdr:nvSpPr>
        <xdr:cNvPr id="3427" name="Line 279"/>
        <xdr:cNvSpPr>
          <a:spLocks noChangeShapeType="1"/>
        </xdr:cNvSpPr>
      </xdr:nvSpPr>
      <xdr:spPr bwMode="auto">
        <a:xfrm>
          <a:off x="1181100" y="13601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12700</xdr:colOff>
      <xdr:row>36</xdr:row>
      <xdr:rowOff>76200</xdr:rowOff>
    </xdr:from>
    <xdr:to>
      <xdr:col>3</xdr:col>
      <xdr:colOff>0</xdr:colOff>
      <xdr:row>71</xdr:row>
      <xdr:rowOff>76200</xdr:rowOff>
    </xdr:to>
    <xdr:sp macro="" textlink="">
      <xdr:nvSpPr>
        <xdr:cNvPr id="3428" name="Line 280"/>
        <xdr:cNvSpPr>
          <a:spLocks noChangeShapeType="1"/>
        </xdr:cNvSpPr>
      </xdr:nvSpPr>
      <xdr:spPr bwMode="auto">
        <a:xfrm>
          <a:off x="977900" y="6934200"/>
          <a:ext cx="203200" cy="666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26</xdr:row>
      <xdr:rowOff>0</xdr:rowOff>
    </xdr:from>
    <xdr:to>
      <xdr:col>10</xdr:col>
      <xdr:colOff>12700</xdr:colOff>
      <xdr:row>26</xdr:row>
      <xdr:rowOff>152400</xdr:rowOff>
    </xdr:to>
    <xdr:sp macro="" textlink="">
      <xdr:nvSpPr>
        <xdr:cNvPr id="3429" name="Square 3428"/>
        <xdr:cNvSpPr/>
      </xdr:nvSpPr>
      <xdr:spPr>
        <a:xfrm>
          <a:off x="4838700" y="4953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26</xdr:row>
      <xdr:rowOff>76200</xdr:rowOff>
    </xdr:from>
    <xdr:to>
      <xdr:col>9</xdr:col>
      <xdr:colOff>0</xdr:colOff>
      <xdr:row>26</xdr:row>
      <xdr:rowOff>76200</xdr:rowOff>
    </xdr:to>
    <xdr:sp macro="" textlink="">
      <xdr:nvSpPr>
        <xdr:cNvPr id="3430" name="Line 281"/>
        <xdr:cNvSpPr>
          <a:spLocks noChangeShapeType="1"/>
        </xdr:cNvSpPr>
      </xdr:nvSpPr>
      <xdr:spPr bwMode="auto">
        <a:xfrm>
          <a:off x="3187700" y="5029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26</xdr:row>
      <xdr:rowOff>76200</xdr:rowOff>
    </xdr:from>
    <xdr:to>
      <xdr:col>7</xdr:col>
      <xdr:colOff>0</xdr:colOff>
      <xdr:row>71</xdr:row>
      <xdr:rowOff>76200</xdr:rowOff>
    </xdr:to>
    <xdr:sp macro="" textlink="">
      <xdr:nvSpPr>
        <xdr:cNvPr id="3431" name="Line 282"/>
        <xdr:cNvSpPr>
          <a:spLocks noChangeShapeType="1"/>
        </xdr:cNvSpPr>
      </xdr:nvSpPr>
      <xdr:spPr bwMode="auto">
        <a:xfrm flipV="1">
          <a:off x="2984500" y="5029200"/>
          <a:ext cx="203200" cy="8572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10</xdr:col>
      <xdr:colOff>12700</xdr:colOff>
      <xdr:row>71</xdr:row>
      <xdr:rowOff>152400</xdr:rowOff>
    </xdr:to>
    <xdr:sp macro="" textlink="">
      <xdr:nvSpPr>
        <xdr:cNvPr id="3432" name="Square 3431"/>
        <xdr:cNvSpPr/>
      </xdr:nvSpPr>
      <xdr:spPr>
        <a:xfrm>
          <a:off x="4838700" y="13525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71</xdr:row>
      <xdr:rowOff>76200</xdr:rowOff>
    </xdr:from>
    <xdr:to>
      <xdr:col>9</xdr:col>
      <xdr:colOff>0</xdr:colOff>
      <xdr:row>71</xdr:row>
      <xdr:rowOff>76200</xdr:rowOff>
    </xdr:to>
    <xdr:sp macro="" textlink="">
      <xdr:nvSpPr>
        <xdr:cNvPr id="3433" name="Line 283"/>
        <xdr:cNvSpPr>
          <a:spLocks noChangeShapeType="1"/>
        </xdr:cNvSpPr>
      </xdr:nvSpPr>
      <xdr:spPr bwMode="auto">
        <a:xfrm>
          <a:off x="3187700" y="13601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71</xdr:row>
      <xdr:rowOff>76200</xdr:rowOff>
    </xdr:from>
    <xdr:to>
      <xdr:col>7</xdr:col>
      <xdr:colOff>0</xdr:colOff>
      <xdr:row>71</xdr:row>
      <xdr:rowOff>76200</xdr:rowOff>
    </xdr:to>
    <xdr:sp macro="" textlink="">
      <xdr:nvSpPr>
        <xdr:cNvPr id="3434" name="Line 284"/>
        <xdr:cNvSpPr>
          <a:spLocks noChangeShapeType="1"/>
        </xdr:cNvSpPr>
      </xdr:nvSpPr>
      <xdr:spPr bwMode="auto">
        <a:xfrm>
          <a:off x="2984500" y="13601700"/>
          <a:ext cx="203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116</xdr:row>
      <xdr:rowOff>0</xdr:rowOff>
    </xdr:from>
    <xdr:to>
      <xdr:col>10</xdr:col>
      <xdr:colOff>12700</xdr:colOff>
      <xdr:row>116</xdr:row>
      <xdr:rowOff>152400</xdr:rowOff>
    </xdr:to>
    <xdr:sp macro="" textlink="">
      <xdr:nvSpPr>
        <xdr:cNvPr id="3435" name="Square 3434"/>
        <xdr:cNvSpPr/>
      </xdr:nvSpPr>
      <xdr:spPr>
        <a:xfrm>
          <a:off x="4838700" y="22098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116</xdr:row>
      <xdr:rowOff>76200</xdr:rowOff>
    </xdr:from>
    <xdr:to>
      <xdr:col>9</xdr:col>
      <xdr:colOff>0</xdr:colOff>
      <xdr:row>116</xdr:row>
      <xdr:rowOff>76200</xdr:rowOff>
    </xdr:to>
    <xdr:sp macro="" textlink="">
      <xdr:nvSpPr>
        <xdr:cNvPr id="3436" name="Line 285"/>
        <xdr:cNvSpPr>
          <a:spLocks noChangeShapeType="1"/>
        </xdr:cNvSpPr>
      </xdr:nvSpPr>
      <xdr:spPr bwMode="auto">
        <a:xfrm>
          <a:off x="3187700" y="22174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71</xdr:row>
      <xdr:rowOff>76200</xdr:rowOff>
    </xdr:from>
    <xdr:to>
      <xdr:col>7</xdr:col>
      <xdr:colOff>0</xdr:colOff>
      <xdr:row>116</xdr:row>
      <xdr:rowOff>76200</xdr:rowOff>
    </xdr:to>
    <xdr:sp macro="" textlink="">
      <xdr:nvSpPr>
        <xdr:cNvPr id="3437" name="Line 286"/>
        <xdr:cNvSpPr>
          <a:spLocks noChangeShapeType="1"/>
        </xdr:cNvSpPr>
      </xdr:nvSpPr>
      <xdr:spPr bwMode="auto">
        <a:xfrm>
          <a:off x="2984500" y="13601700"/>
          <a:ext cx="203200" cy="8572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12700</xdr:colOff>
      <xdr:row>14</xdr:row>
      <xdr:rowOff>152400</xdr:rowOff>
    </xdr:to>
    <xdr:sp macro="" textlink="">
      <xdr:nvSpPr>
        <xdr:cNvPr id="3438" name="Circle 3437"/>
        <xdr:cNvSpPr/>
      </xdr:nvSpPr>
      <xdr:spPr>
        <a:xfrm>
          <a:off x="6845300" y="2667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sp macro="" textlink="">
      <xdr:nvSpPr>
        <xdr:cNvPr id="3439" name="Line 287"/>
        <xdr:cNvSpPr>
          <a:spLocks noChangeShapeType="1"/>
        </xdr:cNvSpPr>
      </xdr:nvSpPr>
      <xdr:spPr bwMode="auto">
        <a:xfrm>
          <a:off x="5194300" y="2743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14</xdr:row>
      <xdr:rowOff>76200</xdr:rowOff>
    </xdr:from>
    <xdr:to>
      <xdr:col>11</xdr:col>
      <xdr:colOff>0</xdr:colOff>
      <xdr:row>26</xdr:row>
      <xdr:rowOff>76200</xdr:rowOff>
    </xdr:to>
    <xdr:sp macro="" textlink="">
      <xdr:nvSpPr>
        <xdr:cNvPr id="3440" name="Line 288"/>
        <xdr:cNvSpPr>
          <a:spLocks noChangeShapeType="1"/>
        </xdr:cNvSpPr>
      </xdr:nvSpPr>
      <xdr:spPr bwMode="auto">
        <a:xfrm flipV="1">
          <a:off x="4991100" y="2743200"/>
          <a:ext cx="203200" cy="228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12700</xdr:colOff>
      <xdr:row>27</xdr:row>
      <xdr:rowOff>152400</xdr:rowOff>
    </xdr:to>
    <xdr:sp macro="" textlink="">
      <xdr:nvSpPr>
        <xdr:cNvPr id="3441" name="Triangle 3440"/>
        <xdr:cNvSpPr/>
      </xdr:nvSpPr>
      <xdr:spPr>
        <a:xfrm rot="16200000">
          <a:off x="6845300" y="514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3442" name="Line 289"/>
        <xdr:cNvSpPr>
          <a:spLocks noChangeShapeType="1"/>
        </xdr:cNvSpPr>
      </xdr:nvSpPr>
      <xdr:spPr bwMode="auto">
        <a:xfrm>
          <a:off x="6997700" y="52197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sp macro="" textlink="">
      <xdr:nvSpPr>
        <xdr:cNvPr id="3443" name="Line 290"/>
        <xdr:cNvSpPr>
          <a:spLocks noChangeShapeType="1"/>
        </xdr:cNvSpPr>
      </xdr:nvSpPr>
      <xdr:spPr bwMode="auto">
        <a:xfrm>
          <a:off x="5194300" y="521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26</xdr:row>
      <xdr:rowOff>76200</xdr:rowOff>
    </xdr:from>
    <xdr:to>
      <xdr:col>11</xdr:col>
      <xdr:colOff>0</xdr:colOff>
      <xdr:row>27</xdr:row>
      <xdr:rowOff>76200</xdr:rowOff>
    </xdr:to>
    <xdr:sp macro="" textlink="">
      <xdr:nvSpPr>
        <xdr:cNvPr id="3444" name="Line 291"/>
        <xdr:cNvSpPr>
          <a:spLocks noChangeShapeType="1"/>
        </xdr:cNvSpPr>
      </xdr:nvSpPr>
      <xdr:spPr bwMode="auto">
        <a:xfrm>
          <a:off x="4991100" y="5029200"/>
          <a:ext cx="203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39</xdr:row>
      <xdr:rowOff>0</xdr:rowOff>
    </xdr:from>
    <xdr:to>
      <xdr:col>14</xdr:col>
      <xdr:colOff>12700</xdr:colOff>
      <xdr:row>39</xdr:row>
      <xdr:rowOff>152400</xdr:rowOff>
    </xdr:to>
    <xdr:sp macro="" textlink="">
      <xdr:nvSpPr>
        <xdr:cNvPr id="3445" name="Circle 3444"/>
        <xdr:cNvSpPr/>
      </xdr:nvSpPr>
      <xdr:spPr>
        <a:xfrm>
          <a:off x="6845300" y="7429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3446" name="Line 292"/>
        <xdr:cNvSpPr>
          <a:spLocks noChangeShapeType="1"/>
        </xdr:cNvSpPr>
      </xdr:nvSpPr>
      <xdr:spPr bwMode="auto">
        <a:xfrm>
          <a:off x="5194300" y="7505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26</xdr:row>
      <xdr:rowOff>76200</xdr:rowOff>
    </xdr:from>
    <xdr:to>
      <xdr:col>11</xdr:col>
      <xdr:colOff>0</xdr:colOff>
      <xdr:row>39</xdr:row>
      <xdr:rowOff>76200</xdr:rowOff>
    </xdr:to>
    <xdr:sp macro="" textlink="">
      <xdr:nvSpPr>
        <xdr:cNvPr id="3447" name="Line 293"/>
        <xdr:cNvSpPr>
          <a:spLocks noChangeShapeType="1"/>
        </xdr:cNvSpPr>
      </xdr:nvSpPr>
      <xdr:spPr bwMode="auto">
        <a:xfrm>
          <a:off x="4991100" y="5029200"/>
          <a:ext cx="203200" cy="2476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12700</xdr:colOff>
      <xdr:row>7</xdr:row>
      <xdr:rowOff>152400</xdr:rowOff>
    </xdr:to>
    <xdr:sp macro="" textlink="">
      <xdr:nvSpPr>
        <xdr:cNvPr id="3448" name="Triangle 3447"/>
        <xdr:cNvSpPr/>
      </xdr:nvSpPr>
      <xdr:spPr>
        <a:xfrm rot="16200000">
          <a:off x="88519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3449" name="Line 294"/>
        <xdr:cNvSpPr>
          <a:spLocks noChangeShapeType="1"/>
        </xdr:cNvSpPr>
      </xdr:nvSpPr>
      <xdr:spPr bwMode="auto">
        <a:xfrm>
          <a:off x="7200900" y="140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7</xdr:row>
      <xdr:rowOff>76200</xdr:rowOff>
    </xdr:from>
    <xdr:to>
      <xdr:col>15</xdr:col>
      <xdr:colOff>0</xdr:colOff>
      <xdr:row>14</xdr:row>
      <xdr:rowOff>76200</xdr:rowOff>
    </xdr:to>
    <xdr:sp macro="" textlink="">
      <xdr:nvSpPr>
        <xdr:cNvPr id="3450" name="Line 295"/>
        <xdr:cNvSpPr>
          <a:spLocks noChangeShapeType="1"/>
        </xdr:cNvSpPr>
      </xdr:nvSpPr>
      <xdr:spPr bwMode="auto">
        <a:xfrm flipV="1">
          <a:off x="6997700" y="14097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18</xdr:col>
      <xdr:colOff>12700</xdr:colOff>
      <xdr:row>12</xdr:row>
      <xdr:rowOff>152400</xdr:rowOff>
    </xdr:to>
    <xdr:sp macro="" textlink="">
      <xdr:nvSpPr>
        <xdr:cNvPr id="3451" name="Triangle 3450"/>
        <xdr:cNvSpPr/>
      </xdr:nvSpPr>
      <xdr:spPr>
        <a:xfrm rot="16200000">
          <a:off x="88519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3452" name="Line 296"/>
        <xdr:cNvSpPr>
          <a:spLocks noChangeShapeType="1"/>
        </xdr:cNvSpPr>
      </xdr:nvSpPr>
      <xdr:spPr bwMode="auto">
        <a:xfrm>
          <a:off x="7200900" y="236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12</xdr:row>
      <xdr:rowOff>76200</xdr:rowOff>
    </xdr:from>
    <xdr:to>
      <xdr:col>15</xdr:col>
      <xdr:colOff>0</xdr:colOff>
      <xdr:row>14</xdr:row>
      <xdr:rowOff>76200</xdr:rowOff>
    </xdr:to>
    <xdr:sp macro="" textlink="">
      <xdr:nvSpPr>
        <xdr:cNvPr id="3453" name="Line 297"/>
        <xdr:cNvSpPr>
          <a:spLocks noChangeShapeType="1"/>
        </xdr:cNvSpPr>
      </xdr:nvSpPr>
      <xdr:spPr bwMode="auto">
        <a:xfrm flipV="1">
          <a:off x="6997700" y="23622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12700</xdr:colOff>
      <xdr:row>17</xdr:row>
      <xdr:rowOff>152400</xdr:rowOff>
    </xdr:to>
    <xdr:sp macro="" textlink="">
      <xdr:nvSpPr>
        <xdr:cNvPr id="3454" name="Triangle 3453"/>
        <xdr:cNvSpPr/>
      </xdr:nvSpPr>
      <xdr:spPr>
        <a:xfrm rot="16200000">
          <a:off x="88519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3455" name="Line 298"/>
        <xdr:cNvSpPr>
          <a:spLocks noChangeShapeType="1"/>
        </xdr:cNvSpPr>
      </xdr:nvSpPr>
      <xdr:spPr bwMode="auto">
        <a:xfrm>
          <a:off x="7200900" y="331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14</xdr:row>
      <xdr:rowOff>76200</xdr:rowOff>
    </xdr:from>
    <xdr:to>
      <xdr:col>15</xdr:col>
      <xdr:colOff>0</xdr:colOff>
      <xdr:row>17</xdr:row>
      <xdr:rowOff>76200</xdr:rowOff>
    </xdr:to>
    <xdr:sp macro="" textlink="">
      <xdr:nvSpPr>
        <xdr:cNvPr id="3456" name="Line 299"/>
        <xdr:cNvSpPr>
          <a:spLocks noChangeShapeType="1"/>
        </xdr:cNvSpPr>
      </xdr:nvSpPr>
      <xdr:spPr bwMode="auto">
        <a:xfrm>
          <a:off x="6997700" y="27432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18</xdr:col>
      <xdr:colOff>12700</xdr:colOff>
      <xdr:row>22</xdr:row>
      <xdr:rowOff>152400</xdr:rowOff>
    </xdr:to>
    <xdr:sp macro="" textlink="">
      <xdr:nvSpPr>
        <xdr:cNvPr id="3457" name="Triangle 3456"/>
        <xdr:cNvSpPr/>
      </xdr:nvSpPr>
      <xdr:spPr>
        <a:xfrm rot="16200000">
          <a:off x="8851900" y="419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3458" name="Line 300"/>
        <xdr:cNvSpPr>
          <a:spLocks noChangeShapeType="1"/>
        </xdr:cNvSpPr>
      </xdr:nvSpPr>
      <xdr:spPr bwMode="auto">
        <a:xfrm>
          <a:off x="7200900" y="426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14</xdr:row>
      <xdr:rowOff>76200</xdr:rowOff>
    </xdr:from>
    <xdr:to>
      <xdr:col>15</xdr:col>
      <xdr:colOff>0</xdr:colOff>
      <xdr:row>22</xdr:row>
      <xdr:rowOff>76200</xdr:rowOff>
    </xdr:to>
    <xdr:sp macro="" textlink="">
      <xdr:nvSpPr>
        <xdr:cNvPr id="3459" name="Line 301"/>
        <xdr:cNvSpPr>
          <a:spLocks noChangeShapeType="1"/>
        </xdr:cNvSpPr>
      </xdr:nvSpPr>
      <xdr:spPr bwMode="auto">
        <a:xfrm>
          <a:off x="6997700" y="27432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59</xdr:row>
      <xdr:rowOff>0</xdr:rowOff>
    </xdr:from>
    <xdr:to>
      <xdr:col>14</xdr:col>
      <xdr:colOff>12700</xdr:colOff>
      <xdr:row>59</xdr:row>
      <xdr:rowOff>152400</xdr:rowOff>
    </xdr:to>
    <xdr:sp macro="" textlink="">
      <xdr:nvSpPr>
        <xdr:cNvPr id="3460" name="Circle 3459"/>
        <xdr:cNvSpPr/>
      </xdr:nvSpPr>
      <xdr:spPr>
        <a:xfrm>
          <a:off x="6845300" y="11239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59</xdr:row>
      <xdr:rowOff>76200</xdr:rowOff>
    </xdr:from>
    <xdr:to>
      <xdr:col>13</xdr:col>
      <xdr:colOff>0</xdr:colOff>
      <xdr:row>59</xdr:row>
      <xdr:rowOff>76200</xdr:rowOff>
    </xdr:to>
    <xdr:sp macro="" textlink="">
      <xdr:nvSpPr>
        <xdr:cNvPr id="3461" name="Line 302"/>
        <xdr:cNvSpPr>
          <a:spLocks noChangeShapeType="1"/>
        </xdr:cNvSpPr>
      </xdr:nvSpPr>
      <xdr:spPr bwMode="auto">
        <a:xfrm>
          <a:off x="5194300" y="11315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59</xdr:row>
      <xdr:rowOff>76200</xdr:rowOff>
    </xdr:from>
    <xdr:to>
      <xdr:col>11</xdr:col>
      <xdr:colOff>0</xdr:colOff>
      <xdr:row>71</xdr:row>
      <xdr:rowOff>76200</xdr:rowOff>
    </xdr:to>
    <xdr:sp macro="" textlink="">
      <xdr:nvSpPr>
        <xdr:cNvPr id="3462" name="Line 303"/>
        <xdr:cNvSpPr>
          <a:spLocks noChangeShapeType="1"/>
        </xdr:cNvSpPr>
      </xdr:nvSpPr>
      <xdr:spPr bwMode="auto">
        <a:xfrm flipV="1">
          <a:off x="4991100" y="11315700"/>
          <a:ext cx="203200" cy="228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72</xdr:row>
      <xdr:rowOff>0</xdr:rowOff>
    </xdr:from>
    <xdr:to>
      <xdr:col>14</xdr:col>
      <xdr:colOff>12700</xdr:colOff>
      <xdr:row>72</xdr:row>
      <xdr:rowOff>152400</xdr:rowOff>
    </xdr:to>
    <xdr:sp macro="" textlink="">
      <xdr:nvSpPr>
        <xdr:cNvPr id="3463" name="Triangle 3462"/>
        <xdr:cNvSpPr/>
      </xdr:nvSpPr>
      <xdr:spPr>
        <a:xfrm rot="16200000">
          <a:off x="6845300" y="1371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72</xdr:row>
      <xdr:rowOff>76200</xdr:rowOff>
    </xdr:from>
    <xdr:to>
      <xdr:col>17</xdr:col>
      <xdr:colOff>0</xdr:colOff>
      <xdr:row>72</xdr:row>
      <xdr:rowOff>76200</xdr:rowOff>
    </xdr:to>
    <xdr:sp macro="" textlink="">
      <xdr:nvSpPr>
        <xdr:cNvPr id="3464" name="Line 304"/>
        <xdr:cNvSpPr>
          <a:spLocks noChangeShapeType="1"/>
        </xdr:cNvSpPr>
      </xdr:nvSpPr>
      <xdr:spPr bwMode="auto">
        <a:xfrm>
          <a:off x="6997700" y="137922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72</xdr:row>
      <xdr:rowOff>76200</xdr:rowOff>
    </xdr:from>
    <xdr:to>
      <xdr:col>13</xdr:col>
      <xdr:colOff>0</xdr:colOff>
      <xdr:row>72</xdr:row>
      <xdr:rowOff>76200</xdr:rowOff>
    </xdr:to>
    <xdr:sp macro="" textlink="">
      <xdr:nvSpPr>
        <xdr:cNvPr id="3465" name="Line 305"/>
        <xdr:cNvSpPr>
          <a:spLocks noChangeShapeType="1"/>
        </xdr:cNvSpPr>
      </xdr:nvSpPr>
      <xdr:spPr bwMode="auto">
        <a:xfrm>
          <a:off x="5194300" y="1379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71</xdr:row>
      <xdr:rowOff>76200</xdr:rowOff>
    </xdr:from>
    <xdr:to>
      <xdr:col>11</xdr:col>
      <xdr:colOff>0</xdr:colOff>
      <xdr:row>72</xdr:row>
      <xdr:rowOff>76200</xdr:rowOff>
    </xdr:to>
    <xdr:sp macro="" textlink="">
      <xdr:nvSpPr>
        <xdr:cNvPr id="3466" name="Line 306"/>
        <xdr:cNvSpPr>
          <a:spLocks noChangeShapeType="1"/>
        </xdr:cNvSpPr>
      </xdr:nvSpPr>
      <xdr:spPr bwMode="auto">
        <a:xfrm>
          <a:off x="4991100" y="13601700"/>
          <a:ext cx="203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84</xdr:row>
      <xdr:rowOff>0</xdr:rowOff>
    </xdr:from>
    <xdr:to>
      <xdr:col>14</xdr:col>
      <xdr:colOff>12700</xdr:colOff>
      <xdr:row>84</xdr:row>
      <xdr:rowOff>152400</xdr:rowOff>
    </xdr:to>
    <xdr:sp macro="" textlink="">
      <xdr:nvSpPr>
        <xdr:cNvPr id="3467" name="Circle 3466"/>
        <xdr:cNvSpPr/>
      </xdr:nvSpPr>
      <xdr:spPr>
        <a:xfrm>
          <a:off x="6845300" y="16002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84</xdr:row>
      <xdr:rowOff>76200</xdr:rowOff>
    </xdr:from>
    <xdr:to>
      <xdr:col>13</xdr:col>
      <xdr:colOff>0</xdr:colOff>
      <xdr:row>84</xdr:row>
      <xdr:rowOff>76200</xdr:rowOff>
    </xdr:to>
    <xdr:sp macro="" textlink="">
      <xdr:nvSpPr>
        <xdr:cNvPr id="3468" name="Line 307"/>
        <xdr:cNvSpPr>
          <a:spLocks noChangeShapeType="1"/>
        </xdr:cNvSpPr>
      </xdr:nvSpPr>
      <xdr:spPr bwMode="auto">
        <a:xfrm>
          <a:off x="5194300" y="16078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71</xdr:row>
      <xdr:rowOff>76200</xdr:rowOff>
    </xdr:from>
    <xdr:to>
      <xdr:col>11</xdr:col>
      <xdr:colOff>0</xdr:colOff>
      <xdr:row>84</xdr:row>
      <xdr:rowOff>76200</xdr:rowOff>
    </xdr:to>
    <xdr:sp macro="" textlink="">
      <xdr:nvSpPr>
        <xdr:cNvPr id="3469" name="Line 308"/>
        <xdr:cNvSpPr>
          <a:spLocks noChangeShapeType="1"/>
        </xdr:cNvSpPr>
      </xdr:nvSpPr>
      <xdr:spPr bwMode="auto">
        <a:xfrm>
          <a:off x="4991100" y="13601700"/>
          <a:ext cx="203200" cy="2476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18</xdr:col>
      <xdr:colOff>12700</xdr:colOff>
      <xdr:row>32</xdr:row>
      <xdr:rowOff>152400</xdr:rowOff>
    </xdr:to>
    <xdr:sp macro="" textlink="">
      <xdr:nvSpPr>
        <xdr:cNvPr id="3470" name="Triangle 3469"/>
        <xdr:cNvSpPr/>
      </xdr:nvSpPr>
      <xdr:spPr>
        <a:xfrm rot="16200000">
          <a:off x="8851900" y="609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3471" name="Line 309"/>
        <xdr:cNvSpPr>
          <a:spLocks noChangeShapeType="1"/>
        </xdr:cNvSpPr>
      </xdr:nvSpPr>
      <xdr:spPr bwMode="auto">
        <a:xfrm>
          <a:off x="7200900" y="617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32</xdr:row>
      <xdr:rowOff>76200</xdr:rowOff>
    </xdr:from>
    <xdr:to>
      <xdr:col>15</xdr:col>
      <xdr:colOff>0</xdr:colOff>
      <xdr:row>39</xdr:row>
      <xdr:rowOff>76200</xdr:rowOff>
    </xdr:to>
    <xdr:sp macro="" textlink="">
      <xdr:nvSpPr>
        <xdr:cNvPr id="3472" name="Line 310"/>
        <xdr:cNvSpPr>
          <a:spLocks noChangeShapeType="1"/>
        </xdr:cNvSpPr>
      </xdr:nvSpPr>
      <xdr:spPr bwMode="auto">
        <a:xfrm flipV="1">
          <a:off x="6997700" y="61722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18</xdr:col>
      <xdr:colOff>12700</xdr:colOff>
      <xdr:row>37</xdr:row>
      <xdr:rowOff>152400</xdr:rowOff>
    </xdr:to>
    <xdr:sp macro="" textlink="">
      <xdr:nvSpPr>
        <xdr:cNvPr id="3473" name="Triangle 3472"/>
        <xdr:cNvSpPr/>
      </xdr:nvSpPr>
      <xdr:spPr>
        <a:xfrm rot="16200000">
          <a:off x="8851900" y="704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37</xdr:row>
      <xdr:rowOff>76200</xdr:rowOff>
    </xdr:from>
    <xdr:to>
      <xdr:col>17</xdr:col>
      <xdr:colOff>0</xdr:colOff>
      <xdr:row>37</xdr:row>
      <xdr:rowOff>76200</xdr:rowOff>
    </xdr:to>
    <xdr:sp macro="" textlink="">
      <xdr:nvSpPr>
        <xdr:cNvPr id="3474" name="Line 311"/>
        <xdr:cNvSpPr>
          <a:spLocks noChangeShapeType="1"/>
        </xdr:cNvSpPr>
      </xdr:nvSpPr>
      <xdr:spPr bwMode="auto">
        <a:xfrm>
          <a:off x="7200900" y="712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37</xdr:row>
      <xdr:rowOff>76200</xdr:rowOff>
    </xdr:from>
    <xdr:to>
      <xdr:col>15</xdr:col>
      <xdr:colOff>0</xdr:colOff>
      <xdr:row>39</xdr:row>
      <xdr:rowOff>76200</xdr:rowOff>
    </xdr:to>
    <xdr:sp macro="" textlink="">
      <xdr:nvSpPr>
        <xdr:cNvPr id="3475" name="Line 312"/>
        <xdr:cNvSpPr>
          <a:spLocks noChangeShapeType="1"/>
        </xdr:cNvSpPr>
      </xdr:nvSpPr>
      <xdr:spPr bwMode="auto">
        <a:xfrm flipV="1">
          <a:off x="6997700" y="71247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18</xdr:col>
      <xdr:colOff>12700</xdr:colOff>
      <xdr:row>42</xdr:row>
      <xdr:rowOff>152400</xdr:rowOff>
    </xdr:to>
    <xdr:sp macro="" textlink="">
      <xdr:nvSpPr>
        <xdr:cNvPr id="3476" name="Triangle 3475"/>
        <xdr:cNvSpPr/>
      </xdr:nvSpPr>
      <xdr:spPr>
        <a:xfrm rot="16200000">
          <a:off x="8851900" y="800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3477" name="Line 313"/>
        <xdr:cNvSpPr>
          <a:spLocks noChangeShapeType="1"/>
        </xdr:cNvSpPr>
      </xdr:nvSpPr>
      <xdr:spPr bwMode="auto">
        <a:xfrm>
          <a:off x="7200900" y="807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39</xdr:row>
      <xdr:rowOff>76200</xdr:rowOff>
    </xdr:from>
    <xdr:to>
      <xdr:col>15</xdr:col>
      <xdr:colOff>0</xdr:colOff>
      <xdr:row>42</xdr:row>
      <xdr:rowOff>76200</xdr:rowOff>
    </xdr:to>
    <xdr:sp macro="" textlink="">
      <xdr:nvSpPr>
        <xdr:cNvPr id="3478" name="Line 314"/>
        <xdr:cNvSpPr>
          <a:spLocks noChangeShapeType="1"/>
        </xdr:cNvSpPr>
      </xdr:nvSpPr>
      <xdr:spPr bwMode="auto">
        <a:xfrm>
          <a:off x="6997700" y="75057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18</xdr:col>
      <xdr:colOff>12700</xdr:colOff>
      <xdr:row>47</xdr:row>
      <xdr:rowOff>152400</xdr:rowOff>
    </xdr:to>
    <xdr:sp macro="" textlink="">
      <xdr:nvSpPr>
        <xdr:cNvPr id="3479" name="Triangle 3478"/>
        <xdr:cNvSpPr/>
      </xdr:nvSpPr>
      <xdr:spPr>
        <a:xfrm rot="16200000">
          <a:off x="8851900" y="895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47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3480" name="Line 315"/>
        <xdr:cNvSpPr>
          <a:spLocks noChangeShapeType="1"/>
        </xdr:cNvSpPr>
      </xdr:nvSpPr>
      <xdr:spPr bwMode="auto">
        <a:xfrm>
          <a:off x="7200900" y="902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39</xdr:row>
      <xdr:rowOff>76200</xdr:rowOff>
    </xdr:from>
    <xdr:to>
      <xdr:col>15</xdr:col>
      <xdr:colOff>0</xdr:colOff>
      <xdr:row>47</xdr:row>
      <xdr:rowOff>76200</xdr:rowOff>
    </xdr:to>
    <xdr:sp macro="" textlink="">
      <xdr:nvSpPr>
        <xdr:cNvPr id="3481" name="Line 316"/>
        <xdr:cNvSpPr>
          <a:spLocks noChangeShapeType="1"/>
        </xdr:cNvSpPr>
      </xdr:nvSpPr>
      <xdr:spPr bwMode="auto">
        <a:xfrm>
          <a:off x="6997700" y="75057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18</xdr:col>
      <xdr:colOff>12700</xdr:colOff>
      <xdr:row>52</xdr:row>
      <xdr:rowOff>152400</xdr:rowOff>
    </xdr:to>
    <xdr:sp macro="" textlink="">
      <xdr:nvSpPr>
        <xdr:cNvPr id="3482" name="Triangle 3481"/>
        <xdr:cNvSpPr/>
      </xdr:nvSpPr>
      <xdr:spPr>
        <a:xfrm rot="16200000">
          <a:off x="8851900" y="990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52</xdr:row>
      <xdr:rowOff>76200</xdr:rowOff>
    </xdr:from>
    <xdr:to>
      <xdr:col>17</xdr:col>
      <xdr:colOff>0</xdr:colOff>
      <xdr:row>52</xdr:row>
      <xdr:rowOff>76200</xdr:rowOff>
    </xdr:to>
    <xdr:sp macro="" textlink="">
      <xdr:nvSpPr>
        <xdr:cNvPr id="3483" name="Line 317"/>
        <xdr:cNvSpPr>
          <a:spLocks noChangeShapeType="1"/>
        </xdr:cNvSpPr>
      </xdr:nvSpPr>
      <xdr:spPr bwMode="auto">
        <a:xfrm>
          <a:off x="7200900" y="998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52</xdr:row>
      <xdr:rowOff>76200</xdr:rowOff>
    </xdr:from>
    <xdr:to>
      <xdr:col>15</xdr:col>
      <xdr:colOff>0</xdr:colOff>
      <xdr:row>59</xdr:row>
      <xdr:rowOff>76200</xdr:rowOff>
    </xdr:to>
    <xdr:sp macro="" textlink="">
      <xdr:nvSpPr>
        <xdr:cNvPr id="3484" name="Line 318"/>
        <xdr:cNvSpPr>
          <a:spLocks noChangeShapeType="1"/>
        </xdr:cNvSpPr>
      </xdr:nvSpPr>
      <xdr:spPr bwMode="auto">
        <a:xfrm flipV="1">
          <a:off x="6997700" y="99822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18</xdr:col>
      <xdr:colOff>12700</xdr:colOff>
      <xdr:row>57</xdr:row>
      <xdr:rowOff>152400</xdr:rowOff>
    </xdr:to>
    <xdr:sp macro="" textlink="">
      <xdr:nvSpPr>
        <xdr:cNvPr id="3485" name="Triangle 3484"/>
        <xdr:cNvSpPr/>
      </xdr:nvSpPr>
      <xdr:spPr>
        <a:xfrm rot="16200000">
          <a:off x="8851900" y="1085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57</xdr:row>
      <xdr:rowOff>76200</xdr:rowOff>
    </xdr:from>
    <xdr:to>
      <xdr:col>17</xdr:col>
      <xdr:colOff>0</xdr:colOff>
      <xdr:row>57</xdr:row>
      <xdr:rowOff>76200</xdr:rowOff>
    </xdr:to>
    <xdr:sp macro="" textlink="">
      <xdr:nvSpPr>
        <xdr:cNvPr id="3486" name="Line 319"/>
        <xdr:cNvSpPr>
          <a:spLocks noChangeShapeType="1"/>
        </xdr:cNvSpPr>
      </xdr:nvSpPr>
      <xdr:spPr bwMode="auto">
        <a:xfrm>
          <a:off x="7200900" y="1093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57</xdr:row>
      <xdr:rowOff>76200</xdr:rowOff>
    </xdr:from>
    <xdr:to>
      <xdr:col>15</xdr:col>
      <xdr:colOff>0</xdr:colOff>
      <xdr:row>59</xdr:row>
      <xdr:rowOff>76200</xdr:rowOff>
    </xdr:to>
    <xdr:sp macro="" textlink="">
      <xdr:nvSpPr>
        <xdr:cNvPr id="3487" name="Line 320"/>
        <xdr:cNvSpPr>
          <a:spLocks noChangeShapeType="1"/>
        </xdr:cNvSpPr>
      </xdr:nvSpPr>
      <xdr:spPr bwMode="auto">
        <a:xfrm flipV="1">
          <a:off x="6997700" y="109347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18</xdr:col>
      <xdr:colOff>12700</xdr:colOff>
      <xdr:row>62</xdr:row>
      <xdr:rowOff>152400</xdr:rowOff>
    </xdr:to>
    <xdr:sp macro="" textlink="">
      <xdr:nvSpPr>
        <xdr:cNvPr id="3488" name="Triangle 3487"/>
        <xdr:cNvSpPr/>
      </xdr:nvSpPr>
      <xdr:spPr>
        <a:xfrm rot="16200000">
          <a:off x="8851900" y="1181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62</xdr:row>
      <xdr:rowOff>76200</xdr:rowOff>
    </xdr:from>
    <xdr:to>
      <xdr:col>17</xdr:col>
      <xdr:colOff>0</xdr:colOff>
      <xdr:row>62</xdr:row>
      <xdr:rowOff>76200</xdr:rowOff>
    </xdr:to>
    <xdr:sp macro="" textlink="">
      <xdr:nvSpPr>
        <xdr:cNvPr id="3489" name="Line 321"/>
        <xdr:cNvSpPr>
          <a:spLocks noChangeShapeType="1"/>
        </xdr:cNvSpPr>
      </xdr:nvSpPr>
      <xdr:spPr bwMode="auto">
        <a:xfrm>
          <a:off x="7200900" y="1188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59</xdr:row>
      <xdr:rowOff>76200</xdr:rowOff>
    </xdr:from>
    <xdr:to>
      <xdr:col>15</xdr:col>
      <xdr:colOff>0</xdr:colOff>
      <xdr:row>62</xdr:row>
      <xdr:rowOff>76200</xdr:rowOff>
    </xdr:to>
    <xdr:sp macro="" textlink="">
      <xdr:nvSpPr>
        <xdr:cNvPr id="3490" name="Line 322"/>
        <xdr:cNvSpPr>
          <a:spLocks noChangeShapeType="1"/>
        </xdr:cNvSpPr>
      </xdr:nvSpPr>
      <xdr:spPr bwMode="auto">
        <a:xfrm>
          <a:off x="6997700" y="113157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18</xdr:col>
      <xdr:colOff>12700</xdr:colOff>
      <xdr:row>67</xdr:row>
      <xdr:rowOff>152400</xdr:rowOff>
    </xdr:to>
    <xdr:sp macro="" textlink="">
      <xdr:nvSpPr>
        <xdr:cNvPr id="3491" name="Triangle 3490"/>
        <xdr:cNvSpPr/>
      </xdr:nvSpPr>
      <xdr:spPr>
        <a:xfrm rot="16200000">
          <a:off x="8851900" y="1276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67</xdr:row>
      <xdr:rowOff>76200</xdr:rowOff>
    </xdr:from>
    <xdr:to>
      <xdr:col>17</xdr:col>
      <xdr:colOff>0</xdr:colOff>
      <xdr:row>67</xdr:row>
      <xdr:rowOff>76200</xdr:rowOff>
    </xdr:to>
    <xdr:sp macro="" textlink="">
      <xdr:nvSpPr>
        <xdr:cNvPr id="3492" name="Line 323"/>
        <xdr:cNvSpPr>
          <a:spLocks noChangeShapeType="1"/>
        </xdr:cNvSpPr>
      </xdr:nvSpPr>
      <xdr:spPr bwMode="auto">
        <a:xfrm>
          <a:off x="7200900" y="1283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59</xdr:row>
      <xdr:rowOff>76200</xdr:rowOff>
    </xdr:from>
    <xdr:to>
      <xdr:col>15</xdr:col>
      <xdr:colOff>0</xdr:colOff>
      <xdr:row>67</xdr:row>
      <xdr:rowOff>76200</xdr:rowOff>
    </xdr:to>
    <xdr:sp macro="" textlink="">
      <xdr:nvSpPr>
        <xdr:cNvPr id="3493" name="Line 324"/>
        <xdr:cNvSpPr>
          <a:spLocks noChangeShapeType="1"/>
        </xdr:cNvSpPr>
      </xdr:nvSpPr>
      <xdr:spPr bwMode="auto">
        <a:xfrm>
          <a:off x="6997700" y="113157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18</xdr:col>
      <xdr:colOff>12700</xdr:colOff>
      <xdr:row>77</xdr:row>
      <xdr:rowOff>152400</xdr:rowOff>
    </xdr:to>
    <xdr:sp macro="" textlink="">
      <xdr:nvSpPr>
        <xdr:cNvPr id="3494" name="Triangle 3493"/>
        <xdr:cNvSpPr/>
      </xdr:nvSpPr>
      <xdr:spPr>
        <a:xfrm rot="16200000">
          <a:off x="8851900" y="1466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77</xdr:row>
      <xdr:rowOff>76200</xdr:rowOff>
    </xdr:from>
    <xdr:to>
      <xdr:col>17</xdr:col>
      <xdr:colOff>0</xdr:colOff>
      <xdr:row>77</xdr:row>
      <xdr:rowOff>76200</xdr:rowOff>
    </xdr:to>
    <xdr:sp macro="" textlink="">
      <xdr:nvSpPr>
        <xdr:cNvPr id="3495" name="Line 325"/>
        <xdr:cNvSpPr>
          <a:spLocks noChangeShapeType="1"/>
        </xdr:cNvSpPr>
      </xdr:nvSpPr>
      <xdr:spPr bwMode="auto">
        <a:xfrm>
          <a:off x="7200900" y="1474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77</xdr:row>
      <xdr:rowOff>76200</xdr:rowOff>
    </xdr:from>
    <xdr:to>
      <xdr:col>15</xdr:col>
      <xdr:colOff>0</xdr:colOff>
      <xdr:row>84</xdr:row>
      <xdr:rowOff>76200</xdr:rowOff>
    </xdr:to>
    <xdr:sp macro="" textlink="">
      <xdr:nvSpPr>
        <xdr:cNvPr id="3496" name="Line 326"/>
        <xdr:cNvSpPr>
          <a:spLocks noChangeShapeType="1"/>
        </xdr:cNvSpPr>
      </xdr:nvSpPr>
      <xdr:spPr bwMode="auto">
        <a:xfrm flipV="1">
          <a:off x="6997700" y="147447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18</xdr:col>
      <xdr:colOff>12700</xdr:colOff>
      <xdr:row>82</xdr:row>
      <xdr:rowOff>152400</xdr:rowOff>
    </xdr:to>
    <xdr:sp macro="" textlink="">
      <xdr:nvSpPr>
        <xdr:cNvPr id="3497" name="Triangle 3496"/>
        <xdr:cNvSpPr/>
      </xdr:nvSpPr>
      <xdr:spPr>
        <a:xfrm rot="16200000">
          <a:off x="8851900" y="1562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82</xdr:row>
      <xdr:rowOff>76200</xdr:rowOff>
    </xdr:from>
    <xdr:to>
      <xdr:col>17</xdr:col>
      <xdr:colOff>0</xdr:colOff>
      <xdr:row>82</xdr:row>
      <xdr:rowOff>76200</xdr:rowOff>
    </xdr:to>
    <xdr:sp macro="" textlink="">
      <xdr:nvSpPr>
        <xdr:cNvPr id="3498" name="Line 327"/>
        <xdr:cNvSpPr>
          <a:spLocks noChangeShapeType="1"/>
        </xdr:cNvSpPr>
      </xdr:nvSpPr>
      <xdr:spPr bwMode="auto">
        <a:xfrm>
          <a:off x="7200900" y="1569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82</xdr:row>
      <xdr:rowOff>76200</xdr:rowOff>
    </xdr:from>
    <xdr:to>
      <xdr:col>15</xdr:col>
      <xdr:colOff>0</xdr:colOff>
      <xdr:row>84</xdr:row>
      <xdr:rowOff>76200</xdr:rowOff>
    </xdr:to>
    <xdr:sp macro="" textlink="">
      <xdr:nvSpPr>
        <xdr:cNvPr id="3499" name="Line 328"/>
        <xdr:cNvSpPr>
          <a:spLocks noChangeShapeType="1"/>
        </xdr:cNvSpPr>
      </xdr:nvSpPr>
      <xdr:spPr bwMode="auto">
        <a:xfrm flipV="1">
          <a:off x="6997700" y="156972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18</xdr:col>
      <xdr:colOff>12700</xdr:colOff>
      <xdr:row>87</xdr:row>
      <xdr:rowOff>152400</xdr:rowOff>
    </xdr:to>
    <xdr:sp macro="" textlink="">
      <xdr:nvSpPr>
        <xdr:cNvPr id="3500" name="Triangle 3499"/>
        <xdr:cNvSpPr/>
      </xdr:nvSpPr>
      <xdr:spPr>
        <a:xfrm rot="16200000">
          <a:off x="8851900" y="1657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87</xdr:row>
      <xdr:rowOff>76200</xdr:rowOff>
    </xdr:from>
    <xdr:to>
      <xdr:col>17</xdr:col>
      <xdr:colOff>0</xdr:colOff>
      <xdr:row>87</xdr:row>
      <xdr:rowOff>76200</xdr:rowOff>
    </xdr:to>
    <xdr:sp macro="" textlink="">
      <xdr:nvSpPr>
        <xdr:cNvPr id="3501" name="Line 329"/>
        <xdr:cNvSpPr>
          <a:spLocks noChangeShapeType="1"/>
        </xdr:cNvSpPr>
      </xdr:nvSpPr>
      <xdr:spPr bwMode="auto">
        <a:xfrm>
          <a:off x="7200900" y="1664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84</xdr:row>
      <xdr:rowOff>76200</xdr:rowOff>
    </xdr:from>
    <xdr:to>
      <xdr:col>15</xdr:col>
      <xdr:colOff>0</xdr:colOff>
      <xdr:row>87</xdr:row>
      <xdr:rowOff>76200</xdr:rowOff>
    </xdr:to>
    <xdr:sp macro="" textlink="">
      <xdr:nvSpPr>
        <xdr:cNvPr id="3502" name="Line 330"/>
        <xdr:cNvSpPr>
          <a:spLocks noChangeShapeType="1"/>
        </xdr:cNvSpPr>
      </xdr:nvSpPr>
      <xdr:spPr bwMode="auto">
        <a:xfrm>
          <a:off x="6997700" y="160782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18</xdr:col>
      <xdr:colOff>12700</xdr:colOff>
      <xdr:row>92</xdr:row>
      <xdr:rowOff>152400</xdr:rowOff>
    </xdr:to>
    <xdr:sp macro="" textlink="">
      <xdr:nvSpPr>
        <xdr:cNvPr id="3503" name="Triangle 3502"/>
        <xdr:cNvSpPr/>
      </xdr:nvSpPr>
      <xdr:spPr>
        <a:xfrm rot="16200000">
          <a:off x="8851900" y="1752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92</xdr:row>
      <xdr:rowOff>76200</xdr:rowOff>
    </xdr:from>
    <xdr:to>
      <xdr:col>17</xdr:col>
      <xdr:colOff>0</xdr:colOff>
      <xdr:row>92</xdr:row>
      <xdr:rowOff>76200</xdr:rowOff>
    </xdr:to>
    <xdr:sp macro="" textlink="">
      <xdr:nvSpPr>
        <xdr:cNvPr id="3504" name="Line 331"/>
        <xdr:cNvSpPr>
          <a:spLocks noChangeShapeType="1"/>
        </xdr:cNvSpPr>
      </xdr:nvSpPr>
      <xdr:spPr bwMode="auto">
        <a:xfrm>
          <a:off x="7200900" y="1760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84</xdr:row>
      <xdr:rowOff>76200</xdr:rowOff>
    </xdr:from>
    <xdr:to>
      <xdr:col>15</xdr:col>
      <xdr:colOff>0</xdr:colOff>
      <xdr:row>92</xdr:row>
      <xdr:rowOff>76200</xdr:rowOff>
    </xdr:to>
    <xdr:sp macro="" textlink="">
      <xdr:nvSpPr>
        <xdr:cNvPr id="3505" name="Line 332"/>
        <xdr:cNvSpPr>
          <a:spLocks noChangeShapeType="1"/>
        </xdr:cNvSpPr>
      </xdr:nvSpPr>
      <xdr:spPr bwMode="auto">
        <a:xfrm>
          <a:off x="6997700" y="160782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14</xdr:col>
      <xdr:colOff>12700</xdr:colOff>
      <xdr:row>104</xdr:row>
      <xdr:rowOff>152400</xdr:rowOff>
    </xdr:to>
    <xdr:sp macro="" textlink="">
      <xdr:nvSpPr>
        <xdr:cNvPr id="3506" name="Circle 3505"/>
        <xdr:cNvSpPr/>
      </xdr:nvSpPr>
      <xdr:spPr>
        <a:xfrm>
          <a:off x="6845300" y="19812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104</xdr:row>
      <xdr:rowOff>76200</xdr:rowOff>
    </xdr:from>
    <xdr:to>
      <xdr:col>13</xdr:col>
      <xdr:colOff>0</xdr:colOff>
      <xdr:row>104</xdr:row>
      <xdr:rowOff>76200</xdr:rowOff>
    </xdr:to>
    <xdr:sp macro="" textlink="">
      <xdr:nvSpPr>
        <xdr:cNvPr id="3507" name="Line 333"/>
        <xdr:cNvSpPr>
          <a:spLocks noChangeShapeType="1"/>
        </xdr:cNvSpPr>
      </xdr:nvSpPr>
      <xdr:spPr bwMode="auto">
        <a:xfrm>
          <a:off x="5194300" y="19888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104</xdr:row>
      <xdr:rowOff>76200</xdr:rowOff>
    </xdr:from>
    <xdr:to>
      <xdr:col>11</xdr:col>
      <xdr:colOff>0</xdr:colOff>
      <xdr:row>116</xdr:row>
      <xdr:rowOff>76200</xdr:rowOff>
    </xdr:to>
    <xdr:sp macro="" textlink="">
      <xdr:nvSpPr>
        <xdr:cNvPr id="3508" name="Line 334"/>
        <xdr:cNvSpPr>
          <a:spLocks noChangeShapeType="1"/>
        </xdr:cNvSpPr>
      </xdr:nvSpPr>
      <xdr:spPr bwMode="auto">
        <a:xfrm flipV="1">
          <a:off x="4991100" y="19888200"/>
          <a:ext cx="203200" cy="228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117</xdr:row>
      <xdr:rowOff>0</xdr:rowOff>
    </xdr:from>
    <xdr:to>
      <xdr:col>14</xdr:col>
      <xdr:colOff>12700</xdr:colOff>
      <xdr:row>117</xdr:row>
      <xdr:rowOff>152400</xdr:rowOff>
    </xdr:to>
    <xdr:sp macro="" textlink="">
      <xdr:nvSpPr>
        <xdr:cNvPr id="3509" name="Triangle 3508"/>
        <xdr:cNvSpPr/>
      </xdr:nvSpPr>
      <xdr:spPr>
        <a:xfrm rot="16200000">
          <a:off x="6845300" y="2228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117</xdr:row>
      <xdr:rowOff>76200</xdr:rowOff>
    </xdr:from>
    <xdr:to>
      <xdr:col>17</xdr:col>
      <xdr:colOff>0</xdr:colOff>
      <xdr:row>117</xdr:row>
      <xdr:rowOff>76200</xdr:rowOff>
    </xdr:to>
    <xdr:sp macro="" textlink="">
      <xdr:nvSpPr>
        <xdr:cNvPr id="3510" name="Line 335"/>
        <xdr:cNvSpPr>
          <a:spLocks noChangeShapeType="1"/>
        </xdr:cNvSpPr>
      </xdr:nvSpPr>
      <xdr:spPr bwMode="auto">
        <a:xfrm>
          <a:off x="6997700" y="223647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117</xdr:row>
      <xdr:rowOff>76200</xdr:rowOff>
    </xdr:from>
    <xdr:to>
      <xdr:col>13</xdr:col>
      <xdr:colOff>0</xdr:colOff>
      <xdr:row>117</xdr:row>
      <xdr:rowOff>76200</xdr:rowOff>
    </xdr:to>
    <xdr:sp macro="" textlink="">
      <xdr:nvSpPr>
        <xdr:cNvPr id="3511" name="Line 336"/>
        <xdr:cNvSpPr>
          <a:spLocks noChangeShapeType="1"/>
        </xdr:cNvSpPr>
      </xdr:nvSpPr>
      <xdr:spPr bwMode="auto">
        <a:xfrm>
          <a:off x="5194300" y="2236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116</xdr:row>
      <xdr:rowOff>76200</xdr:rowOff>
    </xdr:from>
    <xdr:to>
      <xdr:col>11</xdr:col>
      <xdr:colOff>0</xdr:colOff>
      <xdr:row>117</xdr:row>
      <xdr:rowOff>76200</xdr:rowOff>
    </xdr:to>
    <xdr:sp macro="" textlink="">
      <xdr:nvSpPr>
        <xdr:cNvPr id="3512" name="Line 337"/>
        <xdr:cNvSpPr>
          <a:spLocks noChangeShapeType="1"/>
        </xdr:cNvSpPr>
      </xdr:nvSpPr>
      <xdr:spPr bwMode="auto">
        <a:xfrm>
          <a:off x="4991100" y="22174200"/>
          <a:ext cx="203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129</xdr:row>
      <xdr:rowOff>0</xdr:rowOff>
    </xdr:from>
    <xdr:to>
      <xdr:col>14</xdr:col>
      <xdr:colOff>12700</xdr:colOff>
      <xdr:row>129</xdr:row>
      <xdr:rowOff>152400</xdr:rowOff>
    </xdr:to>
    <xdr:sp macro="" textlink="">
      <xdr:nvSpPr>
        <xdr:cNvPr id="3513" name="Circle 3512"/>
        <xdr:cNvSpPr/>
      </xdr:nvSpPr>
      <xdr:spPr>
        <a:xfrm>
          <a:off x="6845300" y="24574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129</xdr:row>
      <xdr:rowOff>76200</xdr:rowOff>
    </xdr:from>
    <xdr:to>
      <xdr:col>13</xdr:col>
      <xdr:colOff>0</xdr:colOff>
      <xdr:row>129</xdr:row>
      <xdr:rowOff>76200</xdr:rowOff>
    </xdr:to>
    <xdr:sp macro="" textlink="">
      <xdr:nvSpPr>
        <xdr:cNvPr id="3514" name="Line 338"/>
        <xdr:cNvSpPr>
          <a:spLocks noChangeShapeType="1"/>
        </xdr:cNvSpPr>
      </xdr:nvSpPr>
      <xdr:spPr bwMode="auto">
        <a:xfrm>
          <a:off x="5194300" y="24650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116</xdr:row>
      <xdr:rowOff>76200</xdr:rowOff>
    </xdr:from>
    <xdr:to>
      <xdr:col>11</xdr:col>
      <xdr:colOff>0</xdr:colOff>
      <xdr:row>129</xdr:row>
      <xdr:rowOff>76200</xdr:rowOff>
    </xdr:to>
    <xdr:sp macro="" textlink="">
      <xdr:nvSpPr>
        <xdr:cNvPr id="3515" name="Line 339"/>
        <xdr:cNvSpPr>
          <a:spLocks noChangeShapeType="1"/>
        </xdr:cNvSpPr>
      </xdr:nvSpPr>
      <xdr:spPr bwMode="auto">
        <a:xfrm>
          <a:off x="4991100" y="22174200"/>
          <a:ext cx="203200" cy="2476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18</xdr:col>
      <xdr:colOff>12700</xdr:colOff>
      <xdr:row>97</xdr:row>
      <xdr:rowOff>152400</xdr:rowOff>
    </xdr:to>
    <xdr:sp macro="" textlink="">
      <xdr:nvSpPr>
        <xdr:cNvPr id="3516" name="Triangle 3515"/>
        <xdr:cNvSpPr/>
      </xdr:nvSpPr>
      <xdr:spPr>
        <a:xfrm rot="16200000">
          <a:off x="8851900" y="1847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97</xdr:row>
      <xdr:rowOff>76200</xdr:rowOff>
    </xdr:from>
    <xdr:to>
      <xdr:col>17</xdr:col>
      <xdr:colOff>0</xdr:colOff>
      <xdr:row>97</xdr:row>
      <xdr:rowOff>76200</xdr:rowOff>
    </xdr:to>
    <xdr:sp macro="" textlink="">
      <xdr:nvSpPr>
        <xdr:cNvPr id="3517" name="Line 340"/>
        <xdr:cNvSpPr>
          <a:spLocks noChangeShapeType="1"/>
        </xdr:cNvSpPr>
      </xdr:nvSpPr>
      <xdr:spPr bwMode="auto">
        <a:xfrm>
          <a:off x="7200900" y="1855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97</xdr:row>
      <xdr:rowOff>76200</xdr:rowOff>
    </xdr:from>
    <xdr:to>
      <xdr:col>15</xdr:col>
      <xdr:colOff>0</xdr:colOff>
      <xdr:row>104</xdr:row>
      <xdr:rowOff>76200</xdr:rowOff>
    </xdr:to>
    <xdr:sp macro="" textlink="">
      <xdr:nvSpPr>
        <xdr:cNvPr id="3518" name="Line 341"/>
        <xdr:cNvSpPr>
          <a:spLocks noChangeShapeType="1"/>
        </xdr:cNvSpPr>
      </xdr:nvSpPr>
      <xdr:spPr bwMode="auto">
        <a:xfrm flipV="1">
          <a:off x="6997700" y="185547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18</xdr:col>
      <xdr:colOff>12700</xdr:colOff>
      <xdr:row>102</xdr:row>
      <xdr:rowOff>152400</xdr:rowOff>
    </xdr:to>
    <xdr:sp macro="" textlink="">
      <xdr:nvSpPr>
        <xdr:cNvPr id="3519" name="Triangle 3518"/>
        <xdr:cNvSpPr/>
      </xdr:nvSpPr>
      <xdr:spPr>
        <a:xfrm rot="16200000">
          <a:off x="8851900" y="1943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102</xdr:row>
      <xdr:rowOff>76200</xdr:rowOff>
    </xdr:from>
    <xdr:to>
      <xdr:col>17</xdr:col>
      <xdr:colOff>0</xdr:colOff>
      <xdr:row>102</xdr:row>
      <xdr:rowOff>76200</xdr:rowOff>
    </xdr:to>
    <xdr:sp macro="" textlink="">
      <xdr:nvSpPr>
        <xdr:cNvPr id="3520" name="Line 342"/>
        <xdr:cNvSpPr>
          <a:spLocks noChangeShapeType="1"/>
        </xdr:cNvSpPr>
      </xdr:nvSpPr>
      <xdr:spPr bwMode="auto">
        <a:xfrm>
          <a:off x="7200900" y="1950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102</xdr:row>
      <xdr:rowOff>76200</xdr:rowOff>
    </xdr:from>
    <xdr:to>
      <xdr:col>15</xdr:col>
      <xdr:colOff>0</xdr:colOff>
      <xdr:row>104</xdr:row>
      <xdr:rowOff>76200</xdr:rowOff>
    </xdr:to>
    <xdr:sp macro="" textlink="">
      <xdr:nvSpPr>
        <xdr:cNvPr id="3521" name="Line 343"/>
        <xdr:cNvSpPr>
          <a:spLocks noChangeShapeType="1"/>
        </xdr:cNvSpPr>
      </xdr:nvSpPr>
      <xdr:spPr bwMode="auto">
        <a:xfrm flipV="1">
          <a:off x="6997700" y="195072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18</xdr:col>
      <xdr:colOff>12700</xdr:colOff>
      <xdr:row>107</xdr:row>
      <xdr:rowOff>152400</xdr:rowOff>
    </xdr:to>
    <xdr:sp macro="" textlink="">
      <xdr:nvSpPr>
        <xdr:cNvPr id="3522" name="Triangle 3521"/>
        <xdr:cNvSpPr/>
      </xdr:nvSpPr>
      <xdr:spPr>
        <a:xfrm rot="16200000">
          <a:off x="8851900" y="2038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107</xdr:row>
      <xdr:rowOff>76200</xdr:rowOff>
    </xdr:from>
    <xdr:to>
      <xdr:col>17</xdr:col>
      <xdr:colOff>0</xdr:colOff>
      <xdr:row>107</xdr:row>
      <xdr:rowOff>76200</xdr:rowOff>
    </xdr:to>
    <xdr:sp macro="" textlink="">
      <xdr:nvSpPr>
        <xdr:cNvPr id="3523" name="Line 344"/>
        <xdr:cNvSpPr>
          <a:spLocks noChangeShapeType="1"/>
        </xdr:cNvSpPr>
      </xdr:nvSpPr>
      <xdr:spPr bwMode="auto">
        <a:xfrm>
          <a:off x="7200900" y="2045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104</xdr:row>
      <xdr:rowOff>76200</xdr:rowOff>
    </xdr:from>
    <xdr:to>
      <xdr:col>15</xdr:col>
      <xdr:colOff>0</xdr:colOff>
      <xdr:row>107</xdr:row>
      <xdr:rowOff>76200</xdr:rowOff>
    </xdr:to>
    <xdr:sp macro="" textlink="">
      <xdr:nvSpPr>
        <xdr:cNvPr id="3524" name="Line 345"/>
        <xdr:cNvSpPr>
          <a:spLocks noChangeShapeType="1"/>
        </xdr:cNvSpPr>
      </xdr:nvSpPr>
      <xdr:spPr bwMode="auto">
        <a:xfrm>
          <a:off x="6997700" y="198882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18</xdr:col>
      <xdr:colOff>12700</xdr:colOff>
      <xdr:row>112</xdr:row>
      <xdr:rowOff>152400</xdr:rowOff>
    </xdr:to>
    <xdr:sp macro="" textlink="">
      <xdr:nvSpPr>
        <xdr:cNvPr id="3525" name="Triangle 3524"/>
        <xdr:cNvSpPr/>
      </xdr:nvSpPr>
      <xdr:spPr>
        <a:xfrm rot="16200000">
          <a:off x="8851900" y="2133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112</xdr:row>
      <xdr:rowOff>76200</xdr:rowOff>
    </xdr:from>
    <xdr:to>
      <xdr:col>17</xdr:col>
      <xdr:colOff>0</xdr:colOff>
      <xdr:row>112</xdr:row>
      <xdr:rowOff>76200</xdr:rowOff>
    </xdr:to>
    <xdr:sp macro="" textlink="">
      <xdr:nvSpPr>
        <xdr:cNvPr id="3526" name="Line 346"/>
        <xdr:cNvSpPr>
          <a:spLocks noChangeShapeType="1"/>
        </xdr:cNvSpPr>
      </xdr:nvSpPr>
      <xdr:spPr bwMode="auto">
        <a:xfrm>
          <a:off x="7200900" y="2141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104</xdr:row>
      <xdr:rowOff>76200</xdr:rowOff>
    </xdr:from>
    <xdr:to>
      <xdr:col>15</xdr:col>
      <xdr:colOff>0</xdr:colOff>
      <xdr:row>112</xdr:row>
      <xdr:rowOff>76200</xdr:rowOff>
    </xdr:to>
    <xdr:sp macro="" textlink="">
      <xdr:nvSpPr>
        <xdr:cNvPr id="3527" name="Line 347"/>
        <xdr:cNvSpPr>
          <a:spLocks noChangeShapeType="1"/>
        </xdr:cNvSpPr>
      </xdr:nvSpPr>
      <xdr:spPr bwMode="auto">
        <a:xfrm>
          <a:off x="6997700" y="198882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18</xdr:col>
      <xdr:colOff>12700</xdr:colOff>
      <xdr:row>122</xdr:row>
      <xdr:rowOff>152400</xdr:rowOff>
    </xdr:to>
    <xdr:sp macro="" textlink="">
      <xdr:nvSpPr>
        <xdr:cNvPr id="3528" name="Triangle 3527"/>
        <xdr:cNvSpPr/>
      </xdr:nvSpPr>
      <xdr:spPr>
        <a:xfrm rot="16200000">
          <a:off x="8851900" y="2324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122</xdr:row>
      <xdr:rowOff>76200</xdr:rowOff>
    </xdr:from>
    <xdr:to>
      <xdr:col>17</xdr:col>
      <xdr:colOff>0</xdr:colOff>
      <xdr:row>122</xdr:row>
      <xdr:rowOff>76200</xdr:rowOff>
    </xdr:to>
    <xdr:sp macro="" textlink="">
      <xdr:nvSpPr>
        <xdr:cNvPr id="3529" name="Line 348"/>
        <xdr:cNvSpPr>
          <a:spLocks noChangeShapeType="1"/>
        </xdr:cNvSpPr>
      </xdr:nvSpPr>
      <xdr:spPr bwMode="auto">
        <a:xfrm>
          <a:off x="7200900" y="2331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122</xdr:row>
      <xdr:rowOff>76200</xdr:rowOff>
    </xdr:from>
    <xdr:to>
      <xdr:col>15</xdr:col>
      <xdr:colOff>0</xdr:colOff>
      <xdr:row>129</xdr:row>
      <xdr:rowOff>76200</xdr:rowOff>
    </xdr:to>
    <xdr:sp macro="" textlink="">
      <xdr:nvSpPr>
        <xdr:cNvPr id="3530" name="Line 349"/>
        <xdr:cNvSpPr>
          <a:spLocks noChangeShapeType="1"/>
        </xdr:cNvSpPr>
      </xdr:nvSpPr>
      <xdr:spPr bwMode="auto">
        <a:xfrm flipV="1">
          <a:off x="6997700" y="23317200"/>
          <a:ext cx="203200" cy="133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18</xdr:col>
      <xdr:colOff>12700</xdr:colOff>
      <xdr:row>127</xdr:row>
      <xdr:rowOff>152400</xdr:rowOff>
    </xdr:to>
    <xdr:sp macro="" textlink="">
      <xdr:nvSpPr>
        <xdr:cNvPr id="3531" name="Triangle 3530"/>
        <xdr:cNvSpPr/>
      </xdr:nvSpPr>
      <xdr:spPr>
        <a:xfrm rot="16200000">
          <a:off x="8851900" y="2419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127</xdr:row>
      <xdr:rowOff>76200</xdr:rowOff>
    </xdr:from>
    <xdr:to>
      <xdr:col>17</xdr:col>
      <xdr:colOff>0</xdr:colOff>
      <xdr:row>127</xdr:row>
      <xdr:rowOff>76200</xdr:rowOff>
    </xdr:to>
    <xdr:sp macro="" textlink="">
      <xdr:nvSpPr>
        <xdr:cNvPr id="3532" name="Line 350"/>
        <xdr:cNvSpPr>
          <a:spLocks noChangeShapeType="1"/>
        </xdr:cNvSpPr>
      </xdr:nvSpPr>
      <xdr:spPr bwMode="auto">
        <a:xfrm>
          <a:off x="7200900" y="2426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127</xdr:row>
      <xdr:rowOff>76200</xdr:rowOff>
    </xdr:from>
    <xdr:to>
      <xdr:col>15</xdr:col>
      <xdr:colOff>0</xdr:colOff>
      <xdr:row>129</xdr:row>
      <xdr:rowOff>76200</xdr:rowOff>
    </xdr:to>
    <xdr:sp macro="" textlink="">
      <xdr:nvSpPr>
        <xdr:cNvPr id="3533" name="Line 351"/>
        <xdr:cNvSpPr>
          <a:spLocks noChangeShapeType="1"/>
        </xdr:cNvSpPr>
      </xdr:nvSpPr>
      <xdr:spPr bwMode="auto">
        <a:xfrm flipV="1">
          <a:off x="6997700" y="242697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18</xdr:col>
      <xdr:colOff>12700</xdr:colOff>
      <xdr:row>132</xdr:row>
      <xdr:rowOff>152400</xdr:rowOff>
    </xdr:to>
    <xdr:sp macro="" textlink="">
      <xdr:nvSpPr>
        <xdr:cNvPr id="3534" name="Triangle 3533"/>
        <xdr:cNvSpPr/>
      </xdr:nvSpPr>
      <xdr:spPr>
        <a:xfrm rot="16200000">
          <a:off x="8851900" y="2514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132</xdr:row>
      <xdr:rowOff>76200</xdr:rowOff>
    </xdr:from>
    <xdr:to>
      <xdr:col>17</xdr:col>
      <xdr:colOff>0</xdr:colOff>
      <xdr:row>132</xdr:row>
      <xdr:rowOff>76200</xdr:rowOff>
    </xdr:to>
    <xdr:sp macro="" textlink="">
      <xdr:nvSpPr>
        <xdr:cNvPr id="3535" name="Line 352"/>
        <xdr:cNvSpPr>
          <a:spLocks noChangeShapeType="1"/>
        </xdr:cNvSpPr>
      </xdr:nvSpPr>
      <xdr:spPr bwMode="auto">
        <a:xfrm>
          <a:off x="7200900" y="2522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129</xdr:row>
      <xdr:rowOff>76200</xdr:rowOff>
    </xdr:from>
    <xdr:to>
      <xdr:col>15</xdr:col>
      <xdr:colOff>0</xdr:colOff>
      <xdr:row>132</xdr:row>
      <xdr:rowOff>76200</xdr:rowOff>
    </xdr:to>
    <xdr:sp macro="" textlink="">
      <xdr:nvSpPr>
        <xdr:cNvPr id="3536" name="Line 353"/>
        <xdr:cNvSpPr>
          <a:spLocks noChangeShapeType="1"/>
        </xdr:cNvSpPr>
      </xdr:nvSpPr>
      <xdr:spPr bwMode="auto">
        <a:xfrm>
          <a:off x="6997700" y="246507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137</xdr:row>
      <xdr:rowOff>0</xdr:rowOff>
    </xdr:from>
    <xdr:to>
      <xdr:col>18</xdr:col>
      <xdr:colOff>12700</xdr:colOff>
      <xdr:row>137</xdr:row>
      <xdr:rowOff>152400</xdr:rowOff>
    </xdr:to>
    <xdr:sp macro="" textlink="">
      <xdr:nvSpPr>
        <xdr:cNvPr id="3537" name="Triangle 3536"/>
        <xdr:cNvSpPr/>
      </xdr:nvSpPr>
      <xdr:spPr>
        <a:xfrm rot="16200000">
          <a:off x="8851900" y="2609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137</xdr:row>
      <xdr:rowOff>76200</xdr:rowOff>
    </xdr:from>
    <xdr:to>
      <xdr:col>17</xdr:col>
      <xdr:colOff>0</xdr:colOff>
      <xdr:row>137</xdr:row>
      <xdr:rowOff>76200</xdr:rowOff>
    </xdr:to>
    <xdr:sp macro="" textlink="">
      <xdr:nvSpPr>
        <xdr:cNvPr id="3538" name="Line 354"/>
        <xdr:cNvSpPr>
          <a:spLocks noChangeShapeType="1"/>
        </xdr:cNvSpPr>
      </xdr:nvSpPr>
      <xdr:spPr bwMode="auto">
        <a:xfrm>
          <a:off x="7200900" y="2617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129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3539" name="Line 355"/>
        <xdr:cNvSpPr>
          <a:spLocks noChangeShapeType="1"/>
        </xdr:cNvSpPr>
      </xdr:nvSpPr>
      <xdr:spPr bwMode="auto">
        <a:xfrm>
          <a:off x="6997700" y="24650700"/>
          <a:ext cx="203200" cy="152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sp macro="" textlink="">
      <xdr:nvSpPr>
        <xdr:cNvPr id="3540" name="Square 3539"/>
        <xdr:cNvSpPr/>
      </xdr:nvSpPr>
      <xdr:spPr>
        <a:xfrm>
          <a:off x="825500" y="6858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36</xdr:row>
      <xdr:rowOff>76200</xdr:rowOff>
    </xdr:from>
    <xdr:to>
      <xdr:col>1</xdr:col>
      <xdr:colOff>0</xdr:colOff>
      <xdr:row>36</xdr:row>
      <xdr:rowOff>76200</xdr:rowOff>
    </xdr:to>
    <xdr:sp macro="" textlink="">
      <xdr:nvSpPr>
        <xdr:cNvPr id="3541" name="Line 356"/>
        <xdr:cNvSpPr>
          <a:spLocks noChangeShapeType="1"/>
        </xdr:cNvSpPr>
      </xdr:nvSpPr>
      <xdr:spPr bwMode="auto">
        <a:xfrm>
          <a:off x="0" y="69342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0"/>
  <sheetViews>
    <sheetView workbookViewId="0">
      <selection activeCell="A18" sqref="A18"/>
    </sheetView>
  </sheetViews>
  <sheetFormatPr baseColWidth="10" defaultRowHeight="15" x14ac:dyDescent="0"/>
  <cols>
    <col min="2" max="2" width="1.83203125" customWidth="1"/>
    <col min="3" max="3" width="2.83203125" customWidth="1"/>
    <col min="6" max="6" width="1.83203125" customWidth="1"/>
    <col min="7" max="7" width="2.83203125" customWidth="1"/>
    <col min="10" max="10" width="1.83203125" customWidth="1"/>
    <col min="11" max="11" width="2.83203125" customWidth="1"/>
    <col min="14" max="14" width="1.83203125" customWidth="1"/>
    <col min="15" max="15" width="2.83203125" customWidth="1"/>
    <col min="18" max="18" width="1.83203125" customWidth="1"/>
    <col min="24" max="24" width="18.5" bestFit="1" customWidth="1"/>
  </cols>
  <sheetData>
    <row r="1" spans="1:19">
      <c r="A1" s="2" t="s">
        <v>18</v>
      </c>
      <c r="P1" s="1">
        <v>0.1</v>
      </c>
      <c r="S1" s="3" t="s">
        <v>19</v>
      </c>
    </row>
    <row r="2" spans="1:19">
      <c r="P2" t="s">
        <v>43</v>
      </c>
    </row>
    <row r="3" spans="1:19">
      <c r="S3" s="19">
        <f>SUM(D20,H20,L11,P4)</f>
        <v>11250000</v>
      </c>
    </row>
    <row r="4" spans="1:19">
      <c r="P4" s="17">
        <v>11250000</v>
      </c>
      <c r="Q4" s="19">
        <f>S3</f>
        <v>11250000</v>
      </c>
    </row>
    <row r="6" spans="1:19">
      <c r="P6" s="1">
        <v>0.15</v>
      </c>
    </row>
    <row r="7" spans="1:19">
      <c r="P7" t="s">
        <v>44</v>
      </c>
    </row>
    <row r="8" spans="1:19">
      <c r="S8" s="19">
        <f>SUM(D20,H20,L11,P9)</f>
        <v>9750000</v>
      </c>
    </row>
    <row r="9" spans="1:19">
      <c r="L9" t="s">
        <v>41</v>
      </c>
      <c r="P9" s="17">
        <v>9750000</v>
      </c>
      <c r="Q9" s="19">
        <f>S8</f>
        <v>9750000</v>
      </c>
    </row>
    <row r="11" spans="1:19">
      <c r="L11" s="1">
        <v>0</v>
      </c>
      <c r="M11">
        <f>IF(ABS(1-(P1+P6+P11+P16))&lt;=0.00001,P1*Q4+P6*Q9+P11*Q14+P16*Q19,NA())</f>
        <v>2425000</v>
      </c>
      <c r="P11" s="1">
        <v>0.35</v>
      </c>
    </row>
    <row r="12" spans="1:19">
      <c r="P12" t="s">
        <v>46</v>
      </c>
    </row>
    <row r="13" spans="1:19">
      <c r="S13" s="19">
        <f>SUM(D20,H20,L11,P14)</f>
        <v>5250000</v>
      </c>
    </row>
    <row r="14" spans="1:19">
      <c r="P14" s="17">
        <v>5250000</v>
      </c>
      <c r="Q14" s="19">
        <f>S13</f>
        <v>5250000</v>
      </c>
    </row>
    <row r="16" spans="1:19">
      <c r="P16" s="1">
        <v>0.4</v>
      </c>
    </row>
    <row r="17" spans="1:19">
      <c r="P17" t="s">
        <v>45</v>
      </c>
    </row>
    <row r="18" spans="1:19">
      <c r="D18" t="s">
        <v>40</v>
      </c>
      <c r="H18" t="s">
        <v>25</v>
      </c>
      <c r="S18" s="20">
        <f>SUM(D20,H20,L11,P19)</f>
        <v>-5000000</v>
      </c>
    </row>
    <row r="19" spans="1:19">
      <c r="B19">
        <f>IF(A20=E20,1)</f>
        <v>1</v>
      </c>
      <c r="F19">
        <f>IF(E20=I20,1)</f>
        <v>1</v>
      </c>
      <c r="J19">
        <f>IF(I20=M11,1,IF(I20=M24,2,IF(I20=M29,3)))</f>
        <v>2</v>
      </c>
      <c r="P19" s="18">
        <v>-5000000</v>
      </c>
      <c r="Q19" s="20">
        <f>S18</f>
        <v>-5000000</v>
      </c>
    </row>
    <row r="20" spans="1:19">
      <c r="A20">
        <f>MAX(E20)</f>
        <v>5000000</v>
      </c>
      <c r="D20" s="1">
        <v>0</v>
      </c>
      <c r="E20">
        <f>MAX(I20)</f>
        <v>5000000</v>
      </c>
      <c r="H20" s="1">
        <v>0</v>
      </c>
      <c r="I20">
        <f>MAX(M11,M24,M29)</f>
        <v>5000000</v>
      </c>
    </row>
    <row r="22" spans="1:19">
      <c r="L22" t="s">
        <v>42</v>
      </c>
    </row>
    <row r="23" spans="1:19">
      <c r="S23" s="19">
        <f>SUM(D20,H20,L24)</f>
        <v>5000000</v>
      </c>
    </row>
    <row r="24" spans="1:19">
      <c r="L24" s="17">
        <v>5000000</v>
      </c>
      <c r="M24" s="19">
        <f>S23</f>
        <v>5000000</v>
      </c>
    </row>
    <row r="27" spans="1:19">
      <c r="L27" t="s">
        <v>47</v>
      </c>
    </row>
    <row r="28" spans="1:19">
      <c r="S28">
        <f>SUM(D20,H20,L29)</f>
        <v>0</v>
      </c>
    </row>
    <row r="29" spans="1:19">
      <c r="L29" s="1">
        <v>0</v>
      </c>
      <c r="M29">
        <f>S28</f>
        <v>0</v>
      </c>
      <c r="S29" s="3" t="s">
        <v>20</v>
      </c>
    </row>
    <row r="1000" spans="190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1</v>
      </c>
      <c r="GO1001">
        <v>9</v>
      </c>
      <c r="GP1001">
        <v>0</v>
      </c>
      <c r="GQ1001">
        <v>0</v>
      </c>
      <c r="GR1001">
        <v>0</v>
      </c>
      <c r="GS1001">
        <v>0</v>
      </c>
      <c r="GT1001">
        <v>18</v>
      </c>
      <c r="GU1001">
        <v>1</v>
      </c>
      <c r="GV1001" t="b">
        <v>1</v>
      </c>
    </row>
    <row r="1002" spans="190:204">
      <c r="GH1002">
        <v>1</v>
      </c>
      <c r="GK1002">
        <v>0</v>
      </c>
      <c r="GL1002">
        <v>9</v>
      </c>
      <c r="GM1002" t="s">
        <v>16</v>
      </c>
      <c r="GN1002">
        <v>3</v>
      </c>
      <c r="GO1002">
        <v>7</v>
      </c>
      <c r="GP1002">
        <v>8</v>
      </c>
      <c r="GQ1002">
        <v>2</v>
      </c>
      <c r="GR1002">
        <v>0</v>
      </c>
      <c r="GS1002">
        <v>0</v>
      </c>
      <c r="GT1002">
        <v>18</v>
      </c>
      <c r="GU1002">
        <v>9</v>
      </c>
      <c r="GV1002" t="b">
        <v>1</v>
      </c>
    </row>
    <row r="1003" spans="190:204">
      <c r="GH1003">
        <v>2</v>
      </c>
      <c r="GK1003">
        <v>0</v>
      </c>
      <c r="GL1003">
        <v>1</v>
      </c>
      <c r="GM1003" t="s">
        <v>17</v>
      </c>
      <c r="GN1003">
        <v>0</v>
      </c>
      <c r="GO1003">
        <v>0</v>
      </c>
      <c r="GP1003">
        <v>0</v>
      </c>
      <c r="GQ1003">
        <v>0</v>
      </c>
      <c r="GR1003">
        <v>0</v>
      </c>
      <c r="GS1003">
        <v>0</v>
      </c>
      <c r="GT1003">
        <v>27</v>
      </c>
      <c r="GU1003">
        <v>13</v>
      </c>
      <c r="GV1003" t="b">
        <v>1</v>
      </c>
    </row>
    <row r="1004" spans="190:204">
      <c r="GH1004">
        <v>3</v>
      </c>
      <c r="GL1004">
        <v>7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17</v>
      </c>
      <c r="GU1004">
        <v>17</v>
      </c>
      <c r="GV1004" t="b">
        <v>1</v>
      </c>
    </row>
    <row r="1005" spans="190:204">
      <c r="GH1005">
        <v>4</v>
      </c>
      <c r="GL1005">
        <v>7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17</v>
      </c>
      <c r="GV1005" t="b">
        <v>1</v>
      </c>
    </row>
    <row r="1006" spans="190:204">
      <c r="GH1006">
        <v>5</v>
      </c>
      <c r="GL1006">
        <v>7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17</v>
      </c>
      <c r="GV1006" t="b">
        <v>1</v>
      </c>
    </row>
    <row r="1007" spans="190:204">
      <c r="GH1007">
        <v>6</v>
      </c>
      <c r="GL1007">
        <v>7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2</v>
      </c>
      <c r="GU1007">
        <v>17</v>
      </c>
      <c r="GV1007" t="b">
        <v>1</v>
      </c>
    </row>
    <row r="1008" spans="190:204">
      <c r="GH1008">
        <v>7</v>
      </c>
      <c r="GK1008">
        <v>0</v>
      </c>
      <c r="GL1008">
        <v>1</v>
      </c>
      <c r="GM1008" t="s">
        <v>21</v>
      </c>
      <c r="GN1008">
        <v>4</v>
      </c>
      <c r="GO1008">
        <v>6</v>
      </c>
      <c r="GP1008">
        <v>5</v>
      </c>
      <c r="GQ1008">
        <v>4</v>
      </c>
      <c r="GR1008">
        <v>3</v>
      </c>
      <c r="GS1008">
        <v>0</v>
      </c>
      <c r="GT1008">
        <v>9</v>
      </c>
      <c r="GU1008">
        <v>13</v>
      </c>
      <c r="GV1008" t="b">
        <v>1</v>
      </c>
    </row>
    <row r="1009" spans="190:204">
      <c r="GH1009">
        <v>8</v>
      </c>
      <c r="GK1009">
        <v>0</v>
      </c>
      <c r="GL1009">
        <v>1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13</v>
      </c>
      <c r="GV1009" t="b">
        <v>1</v>
      </c>
    </row>
    <row r="1010" spans="190:204">
      <c r="GH1010">
        <v>9</v>
      </c>
      <c r="GK1010">
        <v>0</v>
      </c>
      <c r="GL1010">
        <v>0</v>
      </c>
      <c r="GM1010" t="s">
        <v>16</v>
      </c>
      <c r="GN1010">
        <v>1</v>
      </c>
      <c r="GO1010">
        <v>1</v>
      </c>
      <c r="GP1010">
        <v>0</v>
      </c>
      <c r="GQ1010">
        <v>0</v>
      </c>
      <c r="GR1010">
        <v>0</v>
      </c>
      <c r="GS1010">
        <v>0</v>
      </c>
      <c r="GT1010">
        <v>18</v>
      </c>
      <c r="GU1010">
        <v>5</v>
      </c>
      <c r="GV1010" t="b">
        <v>1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&amp;l&amp;bFor Evaluation Only</oddHeader>
    <oddFooter>&amp;l&amp;bTreePlan Trial, For Evaluation Only&amp;r&amp;bwww.TreePlan.com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G26"/>
    </sheetView>
  </sheetViews>
  <sheetFormatPr baseColWidth="10" defaultRowHeight="15" x14ac:dyDescent="0"/>
  <sheetData>
    <row r="1" spans="1:7" ht="23">
      <c r="A1" s="5" t="s">
        <v>22</v>
      </c>
      <c r="B1" s="5"/>
      <c r="C1" s="5"/>
      <c r="D1" s="5"/>
      <c r="E1" s="5"/>
      <c r="F1" s="5"/>
      <c r="G1" s="5"/>
    </row>
    <row r="2" spans="1:7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</row>
    <row r="3" spans="1:7">
      <c r="A3" s="7">
        <v>1</v>
      </c>
      <c r="B3" s="7" t="s">
        <v>33</v>
      </c>
      <c r="C3" s="7">
        <v>0.1</v>
      </c>
      <c r="D3" s="8">
        <v>0.58333333333333337</v>
      </c>
      <c r="E3" s="7"/>
      <c r="F3" s="9">
        <f>D3*C3</f>
        <v>5.8333333333333341E-2</v>
      </c>
      <c r="G3" s="7">
        <f>F3/$F$7</f>
        <v>0.15426997245179067</v>
      </c>
    </row>
    <row r="4" spans="1:7">
      <c r="A4" s="7">
        <v>2</v>
      </c>
      <c r="B4" s="7" t="s">
        <v>34</v>
      </c>
      <c r="C4" s="7">
        <v>0.15</v>
      </c>
      <c r="D4" s="8">
        <v>0.5625</v>
      </c>
      <c r="E4" s="7"/>
      <c r="F4" s="9">
        <f>D4*C4</f>
        <v>8.4374999999999992E-2</v>
      </c>
      <c r="G4" s="7">
        <f>F4/$F$7</f>
        <v>0.22314049586776857</v>
      </c>
    </row>
    <row r="5" spans="1:7">
      <c r="A5" s="7">
        <v>3</v>
      </c>
      <c r="B5" s="7" t="s">
        <v>35</v>
      </c>
      <c r="C5" s="7">
        <v>0.35</v>
      </c>
      <c r="D5" s="8">
        <v>0.45833333333333331</v>
      </c>
      <c r="E5" s="7"/>
      <c r="F5" s="9">
        <f>D5*C5</f>
        <v>0.16041666666666665</v>
      </c>
      <c r="G5" s="7">
        <f>F5/$F$7</f>
        <v>0.4242424242424242</v>
      </c>
    </row>
    <row r="6" spans="1:7">
      <c r="A6" s="7">
        <v>4</v>
      </c>
      <c r="B6" s="7">
        <v>0</v>
      </c>
      <c r="C6" s="7">
        <v>0.4</v>
      </c>
      <c r="D6" s="8">
        <v>0.1875</v>
      </c>
      <c r="E6" s="7"/>
      <c r="F6" s="9">
        <f>D6*C6</f>
        <v>7.5000000000000011E-2</v>
      </c>
      <c r="G6" s="7">
        <f>F6/$F$7</f>
        <v>0.19834710743801656</v>
      </c>
    </row>
    <row r="7" spans="1:7" ht="18">
      <c r="A7" s="10"/>
      <c r="B7" s="10"/>
      <c r="C7" s="11">
        <f>SUM(C3:C6)</f>
        <v>1</v>
      </c>
      <c r="D7" s="12"/>
      <c r="E7" s="11"/>
      <c r="F7" s="11">
        <f>SUM(F3:F6)</f>
        <v>0.37812499999999999</v>
      </c>
      <c r="G7" s="11">
        <f>SUM(G3:G6)</f>
        <v>1</v>
      </c>
    </row>
    <row r="8" spans="1:7">
      <c r="A8" s="13"/>
      <c r="B8" s="13"/>
      <c r="C8" s="14" t="s">
        <v>36</v>
      </c>
      <c r="D8" s="14" t="s">
        <v>37</v>
      </c>
      <c r="E8" s="14"/>
      <c r="F8" s="14" t="s">
        <v>38</v>
      </c>
      <c r="G8" s="14" t="s">
        <v>39</v>
      </c>
    </row>
    <row r="10" spans="1:7" ht="23">
      <c r="A10" s="5" t="s">
        <v>23</v>
      </c>
      <c r="B10" s="5"/>
      <c r="C10" s="5"/>
      <c r="D10" s="5"/>
      <c r="E10" s="5"/>
      <c r="F10" s="5"/>
      <c r="G10" s="5"/>
    </row>
    <row r="11" spans="1:7">
      <c r="A11" s="6" t="s">
        <v>26</v>
      </c>
      <c r="B11" s="6" t="s">
        <v>27</v>
      </c>
      <c r="C11" s="6" t="s">
        <v>28</v>
      </c>
      <c r="D11" s="6" t="s">
        <v>29</v>
      </c>
      <c r="E11" s="6" t="s">
        <v>30</v>
      </c>
      <c r="F11" s="6" t="s">
        <v>31</v>
      </c>
      <c r="G11" s="6" t="s">
        <v>32</v>
      </c>
    </row>
    <row r="12" spans="1:7">
      <c r="A12" s="7">
        <v>1</v>
      </c>
      <c r="B12" s="7" t="s">
        <v>33</v>
      </c>
      <c r="C12" s="7">
        <v>0.1</v>
      </c>
      <c r="D12" s="15">
        <v>0.33333333333333331</v>
      </c>
      <c r="E12" s="7"/>
      <c r="F12" s="9">
        <f>D12*C12</f>
        <v>3.3333333333333333E-2</v>
      </c>
      <c r="G12" s="7">
        <f>F12/$F$16</f>
        <v>0.12955472300811557</v>
      </c>
    </row>
    <row r="13" spans="1:7">
      <c r="A13" s="7">
        <v>2</v>
      </c>
      <c r="B13" s="7" t="s">
        <v>34</v>
      </c>
      <c r="C13" s="7">
        <v>0.15</v>
      </c>
      <c r="D13" s="15">
        <v>0.1875</v>
      </c>
      <c r="E13" s="7"/>
      <c r="F13" s="9">
        <f>D13*C13</f>
        <v>2.8124999999999997E-2</v>
      </c>
      <c r="G13" s="7">
        <f>F13/$F$16</f>
        <v>0.1093117975380975</v>
      </c>
    </row>
    <row r="14" spans="1:7">
      <c r="A14" s="7">
        <v>3</v>
      </c>
      <c r="B14" s="7" t="s">
        <v>35</v>
      </c>
      <c r="C14" s="7">
        <v>0.35</v>
      </c>
      <c r="D14" s="15">
        <v>0.25</v>
      </c>
      <c r="E14" s="7"/>
      <c r="F14" s="9">
        <f>D14*C14</f>
        <v>8.7499999999999994E-2</v>
      </c>
      <c r="G14" s="7">
        <f>F14/$F$16</f>
        <v>0.34008114789630334</v>
      </c>
    </row>
    <row r="15" spans="1:7">
      <c r="A15" s="7">
        <v>4</v>
      </c>
      <c r="B15" s="7">
        <v>0</v>
      </c>
      <c r="C15" s="7">
        <v>0.4</v>
      </c>
      <c r="D15" s="15">
        <v>0.27083299999999999</v>
      </c>
      <c r="E15" s="7"/>
      <c r="F15" s="9">
        <f>D15*C15</f>
        <v>0.1083332</v>
      </c>
      <c r="G15" s="7">
        <f>F15/$F$16</f>
        <v>0.42105233155748362</v>
      </c>
    </row>
    <row r="16" spans="1:7">
      <c r="A16" s="10"/>
      <c r="B16" s="10"/>
      <c r="C16" s="10">
        <f>SUM(C12:C15)</f>
        <v>1</v>
      </c>
      <c r="D16" s="16"/>
      <c r="E16" s="10"/>
      <c r="F16" s="10">
        <f>SUM(F12:F15)</f>
        <v>0.25729153333333332</v>
      </c>
      <c r="G16" s="10">
        <f>SUM(G12:G15)</f>
        <v>1</v>
      </c>
    </row>
    <row r="17" spans="1:7">
      <c r="A17" s="13"/>
      <c r="B17" s="13"/>
      <c r="C17" s="14" t="s">
        <v>36</v>
      </c>
      <c r="D17" s="14" t="s">
        <v>37</v>
      </c>
      <c r="E17" s="14"/>
      <c r="F17" s="14" t="s">
        <v>38</v>
      </c>
      <c r="G17" s="14" t="s">
        <v>39</v>
      </c>
    </row>
    <row r="19" spans="1:7" ht="23">
      <c r="A19" s="5" t="s">
        <v>24</v>
      </c>
      <c r="B19" s="5"/>
      <c r="C19" s="5"/>
      <c r="D19" s="5"/>
      <c r="E19" s="5"/>
      <c r="F19" s="5"/>
      <c r="G19" s="5"/>
    </row>
    <row r="20" spans="1:7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31</v>
      </c>
      <c r="G20" s="6" t="s">
        <v>32</v>
      </c>
    </row>
    <row r="21" spans="1:7">
      <c r="A21" s="7">
        <v>1</v>
      </c>
      <c r="B21" s="7" t="s">
        <v>33</v>
      </c>
      <c r="C21" s="7">
        <v>0.1</v>
      </c>
      <c r="D21" s="15">
        <v>8.3333333333333329E-2</v>
      </c>
      <c r="E21" s="7"/>
      <c r="F21" s="9">
        <f>D21*C21</f>
        <v>8.3333333333333332E-3</v>
      </c>
      <c r="G21" s="7">
        <f>F21/$F$25</f>
        <v>4.7058823529411764E-2</v>
      </c>
    </row>
    <row r="22" spans="1:7">
      <c r="A22" s="7">
        <v>2</v>
      </c>
      <c r="B22" s="7" t="s">
        <v>34</v>
      </c>
      <c r="C22" s="7">
        <v>0.15</v>
      </c>
      <c r="D22" s="15">
        <v>0.125</v>
      </c>
      <c r="E22" s="7"/>
      <c r="F22" s="9">
        <f>D22*C22</f>
        <v>1.8749999999999999E-2</v>
      </c>
      <c r="G22" s="7">
        <f>F22/$F$25</f>
        <v>0.10588235294117646</v>
      </c>
    </row>
    <row r="23" spans="1:7">
      <c r="A23" s="7">
        <v>3</v>
      </c>
      <c r="B23" s="7" t="s">
        <v>35</v>
      </c>
      <c r="C23" s="7">
        <v>0.35</v>
      </c>
      <c r="D23" s="15">
        <v>0.16666666666666666</v>
      </c>
      <c r="E23" s="7"/>
      <c r="F23" s="9">
        <f>D23*C23</f>
        <v>5.8333333333333327E-2</v>
      </c>
      <c r="G23" s="7">
        <f>F23/$F$25</f>
        <v>0.32941176470588229</v>
      </c>
    </row>
    <row r="24" spans="1:7">
      <c r="A24" s="7">
        <v>4</v>
      </c>
      <c r="B24" s="7">
        <v>0</v>
      </c>
      <c r="C24" s="7">
        <v>0.4</v>
      </c>
      <c r="D24" s="15">
        <v>0.22916666666666666</v>
      </c>
      <c r="E24" s="7"/>
      <c r="F24" s="9">
        <f>D24*C24</f>
        <v>9.1666666666666674E-2</v>
      </c>
      <c r="G24" s="7">
        <f>F24/$F$25</f>
        <v>0.51764705882352946</v>
      </c>
    </row>
    <row r="25" spans="1:7">
      <c r="A25" s="10"/>
      <c r="B25" s="10"/>
      <c r="C25" s="10">
        <f>SUM(C21:C24)</f>
        <v>1</v>
      </c>
      <c r="D25" s="16"/>
      <c r="E25" s="10"/>
      <c r="F25" s="10">
        <f>SUM(F21:F24)</f>
        <v>0.17708333333333334</v>
      </c>
      <c r="G25" s="10">
        <f>SUM(G21:G24)</f>
        <v>1</v>
      </c>
    </row>
    <row r="26" spans="1:7">
      <c r="A26" s="13"/>
      <c r="B26" s="13"/>
      <c r="C26" s="14" t="s">
        <v>36</v>
      </c>
      <c r="D26" s="14" t="s">
        <v>37</v>
      </c>
      <c r="E26" s="14"/>
      <c r="F26" s="14" t="s">
        <v>38</v>
      </c>
      <c r="G26" s="14" t="s">
        <v>39</v>
      </c>
    </row>
  </sheetData>
  <mergeCells count="3">
    <mergeCell ref="A1:G1"/>
    <mergeCell ref="A10:G10"/>
    <mergeCell ref="A19:G19"/>
  </mergeCells>
  <conditionalFormatting sqref="C3:G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2:G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G2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39"/>
  <sheetViews>
    <sheetView tabSelected="1" topLeftCell="A20" workbookViewId="0">
      <selection activeCell="K49" sqref="K49"/>
    </sheetView>
  </sheetViews>
  <sheetFormatPr baseColWidth="10" defaultRowHeight="15" x14ac:dyDescent="0"/>
  <cols>
    <col min="1" max="1" width="36.6640625" bestFit="1" customWidth="1"/>
    <col min="2" max="2" width="5.5" bestFit="1" customWidth="1"/>
    <col min="3" max="3" width="2.83203125" customWidth="1"/>
    <col min="6" max="6" width="1.83203125" customWidth="1"/>
    <col min="7" max="7" width="2.83203125" customWidth="1"/>
    <col min="10" max="10" width="1.83203125" customWidth="1"/>
    <col min="11" max="11" width="2.83203125" customWidth="1"/>
    <col min="14" max="14" width="1.83203125" customWidth="1"/>
    <col min="15" max="15" width="2.83203125" customWidth="1"/>
    <col min="16" max="16" width="12.5" bestFit="1" customWidth="1"/>
    <col min="17" max="17" width="12" bestFit="1" customWidth="1"/>
    <col min="18" max="18" width="1.83203125" customWidth="1"/>
    <col min="19" max="19" width="17.6640625" bestFit="1" customWidth="1"/>
  </cols>
  <sheetData>
    <row r="1" spans="1:19">
      <c r="A1" s="2" t="s">
        <v>18</v>
      </c>
      <c r="S1" s="3" t="s">
        <v>19</v>
      </c>
    </row>
    <row r="2" spans="1:19">
      <c r="D2" t="s">
        <v>49</v>
      </c>
    </row>
    <row r="3" spans="1:19">
      <c r="S3">
        <f>SUM(D4)</f>
        <v>0</v>
      </c>
    </row>
    <row r="4" spans="1:19">
      <c r="D4" s="1">
        <v>0</v>
      </c>
      <c r="E4">
        <f>S3</f>
        <v>0</v>
      </c>
    </row>
    <row r="6" spans="1:19">
      <c r="P6" s="1">
        <f>Sheet2!G3</f>
        <v>0.15426997245179067</v>
      </c>
    </row>
    <row r="7" spans="1:19">
      <c r="P7" t="s">
        <v>43</v>
      </c>
    </row>
    <row r="8" spans="1:19">
      <c r="S8" s="19">
        <f>SUM(D73,H28,L16,P9)</f>
        <v>16500000</v>
      </c>
    </row>
    <row r="9" spans="1:19">
      <c r="P9" s="17">
        <v>16500000</v>
      </c>
      <c r="Q9" s="19">
        <f>S8</f>
        <v>16500000</v>
      </c>
    </row>
    <row r="11" spans="1:19">
      <c r="P11" s="1">
        <f>Sheet2!G4</f>
        <v>0.22314049586776857</v>
      </c>
    </row>
    <row r="12" spans="1:19">
      <c r="P12" t="s">
        <v>44</v>
      </c>
    </row>
    <row r="13" spans="1:19">
      <c r="S13" s="19">
        <f>SUM(D73,H28,L16,P14)</f>
        <v>9750000</v>
      </c>
    </row>
    <row r="14" spans="1:19">
      <c r="L14" t="s">
        <v>41</v>
      </c>
      <c r="P14" s="17">
        <v>9750000</v>
      </c>
      <c r="Q14" s="19">
        <f>S13</f>
        <v>9750000</v>
      </c>
    </row>
    <row r="16" spans="1:19">
      <c r="L16" s="1">
        <v>0</v>
      </c>
      <c r="M16">
        <f>IF(ABS(1-(P6+P11+P16+P21))&lt;=0.00001,P6*Q9+P11*Q14+P16*Q19+P21*Q24,NA())</f>
        <v>5956611.5702479342</v>
      </c>
      <c r="P16" s="1">
        <f>Sheet2!G5</f>
        <v>0.4242424242424242</v>
      </c>
    </row>
    <row r="17" spans="8:19">
      <c r="P17" t="s">
        <v>46</v>
      </c>
    </row>
    <row r="18" spans="8:19">
      <c r="S18" s="19">
        <f>SUM(D73,H28,L16,P19)</f>
        <v>5250000</v>
      </c>
    </row>
    <row r="19" spans="8:19">
      <c r="P19" s="17">
        <v>5250000</v>
      </c>
      <c r="Q19" s="19">
        <f>S18</f>
        <v>5250000</v>
      </c>
    </row>
    <row r="21" spans="8:19">
      <c r="P21" s="1">
        <f>Sheet2!G6</f>
        <v>0.19834710743801656</v>
      </c>
    </row>
    <row r="22" spans="8:19">
      <c r="P22" t="s">
        <v>45</v>
      </c>
    </row>
    <row r="23" spans="8:19">
      <c r="S23" s="19">
        <f>SUM(D73,H28,L16,P24)</f>
        <v>-5000000</v>
      </c>
    </row>
    <row r="24" spans="8:19">
      <c r="P24" s="17">
        <v>-5000000</v>
      </c>
      <c r="Q24" s="19">
        <f>S23</f>
        <v>-5000000</v>
      </c>
    </row>
    <row r="25" spans="8:19">
      <c r="H25" s="1">
        <f>Sheet2!F7</f>
        <v>0.37812499999999999</v>
      </c>
    </row>
    <row r="26" spans="8:19">
      <c r="H26" t="s">
        <v>51</v>
      </c>
    </row>
    <row r="27" spans="8:19">
      <c r="J27">
        <f>IF(I28=M16,1,IF(I28=M29,2,IF(I28=M41,3)))</f>
        <v>1</v>
      </c>
      <c r="L27" t="s">
        <v>42</v>
      </c>
    </row>
    <row r="28" spans="8:19">
      <c r="H28" s="1">
        <v>0</v>
      </c>
      <c r="I28">
        <f>MAX(M16,M29,M41)</f>
        <v>5956611.5702479342</v>
      </c>
      <c r="S28" s="20">
        <f>SUM(D73,H28,L29)</f>
        <v>5000000</v>
      </c>
    </row>
    <row r="29" spans="8:19">
      <c r="L29" s="18">
        <v>5000000</v>
      </c>
      <c r="M29" s="20">
        <f>S28</f>
        <v>5000000</v>
      </c>
    </row>
    <row r="31" spans="8:19">
      <c r="P31" s="1">
        <f>Sheet2!G3</f>
        <v>0.15426997245179067</v>
      </c>
    </row>
    <row r="32" spans="8:19">
      <c r="P32" t="s">
        <v>43</v>
      </c>
    </row>
    <row r="33" spans="1:19">
      <c r="S33" s="19">
        <f>SUM(D73,H28,L41,P34)</f>
        <v>16500000</v>
      </c>
    </row>
    <row r="34" spans="1:19">
      <c r="P34" s="17">
        <v>16500000</v>
      </c>
      <c r="Q34" s="19">
        <f>S33</f>
        <v>16500000</v>
      </c>
    </row>
    <row r="36" spans="1:19">
      <c r="A36" s="4"/>
      <c r="P36" s="1">
        <f>Sheet2!G4</f>
        <v>0.22314049586776857</v>
      </c>
    </row>
    <row r="37" spans="1:19">
      <c r="B37" t="e">
        <f>IF(A38=E4,1,IF(A38=E73,2))</f>
        <v>#N/A</v>
      </c>
      <c r="P37" t="s">
        <v>44</v>
      </c>
    </row>
    <row r="38" spans="1:19">
      <c r="A38" t="e">
        <f>MAX(E4,E73)</f>
        <v>#N/A</v>
      </c>
      <c r="S38" s="19">
        <f>SUM(D73,H28,L41,P39)</f>
        <v>9750000</v>
      </c>
    </row>
    <row r="39" spans="1:19">
      <c r="L39" t="s">
        <v>48</v>
      </c>
      <c r="P39" s="17">
        <v>9750000</v>
      </c>
      <c r="Q39" s="19">
        <f>S38</f>
        <v>9750000</v>
      </c>
    </row>
    <row r="41" spans="1:19">
      <c r="L41" s="1">
        <v>0</v>
      </c>
      <c r="M41">
        <f>IF(ABS(1-(P31+P36+P41+P46))&lt;=0.00001,P31*Q34+P36*Q39+P41*Q44+P46*Q49,NA())</f>
        <v>5956611.5702479342</v>
      </c>
      <c r="P41" s="1">
        <f>Sheet2!G5</f>
        <v>0.4242424242424242</v>
      </c>
    </row>
    <row r="42" spans="1:19">
      <c r="P42" t="s">
        <v>46</v>
      </c>
    </row>
    <row r="43" spans="1:19">
      <c r="S43" s="19">
        <f>SUM(D73,H28,L41,P44)</f>
        <v>5250000</v>
      </c>
    </row>
    <row r="44" spans="1:19">
      <c r="P44" s="17">
        <v>5250000</v>
      </c>
      <c r="Q44" s="19">
        <f>S43</f>
        <v>5250000</v>
      </c>
    </row>
    <row r="46" spans="1:19">
      <c r="P46" s="1">
        <f>Sheet2!G6</f>
        <v>0.19834710743801656</v>
      </c>
    </row>
    <row r="47" spans="1:19">
      <c r="P47" t="s">
        <v>45</v>
      </c>
    </row>
    <row r="48" spans="1:19">
      <c r="S48" s="19">
        <f>SUM(D73,H28,L41,P49)</f>
        <v>-5000000</v>
      </c>
    </row>
    <row r="49" spans="12:19">
      <c r="P49" s="17">
        <v>-5000000</v>
      </c>
      <c r="Q49" s="19">
        <f>S48</f>
        <v>-5000000</v>
      </c>
    </row>
    <row r="51" spans="12:19">
      <c r="P51" s="1">
        <f>Sheet2!G12</f>
        <v>0.12955472300811557</v>
      </c>
    </row>
    <row r="52" spans="12:19">
      <c r="P52" t="s">
        <v>43</v>
      </c>
    </row>
    <row r="53" spans="12:19">
      <c r="S53" s="19">
        <f>SUM(D73,H73,L61,P54)</f>
        <v>16500000</v>
      </c>
    </row>
    <row r="54" spans="12:19">
      <c r="P54" s="17">
        <v>16500000</v>
      </c>
      <c r="Q54" s="19">
        <f>S53</f>
        <v>16500000</v>
      </c>
    </row>
    <row r="56" spans="12:19">
      <c r="P56" s="1">
        <f>Sheet2!G13</f>
        <v>0.1093117975380975</v>
      </c>
    </row>
    <row r="57" spans="12:19">
      <c r="P57" t="s">
        <v>44</v>
      </c>
    </row>
    <row r="58" spans="12:19">
      <c r="S58" s="19">
        <f>SUM(D73,H73,L61,P59)</f>
        <v>9750000</v>
      </c>
    </row>
    <row r="59" spans="12:19">
      <c r="L59" t="s">
        <v>41</v>
      </c>
      <c r="P59" s="17">
        <v>9750000</v>
      </c>
      <c r="Q59" s="19">
        <f>S58</f>
        <v>9750000</v>
      </c>
    </row>
    <row r="61" spans="12:19">
      <c r="L61" s="1">
        <v>0</v>
      </c>
      <c r="M61">
        <f>IF(ABS(1-(P51+P56+P61+P66))&lt;=0.00001,P51*Q54+P56*Q59+P61*Q64+P66*Q69,NA())</f>
        <v>2883607.3242985317</v>
      </c>
      <c r="P61" s="1">
        <f>Sheet2!G14</f>
        <v>0.34008114789630334</v>
      </c>
    </row>
    <row r="62" spans="12:19">
      <c r="P62" t="s">
        <v>46</v>
      </c>
    </row>
    <row r="63" spans="12:19">
      <c r="S63" s="19">
        <f>SUM(D73,H73,L61,P64)</f>
        <v>5250000</v>
      </c>
    </row>
    <row r="64" spans="12:19">
      <c r="P64" s="17">
        <v>5250000</v>
      </c>
      <c r="Q64" s="19">
        <f>S63</f>
        <v>5250000</v>
      </c>
    </row>
    <row r="66" spans="4:19">
      <c r="P66" s="1">
        <f>Sheet2!G15</f>
        <v>0.42105233155748362</v>
      </c>
    </row>
    <row r="67" spans="4:19">
      <c r="P67" t="s">
        <v>45</v>
      </c>
    </row>
    <row r="68" spans="4:19">
      <c r="S68" s="19">
        <f>SUM(D73,H73,L61,P69)</f>
        <v>-5000000</v>
      </c>
    </row>
    <row r="69" spans="4:19">
      <c r="P69" s="17">
        <v>-5000000</v>
      </c>
      <c r="Q69" s="19">
        <f>S68</f>
        <v>-5000000</v>
      </c>
    </row>
    <row r="70" spans="4:19">
      <c r="H70" s="1">
        <f>Sheet2!F16</f>
        <v>0.25729153333333332</v>
      </c>
    </row>
    <row r="71" spans="4:19">
      <c r="D71" t="s">
        <v>50</v>
      </c>
      <c r="H71" t="s">
        <v>52</v>
      </c>
    </row>
    <row r="72" spans="4:19">
      <c r="J72">
        <f>IF(I73=M61,1,IF(I73=M74,2,IF(I73=M86,3)))</f>
        <v>2</v>
      </c>
      <c r="L72" t="s">
        <v>42</v>
      </c>
    </row>
    <row r="73" spans="4:19">
      <c r="D73" s="1">
        <v>0</v>
      </c>
      <c r="E73" t="e">
        <f>IF(ABS(1-(H25+H70+H115))&lt;=0.00001,H25*I28+H70*I73+H115*I118,NA())</f>
        <v>#N/A</v>
      </c>
      <c r="H73" s="1">
        <v>0</v>
      </c>
      <c r="I73">
        <f>MAX(M61,M74,M86)</f>
        <v>5000000</v>
      </c>
      <c r="S73" s="20">
        <f>SUM(D73,H73,L74)</f>
        <v>5000000</v>
      </c>
    </row>
    <row r="74" spans="4:19">
      <c r="L74" s="18">
        <v>5000000</v>
      </c>
      <c r="M74" s="20">
        <f>S73</f>
        <v>5000000</v>
      </c>
    </row>
    <row r="76" spans="4:19">
      <c r="P76" s="1">
        <f>Sheet2!G12</f>
        <v>0.12955472300811557</v>
      </c>
    </row>
    <row r="77" spans="4:19">
      <c r="P77" t="s">
        <v>43</v>
      </c>
    </row>
    <row r="78" spans="4:19">
      <c r="S78" s="19">
        <f>SUM(D73,H73,L86,P79)</f>
        <v>16500000</v>
      </c>
    </row>
    <row r="79" spans="4:19">
      <c r="P79" s="17">
        <v>16500000</v>
      </c>
      <c r="Q79" s="19">
        <f>S78</f>
        <v>16500000</v>
      </c>
    </row>
    <row r="81" spans="12:19">
      <c r="P81" s="1">
        <f>Sheet2!G13</f>
        <v>0.1093117975380975</v>
      </c>
    </row>
    <row r="82" spans="12:19">
      <c r="P82" t="s">
        <v>44</v>
      </c>
    </row>
    <row r="83" spans="12:19">
      <c r="S83" s="19">
        <f>SUM(D73,H73,L86,P84)</f>
        <v>9750000</v>
      </c>
    </row>
    <row r="84" spans="12:19">
      <c r="L84" t="s">
        <v>48</v>
      </c>
      <c r="P84" s="17">
        <v>9750000</v>
      </c>
      <c r="Q84" s="19">
        <f>S83</f>
        <v>9750000</v>
      </c>
    </row>
    <row r="86" spans="12:19">
      <c r="L86" s="1">
        <v>0</v>
      </c>
      <c r="M86">
        <f>IF(ABS(1-(P76+P81+P86+P91))&lt;=0.00001,P76*Q79+P81*Q84+P86*Q89+P91*Q94,NA())</f>
        <v>2883607.3242985317</v>
      </c>
      <c r="P86" s="1">
        <f>Sheet2!G14</f>
        <v>0.34008114789630334</v>
      </c>
    </row>
    <row r="87" spans="12:19">
      <c r="P87" t="s">
        <v>46</v>
      </c>
    </row>
    <row r="88" spans="12:19">
      <c r="S88" s="19">
        <f>SUM(D73,H73,L86,P89)</f>
        <v>5250000</v>
      </c>
    </row>
    <row r="89" spans="12:19">
      <c r="P89" s="17">
        <v>5250000</v>
      </c>
      <c r="Q89" s="19">
        <f>S88</f>
        <v>5250000</v>
      </c>
    </row>
    <row r="91" spans="12:19">
      <c r="P91" s="1">
        <f>Sheet2!G15</f>
        <v>0.42105233155748362</v>
      </c>
    </row>
    <row r="92" spans="12:19">
      <c r="P92" t="s">
        <v>45</v>
      </c>
    </row>
    <row r="93" spans="12:19">
      <c r="S93" s="19">
        <f>SUM(D73,H73,L86,P94)</f>
        <v>-5000000</v>
      </c>
    </row>
    <row r="94" spans="12:19">
      <c r="P94" s="17">
        <v>-5000000</v>
      </c>
      <c r="Q94" s="19">
        <f>S93</f>
        <v>-5000000</v>
      </c>
    </row>
    <row r="96" spans="12:19">
      <c r="P96" s="1">
        <f>Sheet2!G21</f>
        <v>4.7058823529411764E-2</v>
      </c>
    </row>
    <row r="97" spans="12:19">
      <c r="P97" t="s">
        <v>43</v>
      </c>
    </row>
    <row r="98" spans="12:19">
      <c r="S98" s="19">
        <f>SUM(D73,H118,L106,P99)</f>
        <v>16500000</v>
      </c>
    </row>
    <row r="99" spans="12:19">
      <c r="P99" s="17">
        <v>16500000</v>
      </c>
      <c r="Q99" s="19">
        <f>S98</f>
        <v>16500000</v>
      </c>
    </row>
    <row r="101" spans="12:19">
      <c r="P101" s="1">
        <f>Sheet2!G22</f>
        <v>0.10588235294117646</v>
      </c>
    </row>
    <row r="102" spans="12:19">
      <c r="P102" t="s">
        <v>44</v>
      </c>
    </row>
    <row r="103" spans="12:19">
      <c r="S103" s="19">
        <f>SUM(D73,H118,L106,P104)</f>
        <v>9750000</v>
      </c>
    </row>
    <row r="104" spans="12:19">
      <c r="L104" t="s">
        <v>41</v>
      </c>
      <c r="P104" s="17">
        <v>9750000</v>
      </c>
      <c r="Q104" s="19">
        <f>S103</f>
        <v>9750000</v>
      </c>
    </row>
    <row r="106" spans="12:19">
      <c r="L106" s="1">
        <v>0</v>
      </c>
      <c r="M106">
        <f>IF(ABS(1-(P96+P101+P106+P111))&lt;=0.00001,P96*Q99+P101*Q104+P106*Q109+P111*Q114,NA())</f>
        <v>949999.99999999907</v>
      </c>
      <c r="P106" s="1">
        <f>Sheet2!G23</f>
        <v>0.32941176470588229</v>
      </c>
    </row>
    <row r="107" spans="12:19">
      <c r="P107" t="s">
        <v>46</v>
      </c>
    </row>
    <row r="108" spans="12:19">
      <c r="S108" s="19">
        <f>SUM(D73,H118,L106,P109)</f>
        <v>5250000</v>
      </c>
    </row>
    <row r="109" spans="12:19">
      <c r="P109" s="17">
        <v>5250000</v>
      </c>
      <c r="Q109" s="19">
        <f>S108</f>
        <v>5250000</v>
      </c>
    </row>
    <row r="111" spans="12:19">
      <c r="P111" s="1">
        <f>Sheet2!G24</f>
        <v>0.51764705882352946</v>
      </c>
    </row>
    <row r="112" spans="12:19">
      <c r="P112" t="s">
        <v>45</v>
      </c>
    </row>
    <row r="113" spans="8:19">
      <c r="S113" s="19">
        <f>SUM(D73,H118,L106,P114)</f>
        <v>-5000000</v>
      </c>
    </row>
    <row r="114" spans="8:19">
      <c r="P114" s="17">
        <v>-5000000</v>
      </c>
      <c r="Q114" s="19">
        <f>S113</f>
        <v>-5000000</v>
      </c>
    </row>
    <row r="115" spans="8:19">
      <c r="H115" s="1">
        <f>Sheet2!F25</f>
        <v>0.17708333333333334</v>
      </c>
    </row>
    <row r="116" spans="8:19">
      <c r="H116" t="s">
        <v>53</v>
      </c>
    </row>
    <row r="117" spans="8:19">
      <c r="J117">
        <f>IF(I118=M106,1,IF(I118=M119,2,IF(I118=M131,3)))</f>
        <v>2</v>
      </c>
      <c r="L117" t="s">
        <v>42</v>
      </c>
    </row>
    <row r="118" spans="8:19">
      <c r="H118" s="1">
        <v>0</v>
      </c>
      <c r="I118">
        <f>MAX(M106,M119,M131)</f>
        <v>5000000</v>
      </c>
      <c r="S118" s="20">
        <f>SUM(D73,H118,L119)</f>
        <v>5000000</v>
      </c>
    </row>
    <row r="119" spans="8:19">
      <c r="L119" s="18">
        <v>5000000</v>
      </c>
      <c r="M119" s="20">
        <f>S118</f>
        <v>5000000</v>
      </c>
    </row>
    <row r="121" spans="8:19">
      <c r="P121" s="1">
        <f>Sheet2!G21</f>
        <v>4.7058823529411764E-2</v>
      </c>
    </row>
    <row r="122" spans="8:19">
      <c r="P122" t="s">
        <v>43</v>
      </c>
    </row>
    <row r="123" spans="8:19">
      <c r="S123" s="19">
        <f>SUM(D73,H118,L131,P124)</f>
        <v>16500000</v>
      </c>
    </row>
    <row r="124" spans="8:19">
      <c r="P124" s="17">
        <v>16500000</v>
      </c>
      <c r="Q124" s="19">
        <f>S123</f>
        <v>16500000</v>
      </c>
    </row>
    <row r="126" spans="8:19">
      <c r="P126" s="1">
        <f>Sheet2!G22</f>
        <v>0.10588235294117646</v>
      </c>
    </row>
    <row r="127" spans="8:19">
      <c r="P127" t="s">
        <v>44</v>
      </c>
    </row>
    <row r="128" spans="8:19">
      <c r="S128" s="19">
        <f>SUM(D73,H118,L131,P129)</f>
        <v>9750000</v>
      </c>
    </row>
    <row r="129" spans="12:19">
      <c r="L129" t="s">
        <v>48</v>
      </c>
      <c r="P129" s="17">
        <v>9750000</v>
      </c>
      <c r="Q129" s="19">
        <f>S128</f>
        <v>9750000</v>
      </c>
    </row>
    <row r="131" spans="12:19">
      <c r="L131" s="1">
        <v>0</v>
      </c>
      <c r="M131">
        <f>IF(ABS(1-(P121+P126+P131+P136))&lt;=0.00001,P121*Q124+P126*Q129+P131*Q134+P136*Q139,NA())</f>
        <v>949999.99999999907</v>
      </c>
      <c r="P131" s="1">
        <f>Sheet2!G23</f>
        <v>0.32941176470588229</v>
      </c>
    </row>
    <row r="132" spans="12:19">
      <c r="P132" t="s">
        <v>46</v>
      </c>
    </row>
    <row r="133" spans="12:19">
      <c r="S133" s="19">
        <f>SUM(D73,H118,L131,P134)</f>
        <v>5250000</v>
      </c>
    </row>
    <row r="134" spans="12:19">
      <c r="P134" s="17">
        <v>5250000</v>
      </c>
      <c r="Q134" s="19">
        <f>S133</f>
        <v>5250000</v>
      </c>
    </row>
    <row r="136" spans="12:19">
      <c r="P136" s="1">
        <f>Sheet2!G24</f>
        <v>0.51764705882352946</v>
      </c>
    </row>
    <row r="137" spans="12:19">
      <c r="P137" t="s">
        <v>45</v>
      </c>
    </row>
    <row r="138" spans="12:19">
      <c r="S138" s="19">
        <f>SUM(D73,H118,L131,P139)</f>
        <v>-5000000</v>
      </c>
    </row>
    <row r="139" spans="12:19">
      <c r="P139" s="17">
        <v>-5000000</v>
      </c>
      <c r="Q139" s="19">
        <f>S138</f>
        <v>-5000000</v>
      </c>
      <c r="S139" s="3" t="s">
        <v>20</v>
      </c>
    </row>
    <row r="1000" spans="189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89:204">
      <c r="GG1001">
        <v>0</v>
      </c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36</v>
      </c>
      <c r="GU1001">
        <v>1</v>
      </c>
      <c r="GV1001" t="b">
        <v>1</v>
      </c>
    </row>
    <row r="1002" spans="189:204">
      <c r="GG1002">
        <v>0</v>
      </c>
      <c r="GH1002">
        <v>1</v>
      </c>
      <c r="GK1002">
        <v>0</v>
      </c>
      <c r="GL1002">
        <v>0</v>
      </c>
      <c r="GM1002" t="s">
        <v>17</v>
      </c>
      <c r="GN1002">
        <v>0</v>
      </c>
      <c r="GO1002">
        <v>0</v>
      </c>
      <c r="GP1002">
        <v>0</v>
      </c>
      <c r="GQ1002">
        <v>0</v>
      </c>
      <c r="GR1002">
        <v>0</v>
      </c>
      <c r="GS1002">
        <v>0</v>
      </c>
      <c r="GT1002">
        <v>2</v>
      </c>
      <c r="GU1002">
        <v>5</v>
      </c>
      <c r="GV1002" t="b">
        <v>1</v>
      </c>
    </row>
    <row r="1003" spans="189:204">
      <c r="GG1003">
        <v>0</v>
      </c>
      <c r="GH1003">
        <v>2</v>
      </c>
      <c r="GK1003">
        <v>0</v>
      </c>
      <c r="GL1003">
        <v>0</v>
      </c>
      <c r="GM1003" t="s">
        <v>21</v>
      </c>
      <c r="GN1003">
        <v>3</v>
      </c>
      <c r="GO1003">
        <v>3</v>
      </c>
      <c r="GP1003">
        <v>4</v>
      </c>
      <c r="GQ1003">
        <v>5</v>
      </c>
      <c r="GR1003">
        <v>0</v>
      </c>
      <c r="GS1003">
        <v>0</v>
      </c>
      <c r="GT1003">
        <v>71</v>
      </c>
      <c r="GU1003">
        <v>5</v>
      </c>
      <c r="GV1003" t="b">
        <v>1</v>
      </c>
    </row>
    <row r="1004" spans="189:204">
      <c r="GG1004">
        <v>0</v>
      </c>
      <c r="GH1004">
        <v>3</v>
      </c>
      <c r="GL1004">
        <v>2</v>
      </c>
      <c r="GM1004" t="s">
        <v>16</v>
      </c>
      <c r="GN1004">
        <v>3</v>
      </c>
      <c r="GO1004">
        <v>6</v>
      </c>
      <c r="GP1004">
        <v>7</v>
      </c>
      <c r="GQ1004">
        <v>8</v>
      </c>
      <c r="GR1004">
        <v>0</v>
      </c>
      <c r="GS1004">
        <v>0</v>
      </c>
      <c r="GT1004">
        <v>26</v>
      </c>
      <c r="GU1004">
        <v>9</v>
      </c>
      <c r="GV1004" t="b">
        <v>1</v>
      </c>
    </row>
    <row r="1005" spans="189:204">
      <c r="GG1005">
        <v>5</v>
      </c>
      <c r="GH1005">
        <v>4</v>
      </c>
      <c r="GL1005">
        <v>2</v>
      </c>
      <c r="GM1005" t="s">
        <v>16</v>
      </c>
      <c r="GN1005">
        <v>3</v>
      </c>
      <c r="GO1005">
        <v>13</v>
      </c>
      <c r="GP1005">
        <v>14</v>
      </c>
      <c r="GQ1005">
        <v>15</v>
      </c>
      <c r="GR1005">
        <v>0</v>
      </c>
      <c r="GS1005">
        <v>0</v>
      </c>
      <c r="GT1005">
        <v>71</v>
      </c>
      <c r="GU1005">
        <v>9</v>
      </c>
      <c r="GV1005" t="b">
        <v>1</v>
      </c>
    </row>
    <row r="1006" spans="189:204">
      <c r="GG1006">
        <v>0</v>
      </c>
      <c r="GH1006">
        <v>5</v>
      </c>
      <c r="GL1006">
        <v>2</v>
      </c>
      <c r="GM1006" t="s">
        <v>16</v>
      </c>
      <c r="GN1006">
        <v>3</v>
      </c>
      <c r="GO1006">
        <v>28</v>
      </c>
      <c r="GP1006">
        <v>29</v>
      </c>
      <c r="GQ1006">
        <v>30</v>
      </c>
      <c r="GR1006">
        <v>0</v>
      </c>
      <c r="GS1006">
        <v>0</v>
      </c>
      <c r="GT1006">
        <v>116</v>
      </c>
      <c r="GU1006">
        <v>9</v>
      </c>
      <c r="GV1006" t="b">
        <v>1</v>
      </c>
    </row>
    <row r="1007" spans="189:204">
      <c r="GG1007">
        <v>0</v>
      </c>
      <c r="GH1007">
        <v>6</v>
      </c>
      <c r="GK1007">
        <v>0</v>
      </c>
      <c r="GL1007">
        <v>3</v>
      </c>
      <c r="GM1007" t="s">
        <v>21</v>
      </c>
      <c r="GN1007">
        <v>4</v>
      </c>
      <c r="GO1007">
        <v>9</v>
      </c>
      <c r="GP1007">
        <v>10</v>
      </c>
      <c r="GQ1007">
        <v>11</v>
      </c>
      <c r="GR1007">
        <v>12</v>
      </c>
      <c r="GS1007">
        <v>0</v>
      </c>
      <c r="GT1007">
        <v>14</v>
      </c>
      <c r="GU1007">
        <v>13</v>
      </c>
      <c r="GV1007" t="b">
        <v>1</v>
      </c>
    </row>
    <row r="1008" spans="189:204">
      <c r="GG1008">
        <v>0</v>
      </c>
      <c r="GH1008">
        <v>7</v>
      </c>
      <c r="GK1008">
        <v>0</v>
      </c>
      <c r="GL1008">
        <v>3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27</v>
      </c>
      <c r="GU1008">
        <v>13</v>
      </c>
      <c r="GV1008" t="b">
        <v>1</v>
      </c>
    </row>
    <row r="1009" spans="189:204">
      <c r="GG1009">
        <v>0</v>
      </c>
      <c r="GH1009">
        <v>8</v>
      </c>
      <c r="GK1009">
        <v>0</v>
      </c>
      <c r="GL1009">
        <v>3</v>
      </c>
      <c r="GM1009" t="s">
        <v>21</v>
      </c>
      <c r="GN1009">
        <v>4</v>
      </c>
      <c r="GO1009">
        <v>16</v>
      </c>
      <c r="GP1009">
        <v>17</v>
      </c>
      <c r="GQ1009">
        <v>18</v>
      </c>
      <c r="GR1009">
        <v>19</v>
      </c>
      <c r="GS1009">
        <v>0</v>
      </c>
      <c r="GT1009">
        <v>39</v>
      </c>
      <c r="GU1009">
        <v>13</v>
      </c>
      <c r="GV1009" t="b">
        <v>1</v>
      </c>
    </row>
    <row r="1010" spans="189:204">
      <c r="GG1010">
        <v>0</v>
      </c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7</v>
      </c>
      <c r="GU1010">
        <v>17</v>
      </c>
      <c r="GV1010" t="b">
        <v>1</v>
      </c>
    </row>
    <row r="1011" spans="189:204">
      <c r="GG1011">
        <v>0</v>
      </c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12</v>
      </c>
      <c r="GU1011">
        <v>17</v>
      </c>
      <c r="GV1011" t="b">
        <v>1</v>
      </c>
    </row>
    <row r="1012" spans="189:204">
      <c r="GG1012">
        <v>0</v>
      </c>
      <c r="GH1012">
        <v>11</v>
      </c>
      <c r="GL1012">
        <v>6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>
      <c r="GG1013">
        <v>0</v>
      </c>
      <c r="GH1013">
        <v>12</v>
      </c>
      <c r="GL1013">
        <v>6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>
      <c r="GG1014">
        <v>28</v>
      </c>
      <c r="GH1014">
        <v>13</v>
      </c>
      <c r="GK1014">
        <v>0</v>
      </c>
      <c r="GL1014">
        <v>4</v>
      </c>
      <c r="GM1014" t="s">
        <v>21</v>
      </c>
      <c r="GN1014">
        <v>4</v>
      </c>
      <c r="GO1014">
        <v>20</v>
      </c>
      <c r="GP1014">
        <v>21</v>
      </c>
      <c r="GQ1014">
        <v>22</v>
      </c>
      <c r="GR1014">
        <v>23</v>
      </c>
      <c r="GS1014">
        <v>0</v>
      </c>
      <c r="GT1014">
        <v>59</v>
      </c>
      <c r="GU1014">
        <v>13</v>
      </c>
      <c r="GV1014" t="b">
        <v>1</v>
      </c>
    </row>
    <row r="1015" spans="189:204">
      <c r="GG1015">
        <v>29</v>
      </c>
      <c r="GH1015">
        <v>14</v>
      </c>
      <c r="GK1015">
        <v>0</v>
      </c>
      <c r="GL1015">
        <v>4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72</v>
      </c>
      <c r="GU1015">
        <v>13</v>
      </c>
      <c r="GV1015" t="b">
        <v>1</v>
      </c>
    </row>
    <row r="1016" spans="189:204">
      <c r="GG1016">
        <v>30</v>
      </c>
      <c r="GH1016">
        <v>15</v>
      </c>
      <c r="GK1016">
        <v>0</v>
      </c>
      <c r="GL1016">
        <v>4</v>
      </c>
      <c r="GM1016" t="s">
        <v>21</v>
      </c>
      <c r="GN1016">
        <v>4</v>
      </c>
      <c r="GO1016">
        <v>24</v>
      </c>
      <c r="GP1016">
        <v>25</v>
      </c>
      <c r="GQ1016">
        <v>26</v>
      </c>
      <c r="GR1016">
        <v>27</v>
      </c>
      <c r="GS1016">
        <v>0</v>
      </c>
      <c r="GT1016">
        <v>84</v>
      </c>
      <c r="GU1016">
        <v>13</v>
      </c>
      <c r="GV1016" t="b">
        <v>1</v>
      </c>
    </row>
    <row r="1017" spans="189:204">
      <c r="GG1017">
        <v>0</v>
      </c>
      <c r="GH1017">
        <v>16</v>
      </c>
      <c r="GL1017">
        <v>8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32</v>
      </c>
      <c r="GU1017">
        <v>17</v>
      </c>
      <c r="GV1017" t="b">
        <v>1</v>
      </c>
    </row>
    <row r="1018" spans="189:204">
      <c r="GG1018">
        <v>0</v>
      </c>
      <c r="GH1018">
        <v>17</v>
      </c>
      <c r="GL1018">
        <v>8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37</v>
      </c>
      <c r="GU1018">
        <v>17</v>
      </c>
      <c r="GV1018" t="b">
        <v>1</v>
      </c>
    </row>
    <row r="1019" spans="189:204">
      <c r="GG1019">
        <v>0</v>
      </c>
      <c r="GH1019">
        <v>18</v>
      </c>
      <c r="GL1019">
        <v>8</v>
      </c>
      <c r="GM1019" t="s">
        <v>17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42</v>
      </c>
      <c r="GU1019">
        <v>17</v>
      </c>
      <c r="GV1019" t="b">
        <v>1</v>
      </c>
    </row>
    <row r="1020" spans="189:204">
      <c r="GG1020">
        <v>0</v>
      </c>
      <c r="GH1020">
        <v>19</v>
      </c>
      <c r="GL1020">
        <v>8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47</v>
      </c>
      <c r="GU1020">
        <v>17</v>
      </c>
      <c r="GV1020" t="b">
        <v>1</v>
      </c>
    </row>
    <row r="1021" spans="189:204">
      <c r="GG1021">
        <v>31</v>
      </c>
      <c r="GH1021">
        <v>20</v>
      </c>
      <c r="GL1021">
        <v>13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52</v>
      </c>
      <c r="GU1021">
        <v>17</v>
      </c>
      <c r="GV1021" t="b">
        <v>1</v>
      </c>
    </row>
    <row r="1022" spans="189:204">
      <c r="GG1022">
        <v>32</v>
      </c>
      <c r="GH1022">
        <v>21</v>
      </c>
      <c r="GL1022">
        <v>13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57</v>
      </c>
      <c r="GU1022">
        <v>17</v>
      </c>
      <c r="GV1022" t="b">
        <v>1</v>
      </c>
    </row>
    <row r="1023" spans="189:204">
      <c r="GG1023">
        <v>33</v>
      </c>
      <c r="GH1023">
        <v>22</v>
      </c>
      <c r="GL1023">
        <v>13</v>
      </c>
      <c r="GM1023" t="s">
        <v>17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62</v>
      </c>
      <c r="GU1023">
        <v>17</v>
      </c>
      <c r="GV1023" t="b">
        <v>1</v>
      </c>
    </row>
    <row r="1024" spans="189:204">
      <c r="GG1024">
        <v>34</v>
      </c>
      <c r="GH1024">
        <v>23</v>
      </c>
      <c r="GL1024">
        <v>13</v>
      </c>
      <c r="GM1024" t="s">
        <v>17</v>
      </c>
      <c r="GN1024">
        <v>0</v>
      </c>
      <c r="GO1024">
        <v>0</v>
      </c>
      <c r="GP1024">
        <v>0</v>
      </c>
      <c r="GQ1024">
        <v>0</v>
      </c>
      <c r="GR1024">
        <v>0</v>
      </c>
      <c r="GS1024">
        <v>0</v>
      </c>
      <c r="GT1024">
        <v>67</v>
      </c>
      <c r="GU1024">
        <v>17</v>
      </c>
      <c r="GV1024" t="b">
        <v>1</v>
      </c>
    </row>
    <row r="1025" spans="189:204">
      <c r="GG1025">
        <v>35</v>
      </c>
      <c r="GH1025">
        <v>24</v>
      </c>
      <c r="GL1025">
        <v>15</v>
      </c>
      <c r="GM1025" t="s">
        <v>17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77</v>
      </c>
      <c r="GU1025">
        <v>17</v>
      </c>
      <c r="GV1025" t="b">
        <v>1</v>
      </c>
    </row>
    <row r="1026" spans="189:204">
      <c r="GG1026">
        <v>36</v>
      </c>
      <c r="GH1026">
        <v>25</v>
      </c>
      <c r="GL1026">
        <v>15</v>
      </c>
      <c r="GM1026" t="s">
        <v>17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82</v>
      </c>
      <c r="GU1026">
        <v>17</v>
      </c>
      <c r="GV1026" t="b">
        <v>1</v>
      </c>
    </row>
    <row r="1027" spans="189:204">
      <c r="GG1027">
        <v>37</v>
      </c>
      <c r="GH1027">
        <v>26</v>
      </c>
      <c r="GL1027">
        <v>15</v>
      </c>
      <c r="GM1027" t="s">
        <v>17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87</v>
      </c>
      <c r="GU1027">
        <v>17</v>
      </c>
      <c r="GV1027" t="b">
        <v>1</v>
      </c>
    </row>
    <row r="1028" spans="189:204">
      <c r="GG1028">
        <v>38</v>
      </c>
      <c r="GH1028">
        <v>27</v>
      </c>
      <c r="GL1028">
        <v>15</v>
      </c>
      <c r="GM1028" t="s">
        <v>17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92</v>
      </c>
      <c r="GU1028">
        <v>17</v>
      </c>
      <c r="GV1028" t="b">
        <v>1</v>
      </c>
    </row>
    <row r="1029" spans="189:204">
      <c r="GH1029">
        <v>28</v>
      </c>
      <c r="GK1029">
        <v>0</v>
      </c>
      <c r="GL1029">
        <v>5</v>
      </c>
      <c r="GM1029" t="s">
        <v>21</v>
      </c>
      <c r="GN1029">
        <v>4</v>
      </c>
      <c r="GO1029">
        <v>31</v>
      </c>
      <c r="GP1029">
        <v>32</v>
      </c>
      <c r="GQ1029">
        <v>33</v>
      </c>
      <c r="GR1029">
        <v>34</v>
      </c>
      <c r="GS1029">
        <v>0</v>
      </c>
      <c r="GT1029">
        <v>104</v>
      </c>
      <c r="GU1029">
        <v>13</v>
      </c>
      <c r="GV1029" t="b">
        <v>1</v>
      </c>
    </row>
    <row r="1030" spans="189:204">
      <c r="GH1030">
        <v>29</v>
      </c>
      <c r="GK1030">
        <v>0</v>
      </c>
      <c r="GL1030">
        <v>5</v>
      </c>
      <c r="GM1030" t="s">
        <v>17</v>
      </c>
      <c r="GN1030">
        <v>0</v>
      </c>
      <c r="GO1030">
        <v>0</v>
      </c>
      <c r="GP1030">
        <v>0</v>
      </c>
      <c r="GQ1030">
        <v>0</v>
      </c>
      <c r="GR1030">
        <v>0</v>
      </c>
      <c r="GS1030">
        <v>0</v>
      </c>
      <c r="GT1030">
        <v>117</v>
      </c>
      <c r="GU1030">
        <v>13</v>
      </c>
      <c r="GV1030" t="b">
        <v>1</v>
      </c>
    </row>
    <row r="1031" spans="189:204">
      <c r="GH1031">
        <v>30</v>
      </c>
      <c r="GK1031">
        <v>0</v>
      </c>
      <c r="GL1031">
        <v>5</v>
      </c>
      <c r="GM1031" t="s">
        <v>21</v>
      </c>
      <c r="GN1031">
        <v>4</v>
      </c>
      <c r="GO1031">
        <v>35</v>
      </c>
      <c r="GP1031">
        <v>36</v>
      </c>
      <c r="GQ1031">
        <v>37</v>
      </c>
      <c r="GR1031">
        <v>38</v>
      </c>
      <c r="GS1031">
        <v>0</v>
      </c>
      <c r="GT1031">
        <v>129</v>
      </c>
      <c r="GU1031">
        <v>13</v>
      </c>
      <c r="GV1031" t="b">
        <v>1</v>
      </c>
    </row>
    <row r="1032" spans="189:204">
      <c r="GH1032">
        <v>31</v>
      </c>
      <c r="GL1032">
        <v>28</v>
      </c>
      <c r="GM1032" t="s">
        <v>17</v>
      </c>
      <c r="GN1032">
        <v>0</v>
      </c>
      <c r="GO1032">
        <v>0</v>
      </c>
      <c r="GP1032">
        <v>0</v>
      </c>
      <c r="GQ1032">
        <v>0</v>
      </c>
      <c r="GR1032">
        <v>0</v>
      </c>
      <c r="GS1032">
        <v>0</v>
      </c>
      <c r="GT1032">
        <v>97</v>
      </c>
      <c r="GU1032">
        <v>17</v>
      </c>
      <c r="GV1032" t="b">
        <v>1</v>
      </c>
    </row>
    <row r="1033" spans="189:204">
      <c r="GH1033">
        <v>32</v>
      </c>
      <c r="GL1033">
        <v>28</v>
      </c>
      <c r="GM1033" t="s">
        <v>17</v>
      </c>
      <c r="GN1033">
        <v>0</v>
      </c>
      <c r="GO1033">
        <v>0</v>
      </c>
      <c r="GP1033">
        <v>0</v>
      </c>
      <c r="GQ1033">
        <v>0</v>
      </c>
      <c r="GR1033">
        <v>0</v>
      </c>
      <c r="GS1033">
        <v>0</v>
      </c>
      <c r="GT1033">
        <v>102</v>
      </c>
      <c r="GU1033">
        <v>17</v>
      </c>
      <c r="GV1033" t="b">
        <v>1</v>
      </c>
    </row>
    <row r="1034" spans="189:204">
      <c r="GH1034">
        <v>33</v>
      </c>
      <c r="GL1034">
        <v>28</v>
      </c>
      <c r="GM1034" t="s">
        <v>17</v>
      </c>
      <c r="GN1034">
        <v>0</v>
      </c>
      <c r="GO1034">
        <v>0</v>
      </c>
      <c r="GP1034">
        <v>0</v>
      </c>
      <c r="GQ1034">
        <v>0</v>
      </c>
      <c r="GR1034">
        <v>0</v>
      </c>
      <c r="GS1034">
        <v>0</v>
      </c>
      <c r="GT1034">
        <v>107</v>
      </c>
      <c r="GU1034">
        <v>17</v>
      </c>
      <c r="GV1034" t="b">
        <v>1</v>
      </c>
    </row>
    <row r="1035" spans="189:204">
      <c r="GH1035">
        <v>34</v>
      </c>
      <c r="GL1035">
        <v>28</v>
      </c>
      <c r="GM1035" t="s">
        <v>17</v>
      </c>
      <c r="GN1035">
        <v>0</v>
      </c>
      <c r="GO1035">
        <v>0</v>
      </c>
      <c r="GP1035">
        <v>0</v>
      </c>
      <c r="GQ1035">
        <v>0</v>
      </c>
      <c r="GR1035">
        <v>0</v>
      </c>
      <c r="GS1035">
        <v>0</v>
      </c>
      <c r="GT1035">
        <v>112</v>
      </c>
      <c r="GU1035">
        <v>17</v>
      </c>
      <c r="GV1035" t="b">
        <v>1</v>
      </c>
    </row>
    <row r="1036" spans="189:204">
      <c r="GH1036">
        <v>35</v>
      </c>
      <c r="GL1036">
        <v>30</v>
      </c>
      <c r="GM1036" t="s">
        <v>17</v>
      </c>
      <c r="GN1036">
        <v>0</v>
      </c>
      <c r="GO1036">
        <v>0</v>
      </c>
      <c r="GP1036">
        <v>0</v>
      </c>
      <c r="GQ1036">
        <v>0</v>
      </c>
      <c r="GR1036">
        <v>0</v>
      </c>
      <c r="GS1036">
        <v>0</v>
      </c>
      <c r="GT1036">
        <v>122</v>
      </c>
      <c r="GU1036">
        <v>17</v>
      </c>
      <c r="GV1036" t="b">
        <v>1</v>
      </c>
    </row>
    <row r="1037" spans="189:204">
      <c r="GH1037">
        <v>36</v>
      </c>
      <c r="GL1037">
        <v>30</v>
      </c>
      <c r="GM1037" t="s">
        <v>17</v>
      </c>
      <c r="GN1037">
        <v>0</v>
      </c>
      <c r="GO1037">
        <v>0</v>
      </c>
      <c r="GP1037">
        <v>0</v>
      </c>
      <c r="GQ1037">
        <v>0</v>
      </c>
      <c r="GR1037">
        <v>0</v>
      </c>
      <c r="GS1037">
        <v>0</v>
      </c>
      <c r="GT1037">
        <v>127</v>
      </c>
      <c r="GU1037">
        <v>17</v>
      </c>
      <c r="GV1037" t="b">
        <v>1</v>
      </c>
    </row>
    <row r="1038" spans="189:204">
      <c r="GH1038">
        <v>37</v>
      </c>
      <c r="GL1038">
        <v>30</v>
      </c>
      <c r="GM1038" t="s">
        <v>17</v>
      </c>
      <c r="GN1038">
        <v>0</v>
      </c>
      <c r="GO1038">
        <v>0</v>
      </c>
      <c r="GP1038">
        <v>0</v>
      </c>
      <c r="GQ1038">
        <v>0</v>
      </c>
      <c r="GR1038">
        <v>0</v>
      </c>
      <c r="GS1038">
        <v>0</v>
      </c>
      <c r="GT1038">
        <v>132</v>
      </c>
      <c r="GU1038">
        <v>17</v>
      </c>
      <c r="GV1038" t="b">
        <v>1</v>
      </c>
    </row>
    <row r="1039" spans="189:204">
      <c r="GH1039">
        <v>38</v>
      </c>
      <c r="GL1039">
        <v>30</v>
      </c>
      <c r="GM1039" t="s">
        <v>17</v>
      </c>
      <c r="GN1039">
        <v>0</v>
      </c>
      <c r="GO1039">
        <v>0</v>
      </c>
      <c r="GP1039">
        <v>0</v>
      </c>
      <c r="GQ1039">
        <v>0</v>
      </c>
      <c r="GR1039">
        <v>0</v>
      </c>
      <c r="GS1039">
        <v>0</v>
      </c>
      <c r="GT1039">
        <v>137</v>
      </c>
      <c r="GU1039">
        <v>17</v>
      </c>
      <c r="GV1039" t="b">
        <v>1</v>
      </c>
    </row>
  </sheetData>
  <sheetProtection scenarios="1"/>
  <phoneticPr fontId="2" type="noConversion"/>
  <pageMargins left="0.75" right="0.75" top="1" bottom="1" header="0.5" footer="0.5"/>
  <pageSetup orientation="portrait" horizontalDpi="4294967292" verticalDpi="4294967292"/>
  <headerFooter>
    <oddHeader>&amp;l&amp;bFor Evaluation Only</oddHeader>
    <oddFooter>&amp;l&amp;bTreePlan Trial, For Evaluation Only&amp;r&amp;bwww.TreePlan.com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2014-06-04T20:39:57Z</dcterms:created>
  <dcterms:modified xsi:type="dcterms:W3CDTF">2014-06-04T21:02:53Z</dcterms:modified>
</cp:coreProperties>
</file>