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40" yWindow="240" windowWidth="25360" windowHeight="16280" tabRatio="500"/>
  </bookViews>
  <sheets>
    <sheet name="Balance Sheet" sheetId="1" r:id="rId1"/>
    <sheet name="AJ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6" i="1"/>
  <c r="E37" i="1"/>
  <c r="E42" i="1"/>
  <c r="E9" i="1"/>
  <c r="E47" i="1"/>
  <c r="E21" i="1"/>
  <c r="E24" i="1"/>
  <c r="E8" i="1"/>
  <c r="E11" i="1"/>
  <c r="E12" i="1"/>
  <c r="E13" i="1"/>
  <c r="E30" i="1"/>
  <c r="E27" i="1"/>
  <c r="E31" i="1"/>
  <c r="E33" i="1"/>
  <c r="E54" i="1"/>
  <c r="E56" i="1"/>
  <c r="E49" i="1"/>
  <c r="E58" i="1"/>
  <c r="H9" i="1"/>
</calcChain>
</file>

<file path=xl/comments1.xml><?xml version="1.0" encoding="utf-8"?>
<comments xmlns="http://schemas.openxmlformats.org/spreadsheetml/2006/main">
  <authors>
    <author>Jacob Wall</author>
  </authors>
  <commentList>
    <comment ref="E8" authorId="0">
      <text>
        <r>
          <rPr>
            <b/>
            <sz val="9"/>
            <color indexed="81"/>
            <rFont val="Calibri"/>
            <family val="2"/>
          </rPr>
          <t>Jacob Wall:</t>
        </r>
        <r>
          <rPr>
            <sz val="9"/>
            <color indexed="81"/>
            <rFont val="Calibri"/>
            <family val="2"/>
          </rPr>
          <t xml:space="preserve">
Investment in U.S. Treasury Bills $10,000
CD 180 day maturity $25,000
Note Receivable of $63,000
</t>
        </r>
      </text>
    </comment>
    <comment ref="E9" authorId="0">
      <text>
        <r>
          <rPr>
            <b/>
            <sz val="9"/>
            <color indexed="81"/>
            <rFont val="Calibri"/>
            <family val="2"/>
          </rPr>
          <t>Jacob Wall:</t>
        </r>
        <r>
          <rPr>
            <sz val="9"/>
            <color indexed="81"/>
            <rFont val="Calibri"/>
            <family val="2"/>
          </rPr>
          <t xml:space="preserve">
Adjustment from incorrectly identifying a check dated in 2013 as a STI instead of A/R
</t>
        </r>
      </text>
    </comment>
    <comment ref="E12" authorId="0">
      <text>
        <r>
          <rPr>
            <b/>
            <sz val="9"/>
            <color indexed="81"/>
            <rFont val="Calibri"/>
            <family val="2"/>
          </rPr>
          <t>Jacob Wall:</t>
        </r>
        <r>
          <rPr>
            <sz val="9"/>
            <color indexed="81"/>
            <rFont val="Calibri"/>
            <family val="2"/>
          </rPr>
          <t xml:space="preserve">
Original $260,000 balance less the $5,000 from the incorrect identification of consignment inventory as an asset
</t>
        </r>
      </text>
    </comment>
    <comment ref="E37" authorId="0">
      <text>
        <r>
          <rPr>
            <b/>
            <sz val="9"/>
            <color indexed="81"/>
            <rFont val="Calibri"/>
            <family val="2"/>
          </rPr>
          <t>Jacob Wall:</t>
        </r>
        <r>
          <rPr>
            <sz val="9"/>
            <color indexed="81"/>
            <rFont val="Calibri"/>
            <family val="2"/>
          </rPr>
          <t xml:space="preserve">
Remove $5,000 from accounts payable to accidentally counting consigned inventory as an asset
</t>
        </r>
      </text>
    </comment>
  </commentList>
</comments>
</file>

<file path=xl/sharedStrings.xml><?xml version="1.0" encoding="utf-8"?>
<sst xmlns="http://schemas.openxmlformats.org/spreadsheetml/2006/main" count="99" uniqueCount="85">
  <si>
    <t>Current Assets:</t>
  </si>
  <si>
    <t>Balance Sheet</t>
  </si>
  <si>
    <t>As of December 31, 2012</t>
  </si>
  <si>
    <t>Assets</t>
  </si>
  <si>
    <t>Cash</t>
  </si>
  <si>
    <t>Investments</t>
  </si>
  <si>
    <t>Accounts Receivable</t>
  </si>
  <si>
    <t>Less: Allowance for doubtful accounts</t>
  </si>
  <si>
    <t>Accounts receivable, net</t>
  </si>
  <si>
    <t>Inventory</t>
  </si>
  <si>
    <t>Total current assets</t>
  </si>
  <si>
    <t>Long-term investments</t>
  </si>
  <si>
    <t>Land held for future sale</t>
  </si>
  <si>
    <t>Cash surrender value of life insurance</t>
  </si>
  <si>
    <t>Total long-term investments</t>
  </si>
  <si>
    <t>Property, plant, and equipment</t>
  </si>
  <si>
    <t>Building, at cost</t>
  </si>
  <si>
    <t>Less: Accumulated depreciation</t>
  </si>
  <si>
    <t>Building, net</t>
  </si>
  <si>
    <t>Less accumulated depreciation</t>
  </si>
  <si>
    <t>Total property, plant, &amp; equipment, net</t>
  </si>
  <si>
    <t>Total assets</t>
  </si>
  <si>
    <t>Liabilities and Stockholders' Equity</t>
  </si>
  <si>
    <t>Current Liabilities:</t>
  </si>
  <si>
    <t>Accounts payable</t>
  </si>
  <si>
    <t>Total current liabilities</t>
  </si>
  <si>
    <t>Long-term liabilities:</t>
  </si>
  <si>
    <t>Total long-term liabilities</t>
  </si>
  <si>
    <t>Total liabilities</t>
  </si>
  <si>
    <t>Stockholders' Equity</t>
  </si>
  <si>
    <t>Common stock ($x par value; xxx shares authorized, xxx shares issued and outstanding)</t>
  </si>
  <si>
    <t>Additional paid-in capital</t>
  </si>
  <si>
    <t>Total contributed capital</t>
  </si>
  <si>
    <t>Retained earnings</t>
  </si>
  <si>
    <t>Total stockholders' equity</t>
  </si>
  <si>
    <t>Total liabilities and stockholders' equity</t>
  </si>
  <si>
    <t>Income taxes payable, due March 2013</t>
  </si>
  <si>
    <t>Note payable</t>
  </si>
  <si>
    <t>Interest payable</t>
  </si>
  <si>
    <t>Dividends payable, due 2/14/2013</t>
  </si>
  <si>
    <t>Compensating balance to support note payable</t>
  </si>
  <si>
    <t>1a)</t>
  </si>
  <si>
    <t>None needed</t>
  </si>
  <si>
    <t>1b)</t>
  </si>
  <si>
    <t>1c)</t>
  </si>
  <si>
    <t>Non-Current Asset Investment (+A)</t>
  </si>
  <si>
    <t>Cash (+A)</t>
  </si>
  <si>
    <t>Cash (-A)</t>
  </si>
  <si>
    <t>1d)</t>
  </si>
  <si>
    <t>Short-Term Investment (+A)</t>
  </si>
  <si>
    <t>1e)</t>
  </si>
  <si>
    <t>Long-Term Investment (+A)</t>
  </si>
  <si>
    <t>1f)</t>
  </si>
  <si>
    <t>2a)</t>
  </si>
  <si>
    <t>2b)</t>
  </si>
  <si>
    <t>???</t>
  </si>
  <si>
    <t>Accounts Receivables (-A)</t>
  </si>
  <si>
    <t>2c)</t>
  </si>
  <si>
    <t>3)</t>
  </si>
  <si>
    <t>Accounts Payable (-L)</t>
  </si>
  <si>
    <t>Inventory (-A)</t>
  </si>
  <si>
    <t>4a)</t>
  </si>
  <si>
    <t>Short-Term Investment (-A)</t>
  </si>
  <si>
    <t>Accounts Receivable (+A)</t>
  </si>
  <si>
    <t>4b)</t>
  </si>
  <si>
    <t>5a)</t>
  </si>
  <si>
    <t>5b)</t>
  </si>
  <si>
    <t>Land (-A)</t>
  </si>
  <si>
    <t>Long-Term Other Asset (+A)</t>
  </si>
  <si>
    <t>5c)</t>
  </si>
  <si>
    <t>Non-Current Long-Term Investment (+A)</t>
  </si>
  <si>
    <t>6a)</t>
  </si>
  <si>
    <t>Common Stock (+SE)</t>
  </si>
  <si>
    <t>Additional Paid in Capital (+SE)</t>
  </si>
  <si>
    <t>6b)</t>
  </si>
  <si>
    <t>6c)</t>
  </si>
  <si>
    <t>Retained Earnings (+SE)</t>
  </si>
  <si>
    <t>Equipment, net</t>
  </si>
  <si>
    <t>Equipment, at cost</t>
  </si>
  <si>
    <t>Land</t>
  </si>
  <si>
    <t>Liabilities + SE</t>
  </si>
  <si>
    <t>Difference</t>
  </si>
  <si>
    <t>Land purchased for investment purposes</t>
  </si>
  <si>
    <t>Notes payable</t>
  </si>
  <si>
    <t>Harvard Distribution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</si>
</sst>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59">
    <xf numFmtId="4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4" fontId="0" fillId="0" borderId="0" xfId="0"/>
    <xf numFmtId="4" fontId="1" fillId="0" borderId="0" xfId="0" applyFont="1"/>
    <xf numFmtId="4" fontId="2" fillId="0" borderId="0" xfId="0" applyFont="1"/>
    <xf numFmtId="3" fontId="0" fillId="0" borderId="1" xfId="0" applyNumberFormat="1" applyBorder="1"/>
    <xf numFmtId="3" fontId="0" fillId="0" borderId="0" xfId="0" applyNumberFormat="1"/>
    <xf numFmtId="4" fontId="5" fillId="0" borderId="0" xfId="0" applyFont="1"/>
    <xf numFmtId="3" fontId="6" fillId="0" borderId="0" xfId="0" applyNumberFormat="1" applyFont="1"/>
    <xf numFmtId="4" fontId="0" fillId="0" borderId="0" xfId="0" applyAlignment="1">
      <alignment horizontal="center"/>
    </xf>
    <xf numFmtId="3" fontId="0" fillId="0" borderId="1" xfId="0" applyNumberFormat="1" applyFont="1" applyBorder="1"/>
    <xf numFmtId="3" fontId="0" fillId="0" borderId="0" xfId="0" applyNumberFormat="1" applyFont="1"/>
    <xf numFmtId="166" fontId="0" fillId="0" borderId="0" xfId="0" applyNumberFormat="1" applyFont="1"/>
    <xf numFmtId="166" fontId="0" fillId="0" borderId="3" xfId="0" applyNumberFormat="1" applyBorder="1"/>
    <xf numFmtId="166" fontId="0" fillId="0" borderId="0" xfId="0" applyNumberFormat="1"/>
    <xf numFmtId="3" fontId="0" fillId="0" borderId="0" xfId="0" applyNumberFormat="1" applyBorder="1"/>
    <xf numFmtId="3" fontId="0" fillId="0" borderId="2" xfId="0" applyNumberFormat="1" applyBorder="1"/>
    <xf numFmtId="3" fontId="5" fillId="0" borderId="0" xfId="0" applyNumberFormat="1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E2" sqref="E2"/>
    </sheetView>
  </sheetViews>
  <sheetFormatPr baseColWidth="10" defaultRowHeight="15" x14ac:dyDescent="0"/>
  <cols>
    <col min="1" max="1" width="6" customWidth="1"/>
    <col min="4" max="4" width="43.6640625" customWidth="1"/>
    <col min="5" max="5" width="14.1640625" bestFit="1" customWidth="1"/>
    <col min="8" max="8" width="11.83203125" bestFit="1" customWidth="1"/>
  </cols>
  <sheetData>
    <row r="1" spans="1:8">
      <c r="E1" s="7" t="s">
        <v>84</v>
      </c>
    </row>
    <row r="2" spans="1:8">
      <c r="E2" s="7" t="s">
        <v>1</v>
      </c>
    </row>
    <row r="3" spans="1:8">
      <c r="E3" s="7" t="s">
        <v>2</v>
      </c>
    </row>
    <row r="5" spans="1:8">
      <c r="A5" s="1" t="s">
        <v>3</v>
      </c>
    </row>
    <row r="6" spans="1:8">
      <c r="A6" s="2" t="s">
        <v>0</v>
      </c>
      <c r="G6" t="s">
        <v>3</v>
      </c>
      <c r="H6">
        <f>E33</f>
        <v>1649300</v>
      </c>
    </row>
    <row r="7" spans="1:8">
      <c r="A7" t="s">
        <v>4</v>
      </c>
      <c r="E7" s="10">
        <v>40000</v>
      </c>
      <c r="G7" t="s">
        <v>80</v>
      </c>
      <c r="H7">
        <f>E58</f>
        <v>1649300</v>
      </c>
    </row>
    <row r="8" spans="1:8">
      <c r="A8" t="s">
        <v>5</v>
      </c>
      <c r="E8" s="4">
        <f>10000+25000+63000</f>
        <v>98000</v>
      </c>
    </row>
    <row r="9" spans="1:8">
      <c r="A9" t="s">
        <v>6</v>
      </c>
      <c r="E9" s="4">
        <f>140000+5000-2500+11000</f>
        <v>153500</v>
      </c>
      <c r="G9" t="s">
        <v>81</v>
      </c>
      <c r="H9">
        <f>H6-H7</f>
        <v>0</v>
      </c>
    </row>
    <row r="10" spans="1:8">
      <c r="A10" t="s">
        <v>7</v>
      </c>
      <c r="E10" s="3">
        <v>10500</v>
      </c>
    </row>
    <row r="11" spans="1:8">
      <c r="B11" t="s">
        <v>8</v>
      </c>
      <c r="E11" s="4">
        <f>E9-E10</f>
        <v>143000</v>
      </c>
    </row>
    <row r="12" spans="1:8">
      <c r="A12" t="s">
        <v>9</v>
      </c>
      <c r="E12" s="4">
        <f>260000-5000</f>
        <v>255000</v>
      </c>
    </row>
    <row r="13" spans="1:8">
      <c r="B13" t="s">
        <v>10</v>
      </c>
      <c r="E13" s="8">
        <f>SUM(E7:E8)+SUM(E11:E12)</f>
        <v>536000</v>
      </c>
    </row>
    <row r="16" spans="1:8">
      <c r="A16" t="s">
        <v>11</v>
      </c>
    </row>
    <row r="17" spans="1:5">
      <c r="A17" t="s">
        <v>82</v>
      </c>
      <c r="E17" s="12">
        <v>50000</v>
      </c>
    </row>
    <row r="18" spans="1:5">
      <c r="A18" t="s">
        <v>40</v>
      </c>
      <c r="E18" s="9">
        <v>50000</v>
      </c>
    </row>
    <row r="19" spans="1:5">
      <c r="A19" t="s">
        <v>12</v>
      </c>
      <c r="E19" s="4">
        <v>75000</v>
      </c>
    </row>
    <row r="20" spans="1:5">
      <c r="A20" t="s">
        <v>13</v>
      </c>
      <c r="E20" s="3">
        <v>150000</v>
      </c>
    </row>
    <row r="21" spans="1:5">
      <c r="B21" t="s">
        <v>14</v>
      </c>
      <c r="E21" s="4">
        <f>SUM(E17:E20)</f>
        <v>325000</v>
      </c>
    </row>
    <row r="23" spans="1:5">
      <c r="A23" t="s">
        <v>15</v>
      </c>
    </row>
    <row r="24" spans="1:5">
      <c r="A24" t="s">
        <v>79</v>
      </c>
      <c r="E24" s="12">
        <f>350000-50000-75000</f>
        <v>225000</v>
      </c>
    </row>
    <row r="25" spans="1:5">
      <c r="A25" t="s">
        <v>16</v>
      </c>
      <c r="E25" s="4">
        <v>600000</v>
      </c>
    </row>
    <row r="26" spans="1:5">
      <c r="A26" t="s">
        <v>17</v>
      </c>
      <c r="E26" s="3">
        <v>200000</v>
      </c>
    </row>
    <row r="27" spans="1:5">
      <c r="B27" t="s">
        <v>18</v>
      </c>
      <c r="E27" s="4">
        <f>E25-E26</f>
        <v>400000</v>
      </c>
    </row>
    <row r="28" spans="1:5">
      <c r="A28" t="s">
        <v>78</v>
      </c>
      <c r="E28" s="13">
        <v>227300</v>
      </c>
    </row>
    <row r="29" spans="1:5">
      <c r="A29" t="s">
        <v>19</v>
      </c>
      <c r="E29" s="3">
        <v>64000</v>
      </c>
    </row>
    <row r="30" spans="1:5">
      <c r="B30" t="s">
        <v>77</v>
      </c>
      <c r="E30" s="14">
        <f>E28-E29</f>
        <v>163300</v>
      </c>
    </row>
    <row r="31" spans="1:5">
      <c r="B31" t="s">
        <v>20</v>
      </c>
      <c r="E31" s="4">
        <f>E30+E27+E24</f>
        <v>788300</v>
      </c>
    </row>
    <row r="33" spans="1:5" ht="16" thickBot="1">
      <c r="B33" t="s">
        <v>21</v>
      </c>
      <c r="E33" s="11">
        <f>E31+E21+E13</f>
        <v>1649300</v>
      </c>
    </row>
    <row r="34" spans="1:5" ht="16" thickTop="1"/>
    <row r="35" spans="1:5">
      <c r="A35" s="1" t="s">
        <v>22</v>
      </c>
    </row>
    <row r="36" spans="1:5">
      <c r="A36" s="2" t="s">
        <v>23</v>
      </c>
    </row>
    <row r="37" spans="1:5">
      <c r="A37" t="s">
        <v>24</v>
      </c>
      <c r="E37" s="12">
        <f>86200-5000</f>
        <v>81200</v>
      </c>
    </row>
    <row r="38" spans="1:5">
      <c r="A38" t="s">
        <v>36</v>
      </c>
      <c r="E38" s="4">
        <v>18000</v>
      </c>
    </row>
    <row r="39" spans="1:5">
      <c r="A39" t="s">
        <v>37</v>
      </c>
      <c r="E39" s="13">
        <v>50000</v>
      </c>
    </row>
    <row r="40" spans="1:5">
      <c r="A40" t="s">
        <v>38</v>
      </c>
      <c r="E40" s="4">
        <v>6000</v>
      </c>
    </row>
    <row r="41" spans="1:5">
      <c r="A41" t="s">
        <v>39</v>
      </c>
      <c r="E41" s="4">
        <v>50000</v>
      </c>
    </row>
    <row r="42" spans="1:5">
      <c r="B42" t="s">
        <v>25</v>
      </c>
      <c r="E42" s="4">
        <f>SUM(E37:E41)</f>
        <v>205200</v>
      </c>
    </row>
    <row r="44" spans="1:5">
      <c r="A44" t="s">
        <v>26</v>
      </c>
    </row>
    <row r="45" spans="1:5">
      <c r="A45" t="s">
        <v>83</v>
      </c>
      <c r="E45" s="12">
        <v>350000</v>
      </c>
    </row>
    <row r="46" spans="1:5">
      <c r="A46" t="s">
        <v>38</v>
      </c>
      <c r="E46" s="15">
        <v>0</v>
      </c>
    </row>
    <row r="47" spans="1:5">
      <c r="B47" t="s">
        <v>27</v>
      </c>
      <c r="E47" s="3">
        <f>SUM(E45:E46)</f>
        <v>350000</v>
      </c>
    </row>
    <row r="49" spans="1:5">
      <c r="B49" t="s">
        <v>28</v>
      </c>
      <c r="E49" s="12">
        <f>E47+E42</f>
        <v>555200</v>
      </c>
    </row>
    <row r="51" spans="1:5">
      <c r="A51" t="s">
        <v>29</v>
      </c>
    </row>
    <row r="52" spans="1:5">
      <c r="A52" t="s">
        <v>30</v>
      </c>
      <c r="E52" s="12">
        <v>100000</v>
      </c>
    </row>
    <row r="53" spans="1:5">
      <c r="A53" t="s">
        <v>31</v>
      </c>
      <c r="E53" s="3">
        <v>500000</v>
      </c>
    </row>
    <row r="54" spans="1:5">
      <c r="B54" t="s">
        <v>32</v>
      </c>
      <c r="E54" s="4">
        <f>SUM(E52:E53)</f>
        <v>600000</v>
      </c>
    </row>
    <row r="55" spans="1:5">
      <c r="A55" t="s">
        <v>33</v>
      </c>
      <c r="E55" s="3">
        <v>494100</v>
      </c>
    </row>
    <row r="56" spans="1:5">
      <c r="B56" t="s">
        <v>34</v>
      </c>
      <c r="E56" s="14">
        <f>SUM(E54:E55)</f>
        <v>1094100</v>
      </c>
    </row>
    <row r="58" spans="1:5" ht="16" thickBot="1">
      <c r="B58" t="s">
        <v>35</v>
      </c>
      <c r="E58" s="11">
        <f>E56+E49</f>
        <v>1649300</v>
      </c>
    </row>
    <row r="59" spans="1:5" ht="16" thickTop="1"/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1" sqref="H1"/>
    </sheetView>
  </sheetViews>
  <sheetFormatPr baseColWidth="10" defaultRowHeight="15" x14ac:dyDescent="0"/>
  <sheetData>
    <row r="1" spans="1:6">
      <c r="A1" t="s">
        <v>41</v>
      </c>
      <c r="B1" s="1" t="s">
        <v>42</v>
      </c>
    </row>
    <row r="3" spans="1:6">
      <c r="A3" t="s">
        <v>43</v>
      </c>
      <c r="B3" s="1" t="s">
        <v>42</v>
      </c>
    </row>
    <row r="5" spans="1:6">
      <c r="A5" t="s">
        <v>44</v>
      </c>
      <c r="B5" t="s">
        <v>47</v>
      </c>
      <c r="E5" s="4">
        <v>50000</v>
      </c>
    </row>
    <row r="6" spans="1:6">
      <c r="C6" t="s">
        <v>45</v>
      </c>
      <c r="F6" s="4">
        <v>50000</v>
      </c>
    </row>
    <row r="8" spans="1:6">
      <c r="A8" t="s">
        <v>48</v>
      </c>
      <c r="B8" t="s">
        <v>47</v>
      </c>
      <c r="E8" s="4">
        <v>10000</v>
      </c>
    </row>
    <row r="9" spans="1:6">
      <c r="C9" t="s">
        <v>49</v>
      </c>
      <c r="F9" s="4">
        <v>10000</v>
      </c>
    </row>
    <row r="11" spans="1:6">
      <c r="A11" t="s">
        <v>50</v>
      </c>
      <c r="B11" t="s">
        <v>47</v>
      </c>
      <c r="E11" s="4">
        <v>150000</v>
      </c>
    </row>
    <row r="12" spans="1:6">
      <c r="C12" t="s">
        <v>51</v>
      </c>
      <c r="F12" s="4">
        <v>150000</v>
      </c>
    </row>
    <row r="14" spans="1:6">
      <c r="A14" t="s">
        <v>52</v>
      </c>
      <c r="B14" t="s">
        <v>47</v>
      </c>
      <c r="E14" s="4">
        <v>25000</v>
      </c>
    </row>
    <row r="15" spans="1:6">
      <c r="C15" t="s">
        <v>49</v>
      </c>
      <c r="F15" s="4">
        <v>25000</v>
      </c>
    </row>
    <row r="17" spans="1:6">
      <c r="A17" t="s">
        <v>53</v>
      </c>
      <c r="B17" s="1" t="s">
        <v>42</v>
      </c>
    </row>
    <row r="19" spans="1:6">
      <c r="A19" t="s">
        <v>54</v>
      </c>
      <c r="B19" t="s">
        <v>56</v>
      </c>
      <c r="E19" s="4">
        <v>2500</v>
      </c>
    </row>
    <row r="20" spans="1:6">
      <c r="C20" s="5" t="s">
        <v>55</v>
      </c>
      <c r="F20" s="4">
        <v>2500</v>
      </c>
    </row>
    <row r="22" spans="1:6">
      <c r="A22" t="s">
        <v>57</v>
      </c>
      <c r="B22" s="1" t="s">
        <v>42</v>
      </c>
    </row>
    <row r="24" spans="1:6">
      <c r="A24" t="s">
        <v>58</v>
      </c>
      <c r="B24" t="s">
        <v>60</v>
      </c>
      <c r="E24" s="4">
        <v>5000</v>
      </c>
    </row>
    <row r="25" spans="1:6">
      <c r="C25" t="s">
        <v>59</v>
      </c>
      <c r="F25" s="4">
        <v>5000</v>
      </c>
    </row>
    <row r="27" spans="1:6">
      <c r="A27" t="s">
        <v>61</v>
      </c>
      <c r="B27" t="s">
        <v>62</v>
      </c>
      <c r="E27" s="4">
        <v>11000</v>
      </c>
    </row>
    <row r="28" spans="1:6">
      <c r="C28" t="s">
        <v>63</v>
      </c>
      <c r="E28" s="4"/>
      <c r="F28" s="4">
        <v>11000</v>
      </c>
    </row>
    <row r="29" spans="1:6">
      <c r="F29" s="4"/>
    </row>
    <row r="30" spans="1:6">
      <c r="A30" t="s">
        <v>64</v>
      </c>
      <c r="B30" t="s">
        <v>55</v>
      </c>
    </row>
    <row r="32" spans="1:6">
      <c r="A32" t="s">
        <v>65</v>
      </c>
      <c r="B32" s="1" t="s">
        <v>42</v>
      </c>
    </row>
    <row r="34" spans="1:6">
      <c r="A34" t="s">
        <v>66</v>
      </c>
      <c r="B34" t="s">
        <v>67</v>
      </c>
      <c r="E34" s="4">
        <v>50000</v>
      </c>
    </row>
    <row r="35" spans="1:6">
      <c r="C35" t="s">
        <v>68</v>
      </c>
      <c r="F35" s="6">
        <v>50000</v>
      </c>
    </row>
    <row r="37" spans="1:6">
      <c r="A37" t="s">
        <v>69</v>
      </c>
      <c r="B37" t="s">
        <v>67</v>
      </c>
      <c r="E37" s="4">
        <v>75000</v>
      </c>
    </row>
    <row r="38" spans="1:6">
      <c r="C38" t="s">
        <v>70</v>
      </c>
      <c r="F38" s="4">
        <v>75000</v>
      </c>
    </row>
    <row r="40" spans="1:6">
      <c r="A40" t="s">
        <v>71</v>
      </c>
      <c r="B40" t="s">
        <v>72</v>
      </c>
      <c r="E40" s="4">
        <v>100000</v>
      </c>
    </row>
    <row r="41" spans="1:6">
      <c r="B41" t="s">
        <v>73</v>
      </c>
      <c r="E41" s="4">
        <v>500000</v>
      </c>
    </row>
    <row r="42" spans="1:6">
      <c r="C42" t="s">
        <v>46</v>
      </c>
      <c r="F42" s="4">
        <v>600000</v>
      </c>
    </row>
    <row r="44" spans="1:6">
      <c r="A44" t="s">
        <v>74</v>
      </c>
      <c r="B44" s="1" t="s">
        <v>42</v>
      </c>
    </row>
    <row r="46" spans="1:6">
      <c r="A46" t="s">
        <v>75</v>
      </c>
      <c r="B46" t="s">
        <v>76</v>
      </c>
      <c r="E46" s="4">
        <v>494100</v>
      </c>
    </row>
    <row r="47" spans="1:6">
      <c r="C47" t="s">
        <v>55</v>
      </c>
      <c r="F47" s="4">
        <v>494100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AJEs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Wall</dc:creator>
  <cp:lastModifiedBy>Jacob Wall</cp:lastModifiedBy>
  <dcterms:created xsi:type="dcterms:W3CDTF">2013-02-17T03:43:37Z</dcterms:created>
  <dcterms:modified xsi:type="dcterms:W3CDTF">2013-02-18T00:29:34Z</dcterms:modified>
</cp:coreProperties>
</file>