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esktop\microservices-study\"/>
    </mc:Choice>
  </mc:AlternateContent>
  <xr:revisionPtr revIDLastSave="0" documentId="8_{1F1FEB7E-CC02-4ADC-BD17-E9A573BB5B02}" xr6:coauthVersionLast="34" xr6:coauthVersionMax="34" xr10:uidLastSave="{00000000-0000-0000-0000-000000000000}"/>
  <bookViews>
    <workbookView xWindow="0" yWindow="0" windowWidth="28800" windowHeight="12225" xr2:uid="{046994EE-A5E7-4AAA-98CA-1617EE127AFD}"/>
  </bookViews>
  <sheets>
    <sheet name="Foglio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2" i="1" l="1"/>
  <c r="M52" i="1"/>
  <c r="K52" i="1"/>
  <c r="I52" i="1"/>
  <c r="O51" i="1"/>
  <c r="M51" i="1"/>
  <c r="K51" i="1"/>
  <c r="I51" i="1"/>
  <c r="O50" i="1"/>
  <c r="M50" i="1"/>
  <c r="K50" i="1"/>
  <c r="I50" i="1"/>
  <c r="O49" i="1"/>
  <c r="M49" i="1"/>
  <c r="K49" i="1"/>
  <c r="I49" i="1"/>
  <c r="O48" i="1"/>
  <c r="M48" i="1"/>
  <c r="K48" i="1"/>
  <c r="I48" i="1"/>
  <c r="O47" i="1"/>
  <c r="M47" i="1"/>
  <c r="K47" i="1"/>
  <c r="I47" i="1"/>
  <c r="O46" i="1"/>
  <c r="M46" i="1"/>
  <c r="K46" i="1"/>
  <c r="I46" i="1"/>
  <c r="O45" i="1"/>
  <c r="M45" i="1"/>
  <c r="K45" i="1"/>
  <c r="I45" i="1"/>
  <c r="O44" i="1"/>
  <c r="M44" i="1"/>
  <c r="K44" i="1"/>
  <c r="I4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V4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V26" i="1"/>
  <c r="V27" i="1"/>
  <c r="V28" i="1"/>
  <c r="V29" i="1"/>
  <c r="W40" i="1"/>
  <c r="V41" i="1"/>
  <c r="W41" i="1"/>
  <c r="V42" i="1"/>
  <c r="W42" i="1"/>
  <c r="W43" i="1"/>
  <c r="V43" i="1"/>
  <c r="R40" i="1"/>
  <c r="R33" i="1"/>
  <c r="R34" i="1"/>
  <c r="R35" i="1"/>
  <c r="R36" i="1"/>
  <c r="R37" i="1"/>
  <c r="S40" i="1"/>
  <c r="R41" i="1"/>
  <c r="S41" i="1"/>
  <c r="R42" i="1"/>
  <c r="S42" i="1"/>
  <c r="S43" i="1"/>
  <c r="R43" i="1"/>
  <c r="M43" i="1"/>
  <c r="I43" i="1"/>
  <c r="M42" i="1"/>
  <c r="I42" i="1"/>
  <c r="M41" i="1"/>
  <c r="I41" i="1"/>
  <c r="M40" i="1"/>
  <c r="I40" i="1"/>
  <c r="M39" i="1"/>
  <c r="I39" i="1"/>
  <c r="M38" i="1"/>
  <c r="I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V33" i="1"/>
  <c r="V34" i="1"/>
  <c r="V35" i="1"/>
  <c r="V36" i="1"/>
  <c r="V37" i="1"/>
  <c r="W33" i="1"/>
  <c r="W34" i="1"/>
  <c r="W35" i="1"/>
  <c r="W36" i="1"/>
  <c r="W37" i="1"/>
  <c r="S33" i="1"/>
  <c r="S34" i="1"/>
  <c r="S35" i="1"/>
  <c r="S36" i="1"/>
  <c r="S37" i="1"/>
  <c r="I37" i="1"/>
  <c r="I36" i="1"/>
  <c r="I35" i="1"/>
  <c r="I34" i="1"/>
  <c r="I33" i="1"/>
  <c r="I32" i="1"/>
  <c r="I31" i="1"/>
  <c r="I30" i="1"/>
  <c r="W26" i="1"/>
  <c r="W27" i="1"/>
  <c r="W28" i="1"/>
  <c r="W29" i="1"/>
  <c r="R26" i="1"/>
  <c r="R27" i="1"/>
  <c r="R28" i="1"/>
  <c r="R29" i="1"/>
  <c r="S26" i="1"/>
  <c r="S27" i="1"/>
  <c r="S28" i="1"/>
  <c r="S29" i="1"/>
  <c r="I29" i="1"/>
  <c r="I28" i="1"/>
  <c r="I27" i="1"/>
  <c r="I26" i="1"/>
  <c r="I25" i="1"/>
  <c r="I2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V18" i="1"/>
  <c r="V19" i="1"/>
  <c r="V20" i="1"/>
  <c r="V21" i="1"/>
  <c r="V22" i="1"/>
  <c r="V23" i="1"/>
  <c r="W18" i="1"/>
  <c r="W19" i="1"/>
  <c r="W20" i="1"/>
  <c r="W21" i="1"/>
  <c r="W22" i="1"/>
  <c r="W23" i="1"/>
  <c r="R18" i="1"/>
  <c r="R19" i="1"/>
  <c r="R20" i="1"/>
  <c r="R21" i="1"/>
  <c r="R22" i="1"/>
  <c r="R23" i="1"/>
  <c r="S18" i="1"/>
  <c r="S19" i="1"/>
  <c r="S20" i="1"/>
  <c r="S21" i="1"/>
  <c r="S22" i="1"/>
  <c r="S23" i="1"/>
  <c r="R10" i="1"/>
  <c r="R11" i="1"/>
  <c r="R12" i="1"/>
  <c r="R13" i="1"/>
  <c r="R14" i="1"/>
  <c r="S10" i="1"/>
  <c r="S11" i="1"/>
  <c r="S12" i="1"/>
  <c r="S13" i="1"/>
  <c r="S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Soldani</author>
  </authors>
  <commentList>
    <comment ref="C25" authorId="0" shapeId="0" xr:uid="{8AD910D1-E79F-43E6-845A-2C9D0C8766D7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What are microservices? - Microservices explained - Microservices examples - Are microservices just tweaked SOA, or something much bigger?</t>
        </r>
      </text>
    </comment>
    <comment ref="C32" authorId="0" shapeId="0" xr:uid="{1AF41E81-0DC9-4328-B278-3A5A4DFCD399}">
      <text>
        <r>
          <rPr>
            <b/>
            <sz val="9"/>
            <color indexed="81"/>
            <rFont val="Tahoma"/>
            <charset val="1"/>
          </rPr>
          <t>Jacopo Soldani:</t>
        </r>
        <r>
          <rPr>
            <sz val="9"/>
            <color indexed="81"/>
            <rFont val="Tahoma"/>
            <charset val="1"/>
          </rPr>
          <t xml:space="preserve">
What are microservices?: Definition, characteristics, advantages and disadvantages</t>
        </r>
      </text>
    </comment>
    <comment ref="C34" authorId="0" shapeId="0" xr:uid="{F05729D3-7833-4F7A-9DD4-2FB4837B4234}">
      <text>
        <r>
          <rPr>
            <b/>
            <sz val="9"/>
            <color indexed="81"/>
            <rFont val="Tahoma"/>
            <family val="2"/>
          </rPr>
          <t>Jacopo Soldani:</t>
        </r>
        <r>
          <rPr>
            <sz val="9"/>
            <color indexed="81"/>
            <rFont val="Tahoma"/>
            <family val="2"/>
          </rPr>
          <t xml:space="preserve">
The pros and cons of microservices: Lessons learned as Comparethemarket.com moves away from a single, monolithic application</t>
        </r>
      </text>
    </comment>
  </commentList>
</comments>
</file>

<file path=xl/sharedStrings.xml><?xml version="1.0" encoding="utf-8"?>
<sst xmlns="http://schemas.openxmlformats.org/spreadsheetml/2006/main" count="490" uniqueCount="168">
  <si>
    <t>#</t>
  </si>
  <si>
    <t>Title</t>
  </si>
  <si>
    <t>Author(s)</t>
  </si>
  <si>
    <t>Date</t>
  </si>
  <si>
    <t>Year</t>
  </si>
  <si>
    <t>Source</t>
  </si>
  <si>
    <t>Source type</t>
  </si>
  <si>
    <t>Source-Year</t>
  </si>
  <si>
    <t>Type</t>
  </si>
  <si>
    <t>Type-Year</t>
  </si>
  <si>
    <t>Content</t>
  </si>
  <si>
    <t>Content-Year</t>
  </si>
  <si>
    <t>Ind. setting</t>
  </si>
  <si>
    <t>Ind. setting-Year</t>
  </si>
  <si>
    <t>S</t>
  </si>
  <si>
    <t>API Gateway / Backend for Front-End</t>
  </si>
  <si>
    <t>C. Richardson</t>
  </si>
  <si>
    <t>Microservices.io</t>
  </si>
  <si>
    <t>ad-hoc blog</t>
  </si>
  <si>
    <t>blog post</t>
  </si>
  <si>
    <t>patterns</t>
  </si>
  <si>
    <t>case study</t>
  </si>
  <si>
    <t># of studies</t>
  </si>
  <si>
    <t>8 best practices for microservices security</t>
  </si>
  <si>
    <t>M. Troisi</t>
  </si>
  <si>
    <t>TechBeacon</t>
  </si>
  <si>
    <t>community</t>
  </si>
  <si>
    <t>whitepaper</t>
  </si>
  <si>
    <t>best practices</t>
  </si>
  <si>
    <t>consulting</t>
  </si>
  <si>
    <t>Database per service</t>
  </si>
  <si>
    <t>Locating commong micro service performance anti-patterns</t>
  </si>
  <si>
    <t>A. Grabner</t>
  </si>
  <si>
    <t>InfoQ</t>
  </si>
  <si>
    <t>Getting Started with Microservices, Part 1: Advantages and Considerations</t>
  </si>
  <si>
    <t>B. Scholl</t>
  </si>
  <si>
    <t>Oracle</t>
  </si>
  <si>
    <t>company</t>
  </si>
  <si>
    <t>pros/cons</t>
  </si>
  <si>
    <t>Seven microservices anti-patterns</t>
  </si>
  <si>
    <t>V. Alagarasan</t>
  </si>
  <si>
    <t>5 fundamentals to a successful microservice design</t>
  </si>
  <si>
    <t>B. Golden</t>
  </si>
  <si>
    <t>Microservices architecture: advantages and drawbacks</t>
  </si>
  <si>
    <t>V. Badola</t>
  </si>
  <si>
    <t>CloudAcademy</t>
  </si>
  <si>
    <t>Num.</t>
  </si>
  <si>
    <t>Perc.</t>
  </si>
  <si>
    <t>Adopting Microservices at Netflix: Lessons for Architectural Design</t>
  </si>
  <si>
    <t>T. Mauro</t>
  </si>
  <si>
    <t>Nginx</t>
  </si>
  <si>
    <t>exp. report</t>
  </si>
  <si>
    <t>product</t>
  </si>
  <si>
    <t>Microservices in Practice: From Architecture to Deployment</t>
  </si>
  <si>
    <t>K. Indrasiri</t>
  </si>
  <si>
    <t>Dzone</t>
  </si>
  <si>
    <t>Microservices - Not a Free Lunch</t>
  </si>
  <si>
    <t>B. Wootton</t>
  </si>
  <si>
    <t>HighScalability</t>
  </si>
  <si>
    <t>Microservices: Pain and Gain</t>
  </si>
  <si>
    <t>K. Ziomek</t>
  </si>
  <si>
    <t>Linkedin Pulse</t>
  </si>
  <si>
    <t>Microservices security: All the questions you should be asking</t>
  </si>
  <si>
    <t>G. Lea</t>
  </si>
  <si>
    <t>Grahamlea.com</t>
  </si>
  <si>
    <t>total</t>
  </si>
  <si>
    <t>Micro services - versioning strategies</t>
  </si>
  <si>
    <t>N. Dommerholt</t>
  </si>
  <si>
    <t>Niels.nu</t>
  </si>
  <si>
    <t>2017 only</t>
  </si>
  <si>
    <t>Performance issue considerations for Microservices APIs</t>
  </si>
  <si>
    <t>J. Mueller</t>
  </si>
  <si>
    <t>Smartbear</t>
  </si>
  <si>
    <t>Performance patterns in microservices-based integrations</t>
  </si>
  <si>
    <t>R. Dhall</t>
  </si>
  <si>
    <t>The power, patterns, and pains of microservices</t>
  </si>
  <si>
    <t>J. Long</t>
  </si>
  <si>
    <t>Rethinking application security with microservices architectures</t>
  </si>
  <si>
    <t>R. Rajagopalan</t>
  </si>
  <si>
    <t>DarkReading.com</t>
  </si>
  <si>
    <t>Securing microservices</t>
  </si>
  <si>
    <t>P. Siriwardena</t>
  </si>
  <si>
    <t>FacileLogin</t>
  </si>
  <si>
    <t>10 tips for securing microservice architecture</t>
  </si>
  <si>
    <t>S. Matteson</t>
  </si>
  <si>
    <t>TechRepublic</t>
  </si>
  <si>
    <t>magazine</t>
  </si>
  <si>
    <t>Testing and monitoring the performances of microservices</t>
  </si>
  <si>
    <t>H. Rexed</t>
  </si>
  <si>
    <t>NeoTys</t>
  </si>
  <si>
    <t>summit</t>
  </si>
  <si>
    <t>Your API versioning is wrong</t>
  </si>
  <si>
    <t>T. Hunt</t>
  </si>
  <si>
    <t>Microservice Trade-offs</t>
  </si>
  <si>
    <t>M. Fowler</t>
  </si>
  <si>
    <t>ThoughtWorks</t>
  </si>
  <si>
    <t>What are microservices?</t>
  </si>
  <si>
    <t>J. Dunn</t>
  </si>
  <si>
    <t>ComputerWorldUk</t>
  </si>
  <si>
    <t>Microservices</t>
  </si>
  <si>
    <t>Micro Technologies</t>
  </si>
  <si>
    <t>MicroDocs</t>
  </si>
  <si>
    <t>Microservices architectural style</t>
  </si>
  <si>
    <t>A. Patil</t>
  </si>
  <si>
    <t>Valtech</t>
  </si>
  <si>
    <t>video</t>
  </si>
  <si>
    <t>Benefits of Microservices Architecture Implementation</t>
  </si>
  <si>
    <t>E. Novoseltseva</t>
  </si>
  <si>
    <t>DZone</t>
  </si>
  <si>
    <t>Advantages and Disadvantages of Microservices</t>
  </si>
  <si>
    <t>S. Kumar</t>
  </si>
  <si>
    <t>Microservices: Benefits and Challenges</t>
  </si>
  <si>
    <t>M. Verma</t>
  </si>
  <si>
    <t>Microservices in a nutshell. Pros and Cons.</t>
  </si>
  <si>
    <t>P. Hauer</t>
  </si>
  <si>
    <t>Philipphauer.de</t>
  </si>
  <si>
    <t>Chakray</t>
  </si>
  <si>
    <t>The strenghts and weaknesses of microservices</t>
  </si>
  <si>
    <t>A. Avram</t>
  </si>
  <si>
    <t>The pros and cons of microservices</t>
  </si>
  <si>
    <t>S. Carey</t>
  </si>
  <si>
    <t>Microservice Architecture</t>
  </si>
  <si>
    <t>Microservices: a definition of this new architectural term</t>
  </si>
  <si>
    <t>J. Lewis, M. Fowler</t>
  </si>
  <si>
    <t>Microservices architecture style</t>
  </si>
  <si>
    <t>M. Wasson, S. Celarier</t>
  </si>
  <si>
    <t>Microsoft</t>
  </si>
  <si>
    <t>Microservice Architecture: All The best practices You Need To Know</t>
  </si>
  <si>
    <t>T. Török</t>
  </si>
  <si>
    <t>CodeSans</t>
  </si>
  <si>
    <t>Designing a microservice-oriented application</t>
  </si>
  <si>
    <t>M. Wenzel, C. De La Torre, L. Latham, B. Wagner, A. Jenks, M. Jones</t>
  </si>
  <si>
    <t>Microservices: Pros &amp; Cons of Using Microservices On A Project</t>
  </si>
  <si>
    <t>R. MacDonald</t>
  </si>
  <si>
    <t>MadeTech.com</t>
  </si>
  <si>
    <t>Microservices - From Design to Deployment</t>
  </si>
  <si>
    <t>C. Richardson, F. Smith</t>
  </si>
  <si>
    <t>What are microservices? [Costs and benefits]</t>
  </si>
  <si>
    <t>P. Heard</t>
  </si>
  <si>
    <t>Logicroom.co</t>
  </si>
  <si>
    <t>Mastering Chaos - A Netflix guide to microservices</t>
  </si>
  <si>
    <t>J. Evans</t>
  </si>
  <si>
    <t>QCon</t>
  </si>
  <si>
    <t>Three microservice patterns to tear down your monoliths</t>
  </si>
  <si>
    <t>P. Minborg, E. Forslund</t>
  </si>
  <si>
    <t>JavaOne</t>
  </si>
  <si>
    <t>Microservices: Pros and cons</t>
  </si>
  <si>
    <t xml:space="preserve">C. Shum, R. Laycock </t>
  </si>
  <si>
    <t>Software Architecture Conference</t>
  </si>
  <si>
    <t>What are the advantages of Microservices?</t>
  </si>
  <si>
    <t>S. Newman</t>
  </si>
  <si>
    <t>O'Reilly</t>
  </si>
  <si>
    <t>Microservices Anti-Patterns</t>
  </si>
  <si>
    <t>T. Saleh</t>
  </si>
  <si>
    <t>Nordic APIs Platform Summit</t>
  </si>
  <si>
    <t>Testing Microservices: Pain or Opportunity?</t>
  </si>
  <si>
    <t>D. Dawson</t>
  </si>
  <si>
    <t>Microservices Manchester</t>
  </si>
  <si>
    <t>Dev2</t>
  </si>
  <si>
    <t>Dev2 Technologies</t>
  </si>
  <si>
    <t>Pros/Cons of Highly Scalable Microservice Systems</t>
  </si>
  <si>
    <t>C. Cunnigham, O. Garret, M. Collina, M. Little</t>
  </si>
  <si>
    <t>Microservices Day</t>
  </si>
  <si>
    <t>Effective IPC in the Cloud: The pros and cons of microservices architecture</t>
  </si>
  <si>
    <t>S. Tonse</t>
  </si>
  <si>
    <t>AWS re:Invent</t>
  </si>
  <si>
    <t>Pros/Cons of Microservices </t>
  </si>
  <si>
    <t>C. Shum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</si>
</sst>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/>
    <xf numFmtId="0" fontId="0" fillId="2" borderId="0" xfId="0" applyFill="1"/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1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0" fontId="0" fillId="0" borderId="0" xfId="0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1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FC6-DBB7-42FC-A0E6-2E67D12C9ECA}">
  <dimension ref="A1:W52"/>
  <sheetViews>
    <sheetView tabSelected="1" zoomScale="85" zoomScaleNormal="85" workbookViewId="0">
      <selection activeCell="X7" sqref="X7"/>
    </sheetView>
  </sheetViews>
  <sheetFormatPr defaultRowHeight="15" x14ac:dyDescent="0.25"/>
  <cols>
    <col min="1" max="1" width="1.5703125" bestFit="1" customWidth="1"/>
    <col min="2" max="2" width="3" style="28" bestFit="1" customWidth="1"/>
    <col min="3" max="3" width="60.42578125" customWidth="1"/>
    <col min="4" max="4" width="22" customWidth="1"/>
    <col min="5" max="5" width="10.7109375" customWidth="1"/>
    <col min="6" max="6" width="5.42578125" customWidth="1"/>
    <col min="7" max="7" width="32.28515625" customWidth="1"/>
    <col min="8" max="8" width="11.85546875" customWidth="1"/>
    <col min="9" max="9" width="11.85546875" hidden="1" customWidth="1"/>
    <col min="10" max="10" width="12.28515625" customWidth="1"/>
    <col min="11" max="11" width="12.28515625" hidden="1" customWidth="1"/>
    <col min="12" max="12" width="14.140625" customWidth="1"/>
    <col min="13" max="13" width="18.28515625" style="28" hidden="1" customWidth="1"/>
    <col min="14" max="14" width="11" style="29" bestFit="1" customWidth="1"/>
    <col min="15" max="15" width="15.85546875" style="29" hidden="1" customWidth="1"/>
    <col min="17" max="17" width="14.140625" bestFit="1" customWidth="1"/>
    <col min="18" max="18" width="5.85546875" bestFit="1" customWidth="1"/>
    <col min="19" max="19" width="6.5703125" bestFit="1" customWidth="1"/>
    <col min="20" max="20" width="16" bestFit="1" customWidth="1"/>
    <col min="21" max="21" width="14.140625" bestFit="1" customWidth="1"/>
    <col min="22" max="22" width="9.5703125" bestFit="1" customWidth="1"/>
  </cols>
  <sheetData>
    <row r="1" spans="1:23" x14ac:dyDescent="0.2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4" t="s">
        <v>13</v>
      </c>
    </row>
    <row r="2" spans="1:23" x14ac:dyDescent="0.25">
      <c r="A2" s="2" t="s">
        <v>14</v>
      </c>
      <c r="B2" s="3">
        <v>1</v>
      </c>
      <c r="C2" s="5" t="s">
        <v>15</v>
      </c>
      <c r="D2" s="6" t="s">
        <v>16</v>
      </c>
      <c r="E2" s="7">
        <v>41890</v>
      </c>
      <c r="F2" s="6">
        <v>2014</v>
      </c>
      <c r="G2" s="6" t="s">
        <v>17</v>
      </c>
      <c r="H2" s="6" t="s">
        <v>18</v>
      </c>
      <c r="I2" s="6" t="str">
        <f>CONCATENATE(F2,H2)</f>
        <v>2014ad-hoc blog</v>
      </c>
      <c r="J2" s="6" t="s">
        <v>19</v>
      </c>
      <c r="K2" s="6" t="str">
        <f>CONCATENATE(F2,J2)</f>
        <v>2014blog post</v>
      </c>
      <c r="L2" s="6" t="s">
        <v>20</v>
      </c>
      <c r="M2" s="8" t="str">
        <f>CONCATENATE(F2,L2)</f>
        <v>2014patterns</v>
      </c>
      <c r="N2" s="9" t="s">
        <v>21</v>
      </c>
      <c r="O2" s="9" t="str">
        <f>CONCATENATE(F2,N2)</f>
        <v>2014case study</v>
      </c>
      <c r="Q2" s="10" t="s">
        <v>22</v>
      </c>
    </row>
    <row r="3" spans="1:23" x14ac:dyDescent="0.25">
      <c r="A3" s="2" t="s">
        <v>14</v>
      </c>
      <c r="B3" s="3">
        <v>2</v>
      </c>
      <c r="C3" s="5" t="s">
        <v>23</v>
      </c>
      <c r="D3" s="6" t="s">
        <v>24</v>
      </c>
      <c r="E3" s="7">
        <v>42780</v>
      </c>
      <c r="F3" s="6">
        <v>2017</v>
      </c>
      <c r="G3" s="6" t="s">
        <v>25</v>
      </c>
      <c r="H3" s="6" t="s">
        <v>26</v>
      </c>
      <c r="I3" s="6" t="str">
        <f t="shared" ref="I3:I52" si="0">CONCATENATE(F3,H3)</f>
        <v>2017community</v>
      </c>
      <c r="J3" s="6" t="s">
        <v>27</v>
      </c>
      <c r="K3" s="6" t="str">
        <f t="shared" ref="K3:K52" si="1">CONCATENATE(F3,J3)</f>
        <v>2017whitepaper</v>
      </c>
      <c r="L3" s="6" t="s">
        <v>28</v>
      </c>
      <c r="M3" s="8" t="str">
        <f t="shared" ref="M3:M52" si="2">CONCATENATE(F3,L3)</f>
        <v>2017best practices</v>
      </c>
      <c r="N3" s="9" t="s">
        <v>29</v>
      </c>
      <c r="O3" s="9" t="str">
        <f t="shared" ref="O3:O52" si="3">CONCATENATE(F3,N3)</f>
        <v>2017consulting</v>
      </c>
      <c r="Q3" s="11">
        <v>51</v>
      </c>
    </row>
    <row r="4" spans="1:23" x14ac:dyDescent="0.25">
      <c r="A4" s="2" t="s">
        <v>14</v>
      </c>
      <c r="B4" s="3">
        <v>3</v>
      </c>
      <c r="C4" s="5" t="s">
        <v>30</v>
      </c>
      <c r="D4" s="6" t="s">
        <v>16</v>
      </c>
      <c r="E4" s="7">
        <v>41716</v>
      </c>
      <c r="F4" s="6">
        <v>2014</v>
      </c>
      <c r="G4" s="6" t="s">
        <v>17</v>
      </c>
      <c r="H4" s="6" t="s">
        <v>18</v>
      </c>
      <c r="I4" s="6" t="str">
        <f t="shared" si="0"/>
        <v>2014ad-hoc blog</v>
      </c>
      <c r="J4" s="6" t="s">
        <v>19</v>
      </c>
      <c r="K4" s="6" t="str">
        <f t="shared" si="1"/>
        <v>2014blog post</v>
      </c>
      <c r="L4" s="6" t="s">
        <v>20</v>
      </c>
      <c r="M4" s="8" t="str">
        <f t="shared" si="2"/>
        <v>2014patterns</v>
      </c>
      <c r="N4" s="9" t="s">
        <v>21</v>
      </c>
      <c r="O4" s="9" t="str">
        <f t="shared" si="3"/>
        <v>2014case study</v>
      </c>
    </row>
    <row r="5" spans="1:23" x14ac:dyDescent="0.25">
      <c r="A5" s="2" t="s">
        <v>14</v>
      </c>
      <c r="B5" s="3">
        <v>4</v>
      </c>
      <c r="C5" s="5" t="s">
        <v>31</v>
      </c>
      <c r="D5" s="6" t="s">
        <v>32</v>
      </c>
      <c r="E5" s="7">
        <v>42493</v>
      </c>
      <c r="F5" s="6">
        <v>2016</v>
      </c>
      <c r="G5" s="6" t="s">
        <v>33</v>
      </c>
      <c r="H5" s="6" t="s">
        <v>26</v>
      </c>
      <c r="I5" s="6" t="str">
        <f t="shared" si="0"/>
        <v>2016community</v>
      </c>
      <c r="J5" s="6" t="s">
        <v>27</v>
      </c>
      <c r="K5" s="6" t="str">
        <f t="shared" si="1"/>
        <v>2016whitepaper</v>
      </c>
      <c r="L5" s="6" t="s">
        <v>20</v>
      </c>
      <c r="M5" s="8" t="str">
        <f t="shared" si="2"/>
        <v>2016patterns</v>
      </c>
      <c r="N5" s="9" t="s">
        <v>21</v>
      </c>
      <c r="O5" s="9" t="str">
        <f t="shared" si="3"/>
        <v>2016case study</v>
      </c>
    </row>
    <row r="6" spans="1:23" x14ac:dyDescent="0.25">
      <c r="A6" s="2" t="s">
        <v>14</v>
      </c>
      <c r="B6" s="3">
        <v>5</v>
      </c>
      <c r="C6" s="5" t="s">
        <v>34</v>
      </c>
      <c r="D6" s="6" t="s">
        <v>35</v>
      </c>
      <c r="E6" s="7">
        <v>42810</v>
      </c>
      <c r="F6" s="6">
        <v>2017</v>
      </c>
      <c r="G6" s="6" t="s">
        <v>36</v>
      </c>
      <c r="H6" s="6" t="s">
        <v>37</v>
      </c>
      <c r="I6" s="6" t="str">
        <f t="shared" si="0"/>
        <v>2017company</v>
      </c>
      <c r="J6" s="6" t="s">
        <v>19</v>
      </c>
      <c r="K6" s="6" t="str">
        <f t="shared" si="1"/>
        <v>2017blog post</v>
      </c>
      <c r="L6" s="6" t="s">
        <v>38</v>
      </c>
      <c r="M6" s="8" t="str">
        <f t="shared" si="2"/>
        <v>2017pros/cons</v>
      </c>
      <c r="N6" s="9" t="s">
        <v>29</v>
      </c>
      <c r="O6" s="9" t="str">
        <f t="shared" si="3"/>
        <v>2017consulting</v>
      </c>
    </row>
    <row r="7" spans="1:23" x14ac:dyDescent="0.25">
      <c r="A7" s="2" t="s">
        <v>14</v>
      </c>
      <c r="B7" s="3">
        <v>6</v>
      </c>
      <c r="C7" s="5" t="s">
        <v>39</v>
      </c>
      <c r="D7" s="6" t="s">
        <v>40</v>
      </c>
      <c r="E7" s="7">
        <v>42240</v>
      </c>
      <c r="F7" s="6">
        <v>2015</v>
      </c>
      <c r="G7" s="6" t="s">
        <v>33</v>
      </c>
      <c r="H7" s="6" t="s">
        <v>26</v>
      </c>
      <c r="I7" s="6" t="str">
        <f t="shared" si="0"/>
        <v>2015community</v>
      </c>
      <c r="J7" s="6" t="s">
        <v>27</v>
      </c>
      <c r="K7" s="6" t="str">
        <f t="shared" si="1"/>
        <v>2015whitepaper</v>
      </c>
      <c r="L7" s="6" t="s">
        <v>20</v>
      </c>
      <c r="M7" s="8" t="str">
        <f t="shared" si="2"/>
        <v>2015patterns</v>
      </c>
      <c r="N7" s="9" t="s">
        <v>21</v>
      </c>
      <c r="O7" s="9" t="str">
        <f t="shared" si="3"/>
        <v>2015case study</v>
      </c>
    </row>
    <row r="8" spans="1:23" x14ac:dyDescent="0.25">
      <c r="A8" s="2" t="s">
        <v>14</v>
      </c>
      <c r="B8" s="3">
        <v>7</v>
      </c>
      <c r="C8" s="5" t="s">
        <v>41</v>
      </c>
      <c r="D8" s="6" t="s">
        <v>42</v>
      </c>
      <c r="E8" s="7">
        <v>42422</v>
      </c>
      <c r="F8" s="6">
        <v>2016</v>
      </c>
      <c r="G8" s="6" t="s">
        <v>25</v>
      </c>
      <c r="H8" s="6" t="s">
        <v>26</v>
      </c>
      <c r="I8" s="6" t="str">
        <f t="shared" si="0"/>
        <v>2016community</v>
      </c>
      <c r="J8" s="6" t="s">
        <v>27</v>
      </c>
      <c r="K8" s="6" t="str">
        <f t="shared" si="1"/>
        <v>2016whitepaper</v>
      </c>
      <c r="L8" s="6" t="s">
        <v>28</v>
      </c>
      <c r="M8" s="8" t="str">
        <f t="shared" si="2"/>
        <v>2016best practices</v>
      </c>
      <c r="N8" s="9" t="s">
        <v>29</v>
      </c>
      <c r="O8" s="9" t="str">
        <f t="shared" si="3"/>
        <v>2016consulting</v>
      </c>
    </row>
    <row r="9" spans="1:23" x14ac:dyDescent="0.25">
      <c r="A9" s="2" t="s">
        <v>14</v>
      </c>
      <c r="B9" s="3">
        <v>8</v>
      </c>
      <c r="C9" s="5" t="s">
        <v>43</v>
      </c>
      <c r="D9" s="6" t="s">
        <v>44</v>
      </c>
      <c r="E9" s="7">
        <v>42338</v>
      </c>
      <c r="F9" s="6">
        <v>2015</v>
      </c>
      <c r="G9" s="6" t="s">
        <v>45</v>
      </c>
      <c r="H9" s="6" t="s">
        <v>37</v>
      </c>
      <c r="I9" s="6" t="str">
        <f t="shared" si="0"/>
        <v>2015company</v>
      </c>
      <c r="J9" s="6" t="s">
        <v>19</v>
      </c>
      <c r="K9" s="6" t="str">
        <f t="shared" si="1"/>
        <v>2015blog post</v>
      </c>
      <c r="L9" s="6" t="s">
        <v>38</v>
      </c>
      <c r="M9" s="8" t="str">
        <f t="shared" si="2"/>
        <v>2015pros/cons</v>
      </c>
      <c r="N9" s="9" t="s">
        <v>21</v>
      </c>
      <c r="O9" s="9" t="str">
        <f t="shared" si="3"/>
        <v>2015case study</v>
      </c>
      <c r="Q9" s="12" t="s">
        <v>4</v>
      </c>
      <c r="R9" s="12" t="s">
        <v>46</v>
      </c>
      <c r="S9" s="12" t="s">
        <v>47</v>
      </c>
    </row>
    <row r="10" spans="1:23" x14ac:dyDescent="0.25">
      <c r="A10" s="2" t="s">
        <v>14</v>
      </c>
      <c r="B10" s="3">
        <v>9</v>
      </c>
      <c r="C10" s="5" t="s">
        <v>48</v>
      </c>
      <c r="D10" s="6" t="s">
        <v>49</v>
      </c>
      <c r="E10" s="7">
        <v>42054</v>
      </c>
      <c r="F10" s="6">
        <v>2015</v>
      </c>
      <c r="G10" s="6" t="s">
        <v>50</v>
      </c>
      <c r="H10" s="6" t="s">
        <v>37</v>
      </c>
      <c r="I10" s="6" t="str">
        <f t="shared" si="0"/>
        <v>2015company</v>
      </c>
      <c r="J10" s="6" t="s">
        <v>19</v>
      </c>
      <c r="K10" s="6" t="str">
        <f t="shared" si="1"/>
        <v>2015blog post</v>
      </c>
      <c r="L10" s="6" t="s">
        <v>51</v>
      </c>
      <c r="M10" s="8" t="str">
        <f t="shared" si="2"/>
        <v>2015exp. report</v>
      </c>
      <c r="N10" s="9" t="s">
        <v>52</v>
      </c>
      <c r="O10" s="9" t="str">
        <f t="shared" si="3"/>
        <v>2015product</v>
      </c>
      <c r="Q10" s="13">
        <v>2014</v>
      </c>
      <c r="R10" s="13">
        <f>COUNTIF($F$2:$F$52,Q10)</f>
        <v>9</v>
      </c>
      <c r="S10" s="14">
        <f>R10/$R$14</f>
        <v>0.17647058823529413</v>
      </c>
    </row>
    <row r="11" spans="1:23" x14ac:dyDescent="0.25">
      <c r="A11" s="2" t="s">
        <v>14</v>
      </c>
      <c r="B11" s="3">
        <v>10</v>
      </c>
      <c r="C11" s="5" t="s">
        <v>53</v>
      </c>
      <c r="D11" s="6" t="s">
        <v>54</v>
      </c>
      <c r="E11" s="7">
        <v>42409</v>
      </c>
      <c r="F11" s="6">
        <v>2016</v>
      </c>
      <c r="G11" s="6" t="s">
        <v>55</v>
      </c>
      <c r="H11" s="6" t="s">
        <v>26</v>
      </c>
      <c r="I11" s="6" t="str">
        <f t="shared" si="0"/>
        <v>2016community</v>
      </c>
      <c r="J11" s="6" t="s">
        <v>27</v>
      </c>
      <c r="K11" s="6" t="str">
        <f t="shared" si="1"/>
        <v>2016whitepaper</v>
      </c>
      <c r="L11" s="6" t="s">
        <v>20</v>
      </c>
      <c r="M11" s="8" t="str">
        <f t="shared" si="2"/>
        <v>2016patterns</v>
      </c>
      <c r="N11" s="9" t="s">
        <v>21</v>
      </c>
      <c r="O11" s="9" t="str">
        <f t="shared" si="3"/>
        <v>2016case study</v>
      </c>
      <c r="Q11" s="13">
        <v>2015</v>
      </c>
      <c r="R11" s="13">
        <f t="shared" ref="R11:R13" si="4">COUNTIF($F$2:$F$52,Q11)</f>
        <v>12</v>
      </c>
      <c r="S11" s="14">
        <f t="shared" ref="S11:S13" si="5">R11/$R$14</f>
        <v>0.23529411764705882</v>
      </c>
    </row>
    <row r="12" spans="1:23" x14ac:dyDescent="0.25">
      <c r="A12" s="2" t="s">
        <v>14</v>
      </c>
      <c r="B12" s="3">
        <v>11</v>
      </c>
      <c r="C12" s="5" t="s">
        <v>56</v>
      </c>
      <c r="D12" s="6" t="s">
        <v>57</v>
      </c>
      <c r="E12" s="7">
        <v>41737</v>
      </c>
      <c r="F12" s="6">
        <v>2014</v>
      </c>
      <c r="G12" s="6" t="s">
        <v>58</v>
      </c>
      <c r="H12" s="6" t="s">
        <v>26</v>
      </c>
      <c r="I12" s="6" t="str">
        <f t="shared" si="0"/>
        <v>2014community</v>
      </c>
      <c r="J12" s="6" t="s">
        <v>19</v>
      </c>
      <c r="K12" s="6" t="str">
        <f t="shared" si="1"/>
        <v>2014blog post</v>
      </c>
      <c r="L12" s="6" t="s">
        <v>28</v>
      </c>
      <c r="M12" s="8" t="str">
        <f t="shared" si="2"/>
        <v>2014best practices</v>
      </c>
      <c r="N12" s="9" t="s">
        <v>29</v>
      </c>
      <c r="O12" s="9" t="str">
        <f t="shared" si="3"/>
        <v>2014consulting</v>
      </c>
      <c r="Q12" s="13">
        <v>2016</v>
      </c>
      <c r="R12" s="13">
        <f t="shared" si="4"/>
        <v>14</v>
      </c>
      <c r="S12" s="14">
        <f t="shared" si="5"/>
        <v>0.27450980392156865</v>
      </c>
    </row>
    <row r="13" spans="1:23" x14ac:dyDescent="0.25">
      <c r="A13" s="2" t="s">
        <v>14</v>
      </c>
      <c r="B13" s="3">
        <v>12</v>
      </c>
      <c r="C13" s="5" t="s">
        <v>59</v>
      </c>
      <c r="D13" s="6" t="s">
        <v>60</v>
      </c>
      <c r="E13" s="7">
        <v>42669</v>
      </c>
      <c r="F13" s="6">
        <v>2016</v>
      </c>
      <c r="G13" s="6" t="s">
        <v>61</v>
      </c>
      <c r="H13" s="6" t="s">
        <v>26</v>
      </c>
      <c r="I13" s="6" t="str">
        <f t="shared" si="0"/>
        <v>2016community</v>
      </c>
      <c r="J13" s="6" t="s">
        <v>19</v>
      </c>
      <c r="K13" s="6" t="str">
        <f t="shared" si="1"/>
        <v>2016blog post</v>
      </c>
      <c r="L13" s="6" t="s">
        <v>38</v>
      </c>
      <c r="M13" s="8" t="str">
        <f t="shared" si="2"/>
        <v>2016pros/cons</v>
      </c>
      <c r="N13" s="9" t="s">
        <v>29</v>
      </c>
      <c r="O13" s="9" t="str">
        <f t="shared" si="3"/>
        <v>2016consulting</v>
      </c>
      <c r="Q13" s="13">
        <v>2017</v>
      </c>
      <c r="R13" s="13">
        <f t="shared" si="4"/>
        <v>16</v>
      </c>
      <c r="S13" s="14">
        <f t="shared" si="5"/>
        <v>0.31372549019607843</v>
      </c>
    </row>
    <row r="14" spans="1:23" x14ac:dyDescent="0.25">
      <c r="A14" s="2" t="s">
        <v>14</v>
      </c>
      <c r="B14" s="3">
        <v>13</v>
      </c>
      <c r="C14" s="5" t="s">
        <v>62</v>
      </c>
      <c r="D14" s="6" t="s">
        <v>63</v>
      </c>
      <c r="E14" s="7">
        <v>42214</v>
      </c>
      <c r="F14" s="6">
        <v>2015</v>
      </c>
      <c r="G14" s="6" t="s">
        <v>64</v>
      </c>
      <c r="H14" s="6" t="s">
        <v>18</v>
      </c>
      <c r="I14" s="6" t="str">
        <f t="shared" si="0"/>
        <v>2015ad-hoc blog</v>
      </c>
      <c r="J14" s="6" t="s">
        <v>19</v>
      </c>
      <c r="K14" s="6" t="str">
        <f t="shared" si="1"/>
        <v>2015blog post</v>
      </c>
      <c r="L14" s="6" t="s">
        <v>28</v>
      </c>
      <c r="M14" s="8" t="str">
        <f t="shared" si="2"/>
        <v>2015best practices</v>
      </c>
      <c r="N14" s="9" t="s">
        <v>21</v>
      </c>
      <c r="O14" s="9" t="str">
        <f t="shared" si="3"/>
        <v>2015case study</v>
      </c>
      <c r="Q14" s="15" t="s">
        <v>65</v>
      </c>
      <c r="R14" s="16">
        <f>SUM(R10:R13)</f>
        <v>51</v>
      </c>
      <c r="S14" s="17">
        <f>SUM(S10:S13)</f>
        <v>1</v>
      </c>
    </row>
    <row r="15" spans="1:23" x14ac:dyDescent="0.25">
      <c r="A15" s="2" t="s">
        <v>14</v>
      </c>
      <c r="B15" s="3">
        <v>14</v>
      </c>
      <c r="C15" s="5" t="s">
        <v>66</v>
      </c>
      <c r="D15" s="6" t="s">
        <v>67</v>
      </c>
      <c r="E15" s="7">
        <v>42511</v>
      </c>
      <c r="F15" s="6">
        <v>2016</v>
      </c>
      <c r="G15" s="6" t="s">
        <v>68</v>
      </c>
      <c r="H15" s="6" t="s">
        <v>18</v>
      </c>
      <c r="I15" s="6" t="str">
        <f t="shared" si="0"/>
        <v>2016ad-hoc blog</v>
      </c>
      <c r="J15" s="6" t="s">
        <v>19</v>
      </c>
      <c r="K15" s="6" t="str">
        <f t="shared" si="1"/>
        <v>2016blog post</v>
      </c>
      <c r="L15" s="6" t="s">
        <v>28</v>
      </c>
      <c r="M15" s="8" t="str">
        <f t="shared" si="2"/>
        <v>2016best practices</v>
      </c>
      <c r="N15" s="9" t="s">
        <v>21</v>
      </c>
      <c r="O15" s="9" t="str">
        <f t="shared" si="3"/>
        <v>2016case study</v>
      </c>
      <c r="Q15" s="18"/>
      <c r="R15" s="18"/>
      <c r="S15" s="18"/>
      <c r="U15" s="19" t="s">
        <v>69</v>
      </c>
      <c r="V15" s="19"/>
      <c r="W15" s="19"/>
    </row>
    <row r="16" spans="1:23" x14ac:dyDescent="0.25">
      <c r="A16" s="2" t="s">
        <v>14</v>
      </c>
      <c r="B16" s="3">
        <v>15</v>
      </c>
      <c r="C16" s="5" t="s">
        <v>70</v>
      </c>
      <c r="D16" s="6" t="s">
        <v>71</v>
      </c>
      <c r="E16" s="7">
        <v>42089</v>
      </c>
      <c r="F16" s="6">
        <v>2015</v>
      </c>
      <c r="G16" s="6" t="s">
        <v>72</v>
      </c>
      <c r="H16" s="6" t="s">
        <v>37</v>
      </c>
      <c r="I16" s="6" t="str">
        <f t="shared" si="0"/>
        <v>2015company</v>
      </c>
      <c r="J16" s="6" t="s">
        <v>19</v>
      </c>
      <c r="K16" s="6" t="str">
        <f t="shared" si="1"/>
        <v>2015blog post</v>
      </c>
      <c r="L16" s="6" t="s">
        <v>28</v>
      </c>
      <c r="M16" s="8" t="str">
        <f t="shared" si="2"/>
        <v>2015best practices</v>
      </c>
      <c r="N16" s="9" t="s">
        <v>29</v>
      </c>
      <c r="O16" s="9" t="str">
        <f t="shared" si="3"/>
        <v>2015consulting</v>
      </c>
      <c r="Q16" s="18"/>
      <c r="R16" s="18"/>
      <c r="S16" s="18"/>
    </row>
    <row r="17" spans="1:23" x14ac:dyDescent="0.25">
      <c r="A17" s="2" t="s">
        <v>14</v>
      </c>
      <c r="B17" s="3">
        <v>16</v>
      </c>
      <c r="C17" s="5" t="s">
        <v>73</v>
      </c>
      <c r="D17" s="6" t="s">
        <v>74</v>
      </c>
      <c r="E17" s="7">
        <v>42370</v>
      </c>
      <c r="F17" s="6">
        <v>2016</v>
      </c>
      <c r="G17" s="6" t="s">
        <v>55</v>
      </c>
      <c r="H17" s="6" t="s">
        <v>26</v>
      </c>
      <c r="I17" s="6" t="str">
        <f t="shared" si="0"/>
        <v>2016community</v>
      </c>
      <c r="J17" s="6" t="s">
        <v>27</v>
      </c>
      <c r="K17" s="6" t="str">
        <f t="shared" si="1"/>
        <v>2016whitepaper</v>
      </c>
      <c r="L17" s="6" t="s">
        <v>20</v>
      </c>
      <c r="M17" s="8" t="str">
        <f t="shared" si="2"/>
        <v>2016patterns</v>
      </c>
      <c r="N17" s="9" t="s">
        <v>21</v>
      </c>
      <c r="O17" s="9" t="str">
        <f t="shared" si="3"/>
        <v>2016case study</v>
      </c>
      <c r="Q17" s="12" t="s">
        <v>5</v>
      </c>
      <c r="R17" s="12" t="s">
        <v>46</v>
      </c>
      <c r="S17" s="12" t="s">
        <v>47</v>
      </c>
      <c r="U17" s="20" t="s">
        <v>5</v>
      </c>
      <c r="V17" s="20" t="s">
        <v>46</v>
      </c>
      <c r="W17" s="20" t="s">
        <v>47</v>
      </c>
    </row>
    <row r="18" spans="1:23" x14ac:dyDescent="0.25">
      <c r="A18" s="2" t="s">
        <v>14</v>
      </c>
      <c r="B18" s="3">
        <v>17</v>
      </c>
      <c r="C18" s="5" t="s">
        <v>75</v>
      </c>
      <c r="D18" s="6" t="s">
        <v>76</v>
      </c>
      <c r="E18" s="7">
        <v>42301</v>
      </c>
      <c r="F18" s="6">
        <v>2015</v>
      </c>
      <c r="G18" s="6" t="s">
        <v>55</v>
      </c>
      <c r="H18" s="6" t="s">
        <v>26</v>
      </c>
      <c r="I18" s="6" t="str">
        <f t="shared" si="0"/>
        <v>2015community</v>
      </c>
      <c r="J18" s="6" t="s">
        <v>27</v>
      </c>
      <c r="K18" s="6" t="str">
        <f t="shared" si="1"/>
        <v>2015whitepaper</v>
      </c>
      <c r="L18" s="6" t="s">
        <v>28</v>
      </c>
      <c r="M18" s="8" t="str">
        <f t="shared" si="2"/>
        <v>2015best practices</v>
      </c>
      <c r="N18" s="9" t="s">
        <v>52</v>
      </c>
      <c r="O18" s="9" t="str">
        <f t="shared" si="3"/>
        <v>2015product</v>
      </c>
      <c r="Q18" s="13" t="s">
        <v>18</v>
      </c>
      <c r="R18" s="13">
        <f>COUNTIF($H$2:$H$52,Q18)</f>
        <v>6</v>
      </c>
      <c r="S18" s="14">
        <f>R18/$R$23</f>
        <v>0.11764705882352941</v>
      </c>
      <c r="U18" s="21" t="s">
        <v>18</v>
      </c>
      <c r="V18" s="21">
        <f>COUNTIF($I$2:$I$52,CONCATENATE("2017",U18))</f>
        <v>0</v>
      </c>
      <c r="W18" s="22">
        <f>V18/$V$23</f>
        <v>0</v>
      </c>
    </row>
    <row r="19" spans="1:23" x14ac:dyDescent="0.25">
      <c r="A19" s="2" t="s">
        <v>14</v>
      </c>
      <c r="B19" s="3">
        <v>18</v>
      </c>
      <c r="C19" s="5" t="s">
        <v>77</v>
      </c>
      <c r="D19" s="6" t="s">
        <v>78</v>
      </c>
      <c r="E19" s="7">
        <v>42475</v>
      </c>
      <c r="F19" s="6">
        <v>2016</v>
      </c>
      <c r="G19" s="6" t="s">
        <v>79</v>
      </c>
      <c r="H19" s="6" t="s">
        <v>26</v>
      </c>
      <c r="I19" s="6" t="str">
        <f t="shared" si="0"/>
        <v>2016community</v>
      </c>
      <c r="J19" s="6" t="s">
        <v>27</v>
      </c>
      <c r="K19" s="6" t="str">
        <f t="shared" si="1"/>
        <v>2016whitepaper</v>
      </c>
      <c r="L19" s="6" t="s">
        <v>28</v>
      </c>
      <c r="M19" s="8" t="str">
        <f t="shared" si="2"/>
        <v>2016best practices</v>
      </c>
      <c r="N19" s="9" t="s">
        <v>29</v>
      </c>
      <c r="O19" s="9" t="str">
        <f t="shared" si="3"/>
        <v>2016consulting</v>
      </c>
      <c r="Q19" s="13" t="s">
        <v>26</v>
      </c>
      <c r="R19" s="13">
        <f>COUNTIF($H$2:$H$52,Q19)</f>
        <v>15</v>
      </c>
      <c r="S19" s="14">
        <f>R19/$R$23</f>
        <v>0.29411764705882354</v>
      </c>
      <c r="U19" s="21" t="s">
        <v>26</v>
      </c>
      <c r="V19" s="21">
        <f t="shared" ref="V19:V22" si="6">COUNTIF($I$2:$I$52,CONCATENATE("2017",U19))</f>
        <v>4</v>
      </c>
      <c r="W19" s="22">
        <f>V19/$V$23</f>
        <v>0.25</v>
      </c>
    </row>
    <row r="20" spans="1:23" x14ac:dyDescent="0.25">
      <c r="A20" s="2" t="s">
        <v>14</v>
      </c>
      <c r="B20" s="3">
        <v>19</v>
      </c>
      <c r="C20" s="5" t="s">
        <v>80</v>
      </c>
      <c r="D20" s="6" t="s">
        <v>81</v>
      </c>
      <c r="E20" s="7">
        <v>42471</v>
      </c>
      <c r="F20" s="6">
        <v>2016</v>
      </c>
      <c r="G20" s="6" t="s">
        <v>82</v>
      </c>
      <c r="H20" s="6" t="s">
        <v>37</v>
      </c>
      <c r="I20" s="6" t="str">
        <f t="shared" si="0"/>
        <v>2016company</v>
      </c>
      <c r="J20" s="6" t="s">
        <v>27</v>
      </c>
      <c r="K20" s="6" t="str">
        <f t="shared" si="1"/>
        <v>2016whitepaper</v>
      </c>
      <c r="L20" s="6" t="s">
        <v>28</v>
      </c>
      <c r="M20" s="8" t="str">
        <f t="shared" si="2"/>
        <v>2016best practices</v>
      </c>
      <c r="N20" s="9" t="s">
        <v>21</v>
      </c>
      <c r="O20" s="9" t="str">
        <f t="shared" si="3"/>
        <v>2016case study</v>
      </c>
      <c r="Q20" s="13" t="s">
        <v>37</v>
      </c>
      <c r="R20" s="13">
        <f>COUNTIF($H$2:$H$52,Q20)</f>
        <v>20</v>
      </c>
      <c r="S20" s="14">
        <f>R20/$R$23</f>
        <v>0.39215686274509803</v>
      </c>
      <c r="U20" s="21" t="s">
        <v>37</v>
      </c>
      <c r="V20" s="21">
        <f t="shared" si="6"/>
        <v>9</v>
      </c>
      <c r="W20" s="22">
        <f>V20/$V$23</f>
        <v>0.5625</v>
      </c>
    </row>
    <row r="21" spans="1:23" x14ac:dyDescent="0.25">
      <c r="A21" s="2" t="s">
        <v>14</v>
      </c>
      <c r="B21" s="3">
        <v>20</v>
      </c>
      <c r="C21" s="5" t="s">
        <v>83</v>
      </c>
      <c r="D21" s="6" t="s">
        <v>84</v>
      </c>
      <c r="E21" s="7">
        <v>42804</v>
      </c>
      <c r="F21" s="6">
        <v>2017</v>
      </c>
      <c r="G21" s="6" t="s">
        <v>85</v>
      </c>
      <c r="H21" s="6" t="s">
        <v>86</v>
      </c>
      <c r="I21" s="6" t="str">
        <f t="shared" si="0"/>
        <v>2017magazine</v>
      </c>
      <c r="J21" s="6" t="s">
        <v>27</v>
      </c>
      <c r="K21" s="6" t="str">
        <f t="shared" si="1"/>
        <v>2017whitepaper</v>
      </c>
      <c r="L21" s="6" t="s">
        <v>28</v>
      </c>
      <c r="M21" s="8" t="str">
        <f t="shared" si="2"/>
        <v>2017best practices</v>
      </c>
      <c r="N21" s="9" t="s">
        <v>52</v>
      </c>
      <c r="O21" s="9" t="str">
        <f t="shared" si="3"/>
        <v>2017product</v>
      </c>
      <c r="Q21" s="13" t="s">
        <v>86</v>
      </c>
      <c r="R21" s="13">
        <f>COUNTIF($H$2:$H$52,Q21)</f>
        <v>3</v>
      </c>
      <c r="S21" s="14">
        <f>R21/$R$23</f>
        <v>5.8823529411764705E-2</v>
      </c>
      <c r="U21" s="21" t="s">
        <v>86</v>
      </c>
      <c r="V21" s="21">
        <f t="shared" si="6"/>
        <v>1</v>
      </c>
      <c r="W21" s="22">
        <f>V21/$V$23</f>
        <v>6.25E-2</v>
      </c>
    </row>
    <row r="22" spans="1:23" x14ac:dyDescent="0.25">
      <c r="A22" s="2" t="s">
        <v>14</v>
      </c>
      <c r="B22" s="3">
        <v>21</v>
      </c>
      <c r="C22" s="5" t="s">
        <v>87</v>
      </c>
      <c r="D22" s="6" t="s">
        <v>88</v>
      </c>
      <c r="E22" s="7">
        <v>42222</v>
      </c>
      <c r="F22" s="6">
        <v>2015</v>
      </c>
      <c r="G22" s="6" t="s">
        <v>89</v>
      </c>
      <c r="H22" s="6" t="s">
        <v>37</v>
      </c>
      <c r="I22" s="6" t="str">
        <f t="shared" si="0"/>
        <v>2015company</v>
      </c>
      <c r="J22" s="6" t="s">
        <v>19</v>
      </c>
      <c r="K22" s="6" t="str">
        <f t="shared" si="1"/>
        <v>2015blog post</v>
      </c>
      <c r="L22" s="6" t="s">
        <v>28</v>
      </c>
      <c r="M22" s="8" t="str">
        <f t="shared" si="2"/>
        <v>2015best practices</v>
      </c>
      <c r="N22" s="9" t="s">
        <v>29</v>
      </c>
      <c r="O22" s="9" t="str">
        <f t="shared" si="3"/>
        <v>2015consulting</v>
      </c>
      <c r="Q22" s="13" t="s">
        <v>90</v>
      </c>
      <c r="R22" s="13">
        <f>COUNTIF($H$2:$H$52,Q22)</f>
        <v>7</v>
      </c>
      <c r="S22" s="14">
        <f>R22/$R$23</f>
        <v>0.13725490196078433</v>
      </c>
      <c r="U22" s="21" t="s">
        <v>90</v>
      </c>
      <c r="V22" s="21">
        <f t="shared" si="6"/>
        <v>2</v>
      </c>
      <c r="W22" s="22">
        <f>V22/$V$23</f>
        <v>0.125</v>
      </c>
    </row>
    <row r="23" spans="1:23" x14ac:dyDescent="0.25">
      <c r="A23" s="2" t="s">
        <v>14</v>
      </c>
      <c r="B23" s="3">
        <v>22</v>
      </c>
      <c r="C23" s="5" t="s">
        <v>91</v>
      </c>
      <c r="D23" s="6" t="s">
        <v>92</v>
      </c>
      <c r="E23" s="7">
        <v>41688</v>
      </c>
      <c r="F23" s="6">
        <v>2014</v>
      </c>
      <c r="G23" s="6" t="s">
        <v>55</v>
      </c>
      <c r="H23" s="6" t="s">
        <v>26</v>
      </c>
      <c r="I23" s="6" t="str">
        <f t="shared" si="0"/>
        <v>2014community</v>
      </c>
      <c r="J23" s="6" t="s">
        <v>27</v>
      </c>
      <c r="K23" s="6" t="str">
        <f t="shared" si="1"/>
        <v>2014whitepaper</v>
      </c>
      <c r="L23" s="6" t="s">
        <v>28</v>
      </c>
      <c r="M23" s="8" t="str">
        <f t="shared" si="2"/>
        <v>2014best practices</v>
      </c>
      <c r="N23" s="9" t="s">
        <v>21</v>
      </c>
      <c r="O23" s="9" t="str">
        <f t="shared" si="3"/>
        <v>2014case study</v>
      </c>
      <c r="Q23" s="15" t="s">
        <v>65</v>
      </c>
      <c r="R23" s="16">
        <f>SUM(R17:R22)</f>
        <v>51</v>
      </c>
      <c r="S23" s="17">
        <f>SUM(S17:S22)</f>
        <v>1</v>
      </c>
      <c r="U23" s="23" t="s">
        <v>65</v>
      </c>
      <c r="V23" s="24">
        <f>SUM(V17:V22)</f>
        <v>16</v>
      </c>
      <c r="W23" s="25">
        <f>SUM(W17:W22)</f>
        <v>1</v>
      </c>
    </row>
    <row r="24" spans="1:23" x14ac:dyDescent="0.25">
      <c r="A24" s="2" t="s">
        <v>14</v>
      </c>
      <c r="B24" s="3">
        <v>23</v>
      </c>
      <c r="C24" s="5" t="s">
        <v>93</v>
      </c>
      <c r="D24" s="6" t="s">
        <v>94</v>
      </c>
      <c r="E24" s="7">
        <v>42186</v>
      </c>
      <c r="F24" s="6">
        <v>2015</v>
      </c>
      <c r="G24" s="6" t="s">
        <v>95</v>
      </c>
      <c r="H24" s="6" t="s">
        <v>37</v>
      </c>
      <c r="I24" s="6" t="str">
        <f t="shared" si="0"/>
        <v>2015company</v>
      </c>
      <c r="J24" s="6" t="s">
        <v>19</v>
      </c>
      <c r="K24" s="6" t="str">
        <f t="shared" si="1"/>
        <v>2015blog post</v>
      </c>
      <c r="L24" s="6" t="s">
        <v>38</v>
      </c>
      <c r="M24" s="8" t="str">
        <f t="shared" si="2"/>
        <v>2015pros/cons</v>
      </c>
      <c r="N24" s="9" t="s">
        <v>29</v>
      </c>
      <c r="O24" s="9" t="str">
        <f t="shared" si="3"/>
        <v>2015consulting</v>
      </c>
      <c r="Q24" s="18"/>
      <c r="R24" s="18"/>
      <c r="S24" s="18"/>
    </row>
    <row r="25" spans="1:23" x14ac:dyDescent="0.25">
      <c r="A25" s="2" t="s">
        <v>14</v>
      </c>
      <c r="B25" s="3">
        <v>24</v>
      </c>
      <c r="C25" s="5" t="s">
        <v>96</v>
      </c>
      <c r="D25" s="6" t="s">
        <v>97</v>
      </c>
      <c r="E25" s="7">
        <v>42475</v>
      </c>
      <c r="F25" s="6">
        <v>2016</v>
      </c>
      <c r="G25" s="6" t="s">
        <v>98</v>
      </c>
      <c r="H25" s="6" t="s">
        <v>86</v>
      </c>
      <c r="I25" s="6" t="str">
        <f t="shared" si="0"/>
        <v>2016magazine</v>
      </c>
      <c r="J25" s="6" t="s">
        <v>27</v>
      </c>
      <c r="K25" s="6" t="str">
        <f t="shared" si="1"/>
        <v>2016whitepaper</v>
      </c>
      <c r="L25" s="6" t="s">
        <v>20</v>
      </c>
      <c r="M25" s="8" t="str">
        <f t="shared" si="2"/>
        <v>2016patterns</v>
      </c>
      <c r="N25" s="9" t="s">
        <v>29</v>
      </c>
      <c r="O25" s="9" t="str">
        <f t="shared" si="3"/>
        <v>2016consulting</v>
      </c>
      <c r="Q25" s="12" t="s">
        <v>8</v>
      </c>
      <c r="R25" s="12" t="s">
        <v>46</v>
      </c>
      <c r="S25" s="12" t="s">
        <v>47</v>
      </c>
      <c r="U25" s="20" t="s">
        <v>8</v>
      </c>
      <c r="V25" s="20" t="s">
        <v>46</v>
      </c>
      <c r="W25" s="20" t="s">
        <v>47</v>
      </c>
    </row>
    <row r="26" spans="1:23" x14ac:dyDescent="0.25">
      <c r="A26" s="2" t="s">
        <v>14</v>
      </c>
      <c r="B26" s="3">
        <v>25</v>
      </c>
      <c r="C26" s="5" t="s">
        <v>99</v>
      </c>
      <c r="D26" s="26" t="s">
        <v>100</v>
      </c>
      <c r="E26" s="7">
        <v>42849</v>
      </c>
      <c r="F26" s="6">
        <v>2017</v>
      </c>
      <c r="G26" s="6" t="s">
        <v>101</v>
      </c>
      <c r="H26" s="6" t="s">
        <v>37</v>
      </c>
      <c r="I26" s="6" t="str">
        <f t="shared" si="0"/>
        <v>2017company</v>
      </c>
      <c r="J26" s="6" t="s">
        <v>27</v>
      </c>
      <c r="K26" s="6" t="str">
        <f t="shared" si="1"/>
        <v>2017whitepaper</v>
      </c>
      <c r="L26" s="6" t="s">
        <v>20</v>
      </c>
      <c r="M26" s="8" t="str">
        <f t="shared" si="2"/>
        <v>2017patterns</v>
      </c>
      <c r="N26" s="9" t="s">
        <v>29</v>
      </c>
      <c r="O26" s="9" t="str">
        <f t="shared" si="3"/>
        <v>2017consulting</v>
      </c>
      <c r="Q26" s="13" t="s">
        <v>19</v>
      </c>
      <c r="R26" s="13">
        <f>COUNTIF($J$2:$J$52,Q26)</f>
        <v>20</v>
      </c>
      <c r="S26" s="14">
        <f>R26/$R$29</f>
        <v>0.39215686274509803</v>
      </c>
      <c r="U26" s="21" t="s">
        <v>19</v>
      </c>
      <c r="V26" s="21">
        <f>COUNTIF($K$2:$K$52,CONCATENATE("2017",U26))</f>
        <v>5</v>
      </c>
      <c r="W26" s="22">
        <f>V26/$V$29</f>
        <v>0.3125</v>
      </c>
    </row>
    <row r="27" spans="1:23" x14ac:dyDescent="0.25">
      <c r="A27" s="2" t="s">
        <v>14</v>
      </c>
      <c r="B27" s="3">
        <v>26</v>
      </c>
      <c r="C27" s="5" t="s">
        <v>102</v>
      </c>
      <c r="D27" s="6" t="s">
        <v>103</v>
      </c>
      <c r="E27" s="7">
        <v>43074</v>
      </c>
      <c r="F27" s="6">
        <v>2017</v>
      </c>
      <c r="G27" s="6" t="s">
        <v>104</v>
      </c>
      <c r="H27" s="6" t="s">
        <v>37</v>
      </c>
      <c r="I27" s="6" t="str">
        <f t="shared" si="0"/>
        <v>2017company</v>
      </c>
      <c r="J27" s="6" t="s">
        <v>19</v>
      </c>
      <c r="K27" s="6" t="str">
        <f t="shared" si="1"/>
        <v>2017blog post</v>
      </c>
      <c r="L27" s="6" t="s">
        <v>20</v>
      </c>
      <c r="M27" s="8" t="str">
        <f t="shared" si="2"/>
        <v>2017patterns</v>
      </c>
      <c r="N27" s="9" t="s">
        <v>29</v>
      </c>
      <c r="O27" s="9" t="str">
        <f t="shared" si="3"/>
        <v>2017consulting</v>
      </c>
      <c r="Q27" s="13" t="s">
        <v>105</v>
      </c>
      <c r="R27" s="13">
        <f t="shared" ref="R27:R28" si="7">COUNTIF($J$2:$J$52,Q27)</f>
        <v>10</v>
      </c>
      <c r="S27" s="14">
        <f>R27/$R$29</f>
        <v>0.19607843137254902</v>
      </c>
      <c r="U27" s="21" t="s">
        <v>105</v>
      </c>
      <c r="V27" s="21">
        <f t="shared" ref="V27:V28" si="8">COUNTIF($K$2:$K$52,CONCATENATE("2017",U27))</f>
        <v>3</v>
      </c>
      <c r="W27" s="22">
        <f t="shared" ref="W27:W28" si="9">V27/$V$29</f>
        <v>0.1875</v>
      </c>
    </row>
    <row r="28" spans="1:23" x14ac:dyDescent="0.25">
      <c r="A28" s="2" t="s">
        <v>14</v>
      </c>
      <c r="B28" s="3">
        <v>27</v>
      </c>
      <c r="C28" s="5" t="s">
        <v>106</v>
      </c>
      <c r="D28" s="6" t="s">
        <v>107</v>
      </c>
      <c r="E28" s="7">
        <v>42849</v>
      </c>
      <c r="F28" s="6">
        <v>2017</v>
      </c>
      <c r="G28" s="6" t="s">
        <v>108</v>
      </c>
      <c r="H28" s="6" t="s">
        <v>26</v>
      </c>
      <c r="I28" s="6" t="str">
        <f t="shared" si="0"/>
        <v>2017community</v>
      </c>
      <c r="J28" s="6" t="s">
        <v>27</v>
      </c>
      <c r="K28" s="6" t="str">
        <f t="shared" si="1"/>
        <v>2017whitepaper</v>
      </c>
      <c r="L28" s="6" t="s">
        <v>38</v>
      </c>
      <c r="M28" s="8" t="str">
        <f t="shared" si="2"/>
        <v>2017pros/cons</v>
      </c>
      <c r="N28" s="9" t="s">
        <v>29</v>
      </c>
      <c r="O28" s="9" t="str">
        <f t="shared" si="3"/>
        <v>2017consulting</v>
      </c>
      <c r="Q28" s="13" t="s">
        <v>27</v>
      </c>
      <c r="R28" s="13">
        <f t="shared" si="7"/>
        <v>21</v>
      </c>
      <c r="S28" s="14">
        <f>R28/$R$29</f>
        <v>0.41176470588235292</v>
      </c>
      <c r="U28" s="21" t="s">
        <v>27</v>
      </c>
      <c r="V28" s="21">
        <f t="shared" si="8"/>
        <v>8</v>
      </c>
      <c r="W28" s="22">
        <f t="shared" si="9"/>
        <v>0.5</v>
      </c>
    </row>
    <row r="29" spans="1:23" x14ac:dyDescent="0.25">
      <c r="A29" s="2" t="s">
        <v>14</v>
      </c>
      <c r="B29" s="3">
        <v>28</v>
      </c>
      <c r="C29" s="5" t="s">
        <v>109</v>
      </c>
      <c r="D29" s="6" t="s">
        <v>110</v>
      </c>
      <c r="E29" s="7">
        <v>42956</v>
      </c>
      <c r="F29" s="6">
        <v>2017</v>
      </c>
      <c r="G29" s="6" t="s">
        <v>61</v>
      </c>
      <c r="H29" s="6" t="s">
        <v>26</v>
      </c>
      <c r="I29" s="6" t="str">
        <f t="shared" si="0"/>
        <v>2017community</v>
      </c>
      <c r="J29" s="6" t="s">
        <v>19</v>
      </c>
      <c r="K29" s="6" t="str">
        <f t="shared" si="1"/>
        <v>2017blog post</v>
      </c>
      <c r="L29" s="6" t="s">
        <v>38</v>
      </c>
      <c r="M29" s="8" t="str">
        <f t="shared" si="2"/>
        <v>2017pros/cons</v>
      </c>
      <c r="N29" s="9" t="s">
        <v>21</v>
      </c>
      <c r="O29" s="9" t="str">
        <f t="shared" si="3"/>
        <v>2017case study</v>
      </c>
      <c r="Q29" s="15" t="s">
        <v>65</v>
      </c>
      <c r="R29" s="16">
        <f>SUM(R25:R28)</f>
        <v>51</v>
      </c>
      <c r="S29" s="17">
        <f>SUM(S25:S28)</f>
        <v>1</v>
      </c>
      <c r="U29" s="23" t="s">
        <v>65</v>
      </c>
      <c r="V29" s="24">
        <f>SUM(V25:V28)</f>
        <v>16</v>
      </c>
      <c r="W29" s="25">
        <f>SUM(W25:W28)</f>
        <v>1</v>
      </c>
    </row>
    <row r="30" spans="1:23" x14ac:dyDescent="0.25">
      <c r="A30" s="2" t="s">
        <v>14</v>
      </c>
      <c r="B30" s="3">
        <v>29</v>
      </c>
      <c r="C30" s="5" t="s">
        <v>111</v>
      </c>
      <c r="D30" s="6" t="s">
        <v>112</v>
      </c>
      <c r="E30" s="7">
        <v>42819</v>
      </c>
      <c r="F30" s="6">
        <v>2017</v>
      </c>
      <c r="G30" s="6" t="s">
        <v>55</v>
      </c>
      <c r="H30" s="6" t="s">
        <v>26</v>
      </c>
      <c r="I30" s="6" t="str">
        <f t="shared" si="0"/>
        <v>2017community</v>
      </c>
      <c r="J30" s="6" t="s">
        <v>27</v>
      </c>
      <c r="K30" s="6" t="str">
        <f t="shared" si="1"/>
        <v>2017whitepaper</v>
      </c>
      <c r="L30" s="6" t="s">
        <v>38</v>
      </c>
      <c r="M30" s="8" t="str">
        <f t="shared" si="2"/>
        <v>2017pros/cons</v>
      </c>
      <c r="N30" s="9" t="s">
        <v>29</v>
      </c>
      <c r="O30" s="9" t="str">
        <f t="shared" si="3"/>
        <v>2017consulting</v>
      </c>
    </row>
    <row r="31" spans="1:23" x14ac:dyDescent="0.25">
      <c r="A31" s="2" t="s">
        <v>14</v>
      </c>
      <c r="B31" s="3">
        <v>30</v>
      </c>
      <c r="C31" s="5" t="s">
        <v>113</v>
      </c>
      <c r="D31" s="6" t="s">
        <v>114</v>
      </c>
      <c r="E31" s="7">
        <v>42105</v>
      </c>
      <c r="F31" s="6">
        <v>2015</v>
      </c>
      <c r="G31" s="6" t="s">
        <v>115</v>
      </c>
      <c r="H31" s="6" t="s">
        <v>18</v>
      </c>
      <c r="I31" s="6" t="str">
        <f t="shared" si="0"/>
        <v>2015ad-hoc blog</v>
      </c>
      <c r="J31" s="6" t="s">
        <v>19</v>
      </c>
      <c r="K31" s="6" t="str">
        <f t="shared" si="1"/>
        <v>2015blog post</v>
      </c>
      <c r="L31" s="6" t="s">
        <v>38</v>
      </c>
      <c r="M31" s="8" t="str">
        <f t="shared" si="2"/>
        <v>2015pros/cons</v>
      </c>
      <c r="N31" s="9" t="s">
        <v>21</v>
      </c>
      <c r="O31" s="9" t="str">
        <f t="shared" si="3"/>
        <v>2015case study</v>
      </c>
    </row>
    <row r="32" spans="1:23" x14ac:dyDescent="0.25">
      <c r="A32" s="2" t="s">
        <v>14</v>
      </c>
      <c r="B32" s="3">
        <v>31</v>
      </c>
      <c r="C32" s="5" t="s">
        <v>96</v>
      </c>
      <c r="D32" s="26" t="s">
        <v>116</v>
      </c>
      <c r="E32" s="7">
        <v>42860</v>
      </c>
      <c r="F32" s="6">
        <v>2017</v>
      </c>
      <c r="G32" s="6" t="s">
        <v>116</v>
      </c>
      <c r="H32" s="6" t="s">
        <v>37</v>
      </c>
      <c r="I32" s="6" t="str">
        <f t="shared" si="0"/>
        <v>2017company</v>
      </c>
      <c r="J32" s="6" t="s">
        <v>27</v>
      </c>
      <c r="K32" s="6" t="str">
        <f t="shared" si="1"/>
        <v>2017whitepaper</v>
      </c>
      <c r="L32" s="6" t="s">
        <v>38</v>
      </c>
      <c r="M32" s="8" t="str">
        <f t="shared" si="2"/>
        <v>2017pros/cons</v>
      </c>
      <c r="N32" s="9" t="s">
        <v>29</v>
      </c>
      <c r="O32" s="9" t="str">
        <f t="shared" si="3"/>
        <v>2017consulting</v>
      </c>
      <c r="Q32" s="12" t="s">
        <v>10</v>
      </c>
      <c r="R32" s="12" t="s">
        <v>46</v>
      </c>
      <c r="S32" s="12" t="s">
        <v>47</v>
      </c>
      <c r="U32" s="20" t="s">
        <v>10</v>
      </c>
      <c r="V32" s="20" t="s">
        <v>46</v>
      </c>
      <c r="W32" s="20" t="s">
        <v>47</v>
      </c>
    </row>
    <row r="33" spans="1:23" x14ac:dyDescent="0.25">
      <c r="A33" s="2" t="s">
        <v>14</v>
      </c>
      <c r="B33" s="3">
        <v>32</v>
      </c>
      <c r="C33" s="5" t="s">
        <v>117</v>
      </c>
      <c r="D33" s="6" t="s">
        <v>118</v>
      </c>
      <c r="E33" s="7">
        <v>41787</v>
      </c>
      <c r="F33" s="6">
        <v>2014</v>
      </c>
      <c r="G33" s="6" t="s">
        <v>33</v>
      </c>
      <c r="H33" s="6" t="s">
        <v>26</v>
      </c>
      <c r="I33" s="6" t="str">
        <f t="shared" si="0"/>
        <v>2014community</v>
      </c>
      <c r="J33" s="6" t="s">
        <v>27</v>
      </c>
      <c r="K33" s="6" t="str">
        <f t="shared" si="1"/>
        <v>2014whitepaper</v>
      </c>
      <c r="L33" s="6" t="s">
        <v>38</v>
      </c>
      <c r="M33" s="8" t="str">
        <f t="shared" si="2"/>
        <v>2014pros/cons</v>
      </c>
      <c r="N33" s="9" t="s">
        <v>29</v>
      </c>
      <c r="O33" s="9" t="str">
        <f t="shared" si="3"/>
        <v>2014consulting</v>
      </c>
      <c r="Q33" s="13" t="s">
        <v>28</v>
      </c>
      <c r="R33" s="13">
        <f>COUNTIF($L$2:$L$52,Q33)</f>
        <v>16</v>
      </c>
      <c r="S33" s="14">
        <f>R33/$R$37</f>
        <v>0.31372549019607843</v>
      </c>
      <c r="U33" s="21" t="s">
        <v>28</v>
      </c>
      <c r="V33" s="21">
        <f>COUNTIF($M$2:$M$52,CONCATENATE("2017",U33))</f>
        <v>5</v>
      </c>
      <c r="W33" s="22">
        <f>V33/$V$37</f>
        <v>0.3125</v>
      </c>
    </row>
    <row r="34" spans="1:23" x14ac:dyDescent="0.25">
      <c r="A34" s="2" t="s">
        <v>14</v>
      </c>
      <c r="B34" s="3">
        <v>33</v>
      </c>
      <c r="C34" s="5" t="s">
        <v>119</v>
      </c>
      <c r="D34" s="6" t="s">
        <v>120</v>
      </c>
      <c r="E34" s="7">
        <v>42551</v>
      </c>
      <c r="F34" s="6">
        <v>2016</v>
      </c>
      <c r="G34" s="6" t="s">
        <v>98</v>
      </c>
      <c r="H34" s="6" t="s">
        <v>86</v>
      </c>
      <c r="I34" s="6" t="str">
        <f t="shared" si="0"/>
        <v>2016magazine</v>
      </c>
      <c r="J34" s="6" t="s">
        <v>27</v>
      </c>
      <c r="K34" s="6" t="str">
        <f t="shared" si="1"/>
        <v>2016whitepaper</v>
      </c>
      <c r="L34" s="6" t="s">
        <v>51</v>
      </c>
      <c r="M34" s="8" t="str">
        <f t="shared" si="2"/>
        <v>2016exp. report</v>
      </c>
      <c r="N34" s="9" t="s">
        <v>21</v>
      </c>
      <c r="O34" s="9" t="str">
        <f t="shared" si="3"/>
        <v>2016case study</v>
      </c>
      <c r="Q34" s="13" t="s">
        <v>51</v>
      </c>
      <c r="R34" s="13">
        <f>COUNTIF($L$2:$L$52,Q34)</f>
        <v>5</v>
      </c>
      <c r="S34" s="14">
        <f>R34/$R$37</f>
        <v>9.8039215686274508E-2</v>
      </c>
      <c r="U34" s="21" t="s">
        <v>51</v>
      </c>
      <c r="V34" s="21">
        <f t="shared" ref="V34:V36" si="10">COUNTIF($M$2:$M$52,CONCATENATE("2017",U34))</f>
        <v>1</v>
      </c>
      <c r="W34" s="22">
        <f t="shared" ref="W34:W36" si="11">V34/$V$37</f>
        <v>6.25E-2</v>
      </c>
    </row>
    <row r="35" spans="1:23" x14ac:dyDescent="0.25">
      <c r="A35" s="2" t="s">
        <v>14</v>
      </c>
      <c r="B35" s="3">
        <v>34</v>
      </c>
      <c r="C35" s="5" t="s">
        <v>121</v>
      </c>
      <c r="D35" s="6" t="s">
        <v>16</v>
      </c>
      <c r="E35" s="7">
        <v>41716</v>
      </c>
      <c r="F35" s="6">
        <v>2014</v>
      </c>
      <c r="G35" s="6" t="s">
        <v>17</v>
      </c>
      <c r="H35" s="6" t="s">
        <v>18</v>
      </c>
      <c r="I35" s="6" t="str">
        <f t="shared" si="0"/>
        <v>2014ad-hoc blog</v>
      </c>
      <c r="J35" s="6" t="s">
        <v>19</v>
      </c>
      <c r="K35" s="6" t="str">
        <f t="shared" si="1"/>
        <v>2014blog post</v>
      </c>
      <c r="L35" s="6" t="s">
        <v>20</v>
      </c>
      <c r="M35" s="8" t="str">
        <f t="shared" si="2"/>
        <v>2014patterns</v>
      </c>
      <c r="N35" s="9" t="s">
        <v>21</v>
      </c>
      <c r="O35" s="9" t="str">
        <f t="shared" si="3"/>
        <v>2014case study</v>
      </c>
      <c r="Q35" s="13" t="s">
        <v>20</v>
      </c>
      <c r="R35" s="13">
        <f>COUNTIF($L$2:$L$52,Q35)</f>
        <v>13</v>
      </c>
      <c r="S35" s="14">
        <f>R35/$R$37</f>
        <v>0.25490196078431371</v>
      </c>
      <c r="U35" s="21" t="s">
        <v>20</v>
      </c>
      <c r="V35" s="21">
        <f t="shared" si="10"/>
        <v>3</v>
      </c>
      <c r="W35" s="22">
        <f t="shared" si="11"/>
        <v>0.1875</v>
      </c>
    </row>
    <row r="36" spans="1:23" x14ac:dyDescent="0.25">
      <c r="A36" s="2" t="s">
        <v>14</v>
      </c>
      <c r="B36" s="3">
        <v>35</v>
      </c>
      <c r="C36" s="5" t="s">
        <v>122</v>
      </c>
      <c r="D36" s="6" t="s">
        <v>123</v>
      </c>
      <c r="E36" s="7">
        <v>41723</v>
      </c>
      <c r="F36" s="6">
        <v>2014</v>
      </c>
      <c r="G36" s="6" t="s">
        <v>95</v>
      </c>
      <c r="H36" s="6" t="s">
        <v>37</v>
      </c>
      <c r="I36" s="6" t="str">
        <f t="shared" si="0"/>
        <v>2014company</v>
      </c>
      <c r="J36" s="6" t="s">
        <v>19</v>
      </c>
      <c r="K36" s="6" t="str">
        <f t="shared" si="1"/>
        <v>2014blog post</v>
      </c>
      <c r="L36" s="6" t="s">
        <v>20</v>
      </c>
      <c r="M36" s="8" t="str">
        <f t="shared" si="2"/>
        <v>2014patterns</v>
      </c>
      <c r="N36" s="9" t="s">
        <v>29</v>
      </c>
      <c r="O36" s="9" t="str">
        <f t="shared" si="3"/>
        <v>2014consulting</v>
      </c>
      <c r="Q36" s="13" t="s">
        <v>38</v>
      </c>
      <c r="R36" s="13">
        <f>COUNTIF($L$2:$L$52,Q36)</f>
        <v>17</v>
      </c>
      <c r="S36" s="14">
        <f>R36/$R$37</f>
        <v>0.33333333333333331</v>
      </c>
      <c r="U36" s="21" t="s">
        <v>38</v>
      </c>
      <c r="V36" s="21">
        <f t="shared" si="10"/>
        <v>7</v>
      </c>
      <c r="W36" s="22">
        <f t="shared" si="11"/>
        <v>0.4375</v>
      </c>
    </row>
    <row r="37" spans="1:23" x14ac:dyDescent="0.25">
      <c r="A37" s="2" t="s">
        <v>14</v>
      </c>
      <c r="B37" s="3">
        <v>36</v>
      </c>
      <c r="C37" s="5" t="s">
        <v>124</v>
      </c>
      <c r="D37" s="6" t="s">
        <v>125</v>
      </c>
      <c r="E37" s="27">
        <v>43067</v>
      </c>
      <c r="F37" s="6">
        <v>2017</v>
      </c>
      <c r="G37" s="6" t="s">
        <v>126</v>
      </c>
      <c r="H37" s="6" t="s">
        <v>37</v>
      </c>
      <c r="I37" s="6" t="str">
        <f t="shared" si="0"/>
        <v>2017company</v>
      </c>
      <c r="J37" s="6" t="s">
        <v>27</v>
      </c>
      <c r="K37" s="6" t="str">
        <f t="shared" si="1"/>
        <v>2017whitepaper</v>
      </c>
      <c r="L37" s="6" t="s">
        <v>20</v>
      </c>
      <c r="M37" s="8" t="str">
        <f t="shared" si="2"/>
        <v>2017patterns</v>
      </c>
      <c r="N37" s="9" t="s">
        <v>52</v>
      </c>
      <c r="O37" s="9" t="str">
        <f t="shared" si="3"/>
        <v>2017product</v>
      </c>
      <c r="Q37" s="15" t="s">
        <v>65</v>
      </c>
      <c r="R37" s="16">
        <f>SUM(R32:R36)</f>
        <v>51</v>
      </c>
      <c r="S37" s="17">
        <f>SUM(S32:S36)</f>
        <v>1</v>
      </c>
      <c r="U37" s="23" t="s">
        <v>65</v>
      </c>
      <c r="V37" s="24">
        <f>SUM(V32:V36)</f>
        <v>16</v>
      </c>
      <c r="W37" s="25">
        <f>SUM(W32:W36)</f>
        <v>1</v>
      </c>
    </row>
    <row r="38" spans="1:23" x14ac:dyDescent="0.25">
      <c r="A38" s="2" t="s">
        <v>14</v>
      </c>
      <c r="B38" s="3">
        <v>37</v>
      </c>
      <c r="C38" s="5" t="s">
        <v>127</v>
      </c>
      <c r="D38" s="6" t="s">
        <v>128</v>
      </c>
      <c r="E38" s="27">
        <v>43068</v>
      </c>
      <c r="F38" s="6">
        <v>2017</v>
      </c>
      <c r="G38" s="6" t="s">
        <v>129</v>
      </c>
      <c r="H38" s="6" t="s">
        <v>37</v>
      </c>
      <c r="I38" s="6" t="str">
        <f t="shared" si="0"/>
        <v>2017company</v>
      </c>
      <c r="J38" s="6" t="s">
        <v>19</v>
      </c>
      <c r="K38" s="6" t="str">
        <f t="shared" si="1"/>
        <v>2017blog post</v>
      </c>
      <c r="L38" s="6" t="s">
        <v>28</v>
      </c>
      <c r="M38" s="8" t="str">
        <f t="shared" si="2"/>
        <v>2017best practices</v>
      </c>
      <c r="N38" s="9" t="s">
        <v>21</v>
      </c>
      <c r="O38" s="9" t="str">
        <f t="shared" si="3"/>
        <v>2017case study</v>
      </c>
    </row>
    <row r="39" spans="1:23" x14ac:dyDescent="0.25">
      <c r="A39" s="2" t="s">
        <v>14</v>
      </c>
      <c r="B39" s="3">
        <v>38</v>
      </c>
      <c r="C39" s="5" t="s">
        <v>130</v>
      </c>
      <c r="D39" s="6" t="s">
        <v>131</v>
      </c>
      <c r="E39" s="27">
        <v>42881</v>
      </c>
      <c r="F39" s="6">
        <v>2017</v>
      </c>
      <c r="G39" s="6" t="s">
        <v>126</v>
      </c>
      <c r="H39" s="6" t="s">
        <v>37</v>
      </c>
      <c r="I39" s="6" t="str">
        <f t="shared" si="0"/>
        <v>2017company</v>
      </c>
      <c r="J39" s="6" t="s">
        <v>27</v>
      </c>
      <c r="K39" s="6" t="str">
        <f t="shared" si="1"/>
        <v>2017whitepaper</v>
      </c>
      <c r="L39" s="6" t="s">
        <v>51</v>
      </c>
      <c r="M39" s="8" t="str">
        <f t="shared" si="2"/>
        <v>2017exp. report</v>
      </c>
      <c r="N39" s="9" t="s">
        <v>21</v>
      </c>
      <c r="O39" s="9" t="str">
        <f t="shared" si="3"/>
        <v>2017case study</v>
      </c>
      <c r="Q39" s="12" t="s">
        <v>10</v>
      </c>
      <c r="R39" s="12" t="s">
        <v>46</v>
      </c>
      <c r="S39" s="12" t="s">
        <v>47</v>
      </c>
      <c r="U39" s="20" t="s">
        <v>8</v>
      </c>
      <c r="V39" s="20" t="s">
        <v>46</v>
      </c>
      <c r="W39" s="20" t="s">
        <v>47</v>
      </c>
    </row>
    <row r="40" spans="1:23" x14ac:dyDescent="0.25">
      <c r="A40" s="2" t="s">
        <v>14</v>
      </c>
      <c r="B40" s="3">
        <v>39</v>
      </c>
      <c r="C40" s="5" t="s">
        <v>132</v>
      </c>
      <c r="D40" s="6" t="s">
        <v>133</v>
      </c>
      <c r="E40" s="27">
        <v>42166</v>
      </c>
      <c r="F40" s="6">
        <v>2015</v>
      </c>
      <c r="G40" s="6" t="s">
        <v>134</v>
      </c>
      <c r="H40" s="6" t="s">
        <v>37</v>
      </c>
      <c r="I40" s="6" t="str">
        <f t="shared" si="0"/>
        <v>2015company</v>
      </c>
      <c r="J40" s="6" t="s">
        <v>19</v>
      </c>
      <c r="K40" s="6" t="str">
        <f t="shared" si="1"/>
        <v>2015blog post</v>
      </c>
      <c r="L40" s="6" t="s">
        <v>38</v>
      </c>
      <c r="M40" s="8" t="str">
        <f t="shared" si="2"/>
        <v>2015pros/cons</v>
      </c>
      <c r="N40" s="9" t="s">
        <v>29</v>
      </c>
      <c r="O40" s="9" t="str">
        <f t="shared" si="3"/>
        <v>2015consulting</v>
      </c>
      <c r="Q40" s="13" t="s">
        <v>21</v>
      </c>
      <c r="R40" s="13">
        <f>COUNTIF($N$2:$N$52,Q40)</f>
        <v>24</v>
      </c>
      <c r="S40" s="14">
        <f>R40/$R$37</f>
        <v>0.47058823529411764</v>
      </c>
      <c r="U40" s="21" t="s">
        <v>21</v>
      </c>
      <c r="V40" s="21">
        <f>COUNTIF($O$2:$O$52,CONCATENATE("2017",U40))</f>
        <v>5</v>
      </c>
      <c r="W40" s="22">
        <f>V40/$V$29</f>
        <v>0.3125</v>
      </c>
    </row>
    <row r="41" spans="1:23" x14ac:dyDescent="0.25">
      <c r="A41" s="2" t="s">
        <v>14</v>
      </c>
      <c r="B41" s="3">
        <v>40</v>
      </c>
      <c r="C41" s="5" t="s">
        <v>135</v>
      </c>
      <c r="D41" s="6" t="s">
        <v>136</v>
      </c>
      <c r="E41" s="27"/>
      <c r="F41" s="6">
        <v>2016</v>
      </c>
      <c r="G41" s="6" t="s">
        <v>50</v>
      </c>
      <c r="H41" s="6" t="s">
        <v>37</v>
      </c>
      <c r="I41" s="6" t="str">
        <f t="shared" si="0"/>
        <v>2016company</v>
      </c>
      <c r="J41" s="6" t="s">
        <v>27</v>
      </c>
      <c r="K41" s="6" t="str">
        <f t="shared" si="1"/>
        <v>2016whitepaper</v>
      </c>
      <c r="L41" s="6" t="s">
        <v>28</v>
      </c>
      <c r="M41" s="8" t="str">
        <f t="shared" si="2"/>
        <v>2016best practices</v>
      </c>
      <c r="N41" s="9" t="s">
        <v>52</v>
      </c>
      <c r="O41" s="9" t="str">
        <f t="shared" si="3"/>
        <v>2016product</v>
      </c>
      <c r="Q41" s="13" t="s">
        <v>29</v>
      </c>
      <c r="R41" s="13">
        <f>COUNTIF($N$2:$N$52,Q41)</f>
        <v>22</v>
      </c>
      <c r="S41" s="14">
        <f>R41/$R$37</f>
        <v>0.43137254901960786</v>
      </c>
      <c r="U41" s="21" t="s">
        <v>29</v>
      </c>
      <c r="V41" s="21">
        <f>COUNTIF($O$2:$O$52,CONCATENATE("2017",U41))</f>
        <v>9</v>
      </c>
      <c r="W41" s="22">
        <f t="shared" ref="W41:W42" si="12">V41/$V$29</f>
        <v>0.5625</v>
      </c>
    </row>
    <row r="42" spans="1:23" x14ac:dyDescent="0.25">
      <c r="A42" s="2" t="s">
        <v>14</v>
      </c>
      <c r="B42" s="3">
        <v>41</v>
      </c>
      <c r="C42" s="5" t="s">
        <v>137</v>
      </c>
      <c r="D42" s="6" t="s">
        <v>138</v>
      </c>
      <c r="E42" s="27">
        <v>42761</v>
      </c>
      <c r="F42" s="6">
        <v>2017</v>
      </c>
      <c r="G42" s="6" t="s">
        <v>139</v>
      </c>
      <c r="H42" s="6" t="s">
        <v>37</v>
      </c>
      <c r="I42" s="6" t="str">
        <f t="shared" si="0"/>
        <v>2017company</v>
      </c>
      <c r="J42" s="6" t="s">
        <v>19</v>
      </c>
      <c r="K42" s="6" t="str">
        <f t="shared" si="1"/>
        <v>2017blog post</v>
      </c>
      <c r="L42" s="6" t="s">
        <v>28</v>
      </c>
      <c r="M42" s="8" t="str">
        <f t="shared" si="2"/>
        <v>2017best practices</v>
      </c>
      <c r="N42" s="9" t="s">
        <v>21</v>
      </c>
      <c r="O42" s="9" t="str">
        <f t="shared" si="3"/>
        <v>2017case study</v>
      </c>
      <c r="Q42" s="13" t="s">
        <v>52</v>
      </c>
      <c r="R42" s="13">
        <f>COUNTIF($N$2:$N$52,Q42)</f>
        <v>5</v>
      </c>
      <c r="S42" s="14">
        <f>R42/$R$37</f>
        <v>9.8039215686274508E-2</v>
      </c>
      <c r="U42" s="21" t="s">
        <v>52</v>
      </c>
      <c r="V42" s="21">
        <f>COUNTIF($O$2:$O$52,CONCATENATE("2017",U42))</f>
        <v>2</v>
      </c>
      <c r="W42" s="22">
        <f t="shared" si="12"/>
        <v>0.125</v>
      </c>
    </row>
    <row r="43" spans="1:23" x14ac:dyDescent="0.25">
      <c r="A43" s="2" t="s">
        <v>14</v>
      </c>
      <c r="B43" s="3">
        <v>42</v>
      </c>
      <c r="C43" s="5" t="s">
        <v>140</v>
      </c>
      <c r="D43" s="6" t="s">
        <v>141</v>
      </c>
      <c r="E43" s="27">
        <v>42788</v>
      </c>
      <c r="F43" s="6">
        <v>2016</v>
      </c>
      <c r="G43" s="6" t="s">
        <v>142</v>
      </c>
      <c r="H43" s="6" t="s">
        <v>90</v>
      </c>
      <c r="I43" s="6" t="str">
        <f t="shared" si="0"/>
        <v>2016summit</v>
      </c>
      <c r="J43" s="6" t="s">
        <v>105</v>
      </c>
      <c r="K43" s="6" t="str">
        <f t="shared" si="1"/>
        <v>2016video</v>
      </c>
      <c r="L43" s="6" t="s">
        <v>51</v>
      </c>
      <c r="M43" s="8" t="str">
        <f t="shared" si="2"/>
        <v>2016exp. report</v>
      </c>
      <c r="N43" s="9" t="s">
        <v>21</v>
      </c>
      <c r="O43" s="9" t="str">
        <f t="shared" si="3"/>
        <v>2016case study</v>
      </c>
      <c r="Q43" s="15" t="s">
        <v>65</v>
      </c>
      <c r="R43" s="16">
        <f>SUM(R39:R42)</f>
        <v>51</v>
      </c>
      <c r="S43" s="17">
        <f>SUM(S39:S42)</f>
        <v>1</v>
      </c>
      <c r="U43" s="23" t="s">
        <v>65</v>
      </c>
      <c r="V43" s="24">
        <f>SUM(V39:V42)</f>
        <v>16</v>
      </c>
      <c r="W43" s="25">
        <f>SUM(W39:W42)</f>
        <v>1</v>
      </c>
    </row>
    <row r="44" spans="1:23" x14ac:dyDescent="0.25">
      <c r="A44" s="2" t="s">
        <v>14</v>
      </c>
      <c r="B44" s="3">
        <v>43</v>
      </c>
      <c r="C44" s="5" t="s">
        <v>143</v>
      </c>
      <c r="D44" s="6" t="s">
        <v>144</v>
      </c>
      <c r="E44" s="27">
        <v>42101</v>
      </c>
      <c r="F44" s="6">
        <v>2017</v>
      </c>
      <c r="G44" s="6" t="s">
        <v>145</v>
      </c>
      <c r="H44" s="6" t="s">
        <v>90</v>
      </c>
      <c r="I44" s="6" t="str">
        <f t="shared" si="0"/>
        <v>2017summit</v>
      </c>
      <c r="J44" s="6" t="s">
        <v>105</v>
      </c>
      <c r="K44" s="6" t="str">
        <f t="shared" si="1"/>
        <v>2017video</v>
      </c>
      <c r="L44" s="6" t="s">
        <v>28</v>
      </c>
      <c r="M44" s="8" t="str">
        <f t="shared" si="2"/>
        <v>2017best practices</v>
      </c>
      <c r="N44" s="9" t="s">
        <v>21</v>
      </c>
      <c r="O44" s="9" t="str">
        <f t="shared" si="3"/>
        <v>2017case study</v>
      </c>
    </row>
    <row r="45" spans="1:23" x14ac:dyDescent="0.25">
      <c r="A45" s="2" t="s">
        <v>14</v>
      </c>
      <c r="B45" s="3">
        <v>44</v>
      </c>
      <c r="C45" s="5" t="s">
        <v>146</v>
      </c>
      <c r="D45" s="6" t="s">
        <v>147</v>
      </c>
      <c r="E45" s="27"/>
      <c r="F45" s="6">
        <v>2016</v>
      </c>
      <c r="G45" s="6" t="s">
        <v>148</v>
      </c>
      <c r="H45" s="6" t="s">
        <v>90</v>
      </c>
      <c r="I45" s="6" t="str">
        <f t="shared" si="0"/>
        <v>2016summit</v>
      </c>
      <c r="J45" s="6" t="s">
        <v>105</v>
      </c>
      <c r="K45" s="6" t="str">
        <f t="shared" si="1"/>
        <v>2016video</v>
      </c>
      <c r="L45" s="6" t="s">
        <v>38</v>
      </c>
      <c r="M45" s="8" t="str">
        <f t="shared" si="2"/>
        <v>2016pros/cons</v>
      </c>
      <c r="N45" s="9" t="s">
        <v>29</v>
      </c>
      <c r="O45" s="9" t="str">
        <f t="shared" si="3"/>
        <v>2016consulting</v>
      </c>
    </row>
    <row r="46" spans="1:23" x14ac:dyDescent="0.25">
      <c r="A46" s="2" t="s">
        <v>14</v>
      </c>
      <c r="B46" s="3">
        <v>45</v>
      </c>
      <c r="C46" s="5" t="s">
        <v>149</v>
      </c>
      <c r="D46" s="6" t="s">
        <v>150</v>
      </c>
      <c r="E46" s="27">
        <v>42572</v>
      </c>
      <c r="F46" s="6">
        <v>2015</v>
      </c>
      <c r="G46" s="6" t="s">
        <v>151</v>
      </c>
      <c r="H46" s="6" t="s">
        <v>37</v>
      </c>
      <c r="I46" s="6" t="str">
        <f t="shared" si="0"/>
        <v>2015company</v>
      </c>
      <c r="J46" s="6" t="s">
        <v>105</v>
      </c>
      <c r="K46" s="6" t="str">
        <f t="shared" si="1"/>
        <v>2015video</v>
      </c>
      <c r="L46" s="6" t="s">
        <v>38</v>
      </c>
      <c r="M46" s="8" t="str">
        <f t="shared" si="2"/>
        <v>2015pros/cons</v>
      </c>
      <c r="N46" s="9" t="s">
        <v>29</v>
      </c>
      <c r="O46" s="9" t="str">
        <f t="shared" si="3"/>
        <v>2015consulting</v>
      </c>
    </row>
    <row r="47" spans="1:23" x14ac:dyDescent="0.25">
      <c r="A47" s="2" t="s">
        <v>14</v>
      </c>
      <c r="B47" s="3">
        <v>46</v>
      </c>
      <c r="C47" s="5" t="s">
        <v>152</v>
      </c>
      <c r="D47" s="6" t="s">
        <v>153</v>
      </c>
      <c r="E47" s="27">
        <v>41936</v>
      </c>
      <c r="F47" s="6">
        <v>2014</v>
      </c>
      <c r="G47" s="6" t="s">
        <v>154</v>
      </c>
      <c r="H47" s="6" t="s">
        <v>90</v>
      </c>
      <c r="I47" s="6" t="str">
        <f t="shared" si="0"/>
        <v>2014summit</v>
      </c>
      <c r="J47" s="6" t="s">
        <v>105</v>
      </c>
      <c r="K47" s="6" t="str">
        <f t="shared" si="1"/>
        <v>2014video</v>
      </c>
      <c r="L47" s="6" t="s">
        <v>20</v>
      </c>
      <c r="M47" s="8" t="str">
        <f t="shared" si="2"/>
        <v>2014patterns</v>
      </c>
      <c r="N47" s="9" t="s">
        <v>21</v>
      </c>
      <c r="O47" s="9" t="str">
        <f t="shared" si="3"/>
        <v>2014case study</v>
      </c>
    </row>
    <row r="48" spans="1:23" x14ac:dyDescent="0.25">
      <c r="A48" s="2" t="s">
        <v>14</v>
      </c>
      <c r="B48" s="3">
        <v>47</v>
      </c>
      <c r="C48" s="5" t="s">
        <v>155</v>
      </c>
      <c r="D48" s="6" t="s">
        <v>156</v>
      </c>
      <c r="E48" s="27">
        <v>42641</v>
      </c>
      <c r="F48" s="6">
        <v>2016</v>
      </c>
      <c r="G48" s="6" t="s">
        <v>157</v>
      </c>
      <c r="H48" s="6" t="s">
        <v>90</v>
      </c>
      <c r="I48" s="6" t="str">
        <f t="shared" si="0"/>
        <v>2016summit</v>
      </c>
      <c r="J48" s="6" t="s">
        <v>105</v>
      </c>
      <c r="K48" s="6" t="str">
        <f t="shared" si="1"/>
        <v>2016video</v>
      </c>
      <c r="L48" s="6" t="s">
        <v>51</v>
      </c>
      <c r="M48" s="8" t="str">
        <f t="shared" si="2"/>
        <v>2016exp. report</v>
      </c>
      <c r="N48" s="9" t="s">
        <v>21</v>
      </c>
      <c r="O48" s="9" t="str">
        <f t="shared" si="3"/>
        <v>2016case study</v>
      </c>
    </row>
    <row r="49" spans="1:15" x14ac:dyDescent="0.25">
      <c r="A49" s="2" t="s">
        <v>14</v>
      </c>
      <c r="B49" s="3">
        <v>48</v>
      </c>
      <c r="C49" s="5" t="s">
        <v>119</v>
      </c>
      <c r="D49" s="6" t="s">
        <v>158</v>
      </c>
      <c r="E49" s="27">
        <v>42247</v>
      </c>
      <c r="F49" s="6">
        <v>2015</v>
      </c>
      <c r="G49" s="6" t="s">
        <v>159</v>
      </c>
      <c r="H49" s="6" t="s">
        <v>37</v>
      </c>
      <c r="I49" s="6" t="str">
        <f t="shared" si="0"/>
        <v>2015company</v>
      </c>
      <c r="J49" s="6" t="s">
        <v>105</v>
      </c>
      <c r="K49" s="6" t="str">
        <f t="shared" si="1"/>
        <v>2015video</v>
      </c>
      <c r="L49" s="6" t="s">
        <v>38</v>
      </c>
      <c r="M49" s="8" t="str">
        <f t="shared" si="2"/>
        <v>2015pros/cons</v>
      </c>
      <c r="N49" s="9" t="s">
        <v>21</v>
      </c>
      <c r="O49" s="9" t="str">
        <f t="shared" si="3"/>
        <v>2015case study</v>
      </c>
    </row>
    <row r="50" spans="1:15" x14ac:dyDescent="0.25">
      <c r="A50" s="2" t="s">
        <v>14</v>
      </c>
      <c r="B50" s="3">
        <v>49</v>
      </c>
      <c r="C50" s="5" t="s">
        <v>160</v>
      </c>
      <c r="D50" s="6" t="s">
        <v>161</v>
      </c>
      <c r="E50" s="27">
        <v>42880</v>
      </c>
      <c r="F50" s="6">
        <v>2017</v>
      </c>
      <c r="G50" s="6" t="s">
        <v>162</v>
      </c>
      <c r="H50" s="6" t="s">
        <v>90</v>
      </c>
      <c r="I50" s="6" t="str">
        <f t="shared" si="0"/>
        <v>2017summit</v>
      </c>
      <c r="J50" s="6" t="s">
        <v>105</v>
      </c>
      <c r="K50" s="6" t="str">
        <f t="shared" si="1"/>
        <v>2017video</v>
      </c>
      <c r="L50" s="6" t="s">
        <v>38</v>
      </c>
      <c r="M50" s="8" t="str">
        <f t="shared" si="2"/>
        <v>2017pros/cons</v>
      </c>
      <c r="N50" s="9" t="s">
        <v>29</v>
      </c>
      <c r="O50" s="9" t="str">
        <f t="shared" si="3"/>
        <v>2017consulting</v>
      </c>
    </row>
    <row r="51" spans="1:15" x14ac:dyDescent="0.25">
      <c r="A51" s="2" t="s">
        <v>14</v>
      </c>
      <c r="B51" s="3">
        <v>50</v>
      </c>
      <c r="C51" s="5" t="s">
        <v>163</v>
      </c>
      <c r="D51" s="6" t="s">
        <v>164</v>
      </c>
      <c r="E51" s="27">
        <v>41960</v>
      </c>
      <c r="F51" s="6">
        <v>2014</v>
      </c>
      <c r="G51" s="6" t="s">
        <v>165</v>
      </c>
      <c r="H51" s="6" t="s">
        <v>90</v>
      </c>
      <c r="I51" s="6" t="str">
        <f t="shared" si="0"/>
        <v>2014summit</v>
      </c>
      <c r="J51" s="6" t="s">
        <v>105</v>
      </c>
      <c r="K51" s="6" t="str">
        <f t="shared" si="1"/>
        <v>2014video</v>
      </c>
      <c r="L51" s="6" t="s">
        <v>38</v>
      </c>
      <c r="M51" s="8" t="str">
        <f t="shared" si="2"/>
        <v>2014pros/cons</v>
      </c>
      <c r="N51" s="9" t="s">
        <v>21</v>
      </c>
      <c r="O51" s="9" t="str">
        <f t="shared" si="3"/>
        <v>2014case study</v>
      </c>
    </row>
    <row r="52" spans="1:15" x14ac:dyDescent="0.25">
      <c r="A52" s="2" t="s">
        <v>14</v>
      </c>
      <c r="B52" s="3">
        <v>51</v>
      </c>
      <c r="C52" s="5" t="s">
        <v>166</v>
      </c>
      <c r="D52" s="6" t="s">
        <v>167</v>
      </c>
      <c r="E52" s="27">
        <v>42880</v>
      </c>
      <c r="F52" s="6">
        <v>2017</v>
      </c>
      <c r="G52" s="6" t="s">
        <v>162</v>
      </c>
      <c r="H52" s="6" t="s">
        <v>37</v>
      </c>
      <c r="I52" s="6" t="str">
        <f t="shared" si="0"/>
        <v>2017company</v>
      </c>
      <c r="J52" s="6" t="s">
        <v>105</v>
      </c>
      <c r="K52" s="6" t="str">
        <f t="shared" si="1"/>
        <v>2017video</v>
      </c>
      <c r="L52" s="6" t="s">
        <v>38</v>
      </c>
      <c r="M52" s="8" t="str">
        <f t="shared" si="2"/>
        <v>2017pros/cons</v>
      </c>
      <c r="N52" s="9" t="s">
        <v>29</v>
      </c>
      <c r="O52" s="9" t="str">
        <f t="shared" si="3"/>
        <v>2017consulting</v>
      </c>
    </row>
  </sheetData>
  <mergeCells count="2">
    <mergeCell ref="A1:B1"/>
    <mergeCell ref="U15:W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dcterms:created xsi:type="dcterms:W3CDTF">2018-07-11T15:02:38Z</dcterms:created>
  <dcterms:modified xsi:type="dcterms:W3CDTF">2018-07-11T15:03:42Z</dcterms:modified>
</cp:coreProperties>
</file>