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gian\Desktop\CORSO EPICODE\MODULI\Excel\EPICODE_EXCEL_DAPT0125\01.Teoria1002\"/>
    </mc:Choice>
  </mc:AlternateContent>
  <xr:revisionPtr revIDLastSave="0" documentId="13_ncr:1_{FA1E3C06-0F84-4EE2-A9C7-88C6344C8412}" xr6:coauthVersionLast="47" xr6:coauthVersionMax="47" xr10:uidLastSave="{00000000-0000-0000-0000-000000000000}"/>
  <bookViews>
    <workbookView minimized="1" xWindow="1260" yWindow="2532" windowWidth="17280" windowHeight="8880" tabRatio="574" activeTab="3" xr2:uid="{D9E446C1-66D0-4DE6-BF31-3874EC8ADCFC}"/>
  </bookViews>
  <sheets>
    <sheet name="tip" sheetId="5" r:id="rId1"/>
    <sheet name="categories" sheetId="3" r:id="rId2"/>
    <sheet name="products" sheetId="1" r:id="rId3"/>
    <sheet name="Foglio1" sheetId="6" r:id="rId4"/>
  </sheets>
  <calcPr calcId="191029"/>
</workbook>
</file>

<file path=xl/calcChain.xml><?xml version="1.0" encoding="utf-8"?>
<calcChain xmlns="http://schemas.openxmlformats.org/spreadsheetml/2006/main">
  <c r="E38" i="5" l="1"/>
  <c r="E39" i="5"/>
  <c r="E37" i="5"/>
  <c r="E36" i="5"/>
  <c r="E27" i="5"/>
  <c r="E28" i="5"/>
  <c r="E29" i="5"/>
  <c r="E26" i="5"/>
  <c r="E18" i="5"/>
  <c r="E19" i="5"/>
  <c r="E17" i="5"/>
  <c r="E7" i="5"/>
  <c r="E6" i="5"/>
  <c r="E16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2" i="1" a="1"/>
  <c r="N2" i="1" s="1"/>
  <c r="Q21" i="1"/>
  <c r="R21" i="1" s="1"/>
  <c r="Q15" i="1"/>
  <c r="R15" i="1" s="1"/>
  <c r="R14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13" i="1"/>
  <c r="Q6" i="1"/>
  <c r="Q7" i="1"/>
  <c r="Q8" i="1"/>
  <c r="Q9" i="1"/>
  <c r="Q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4973D-4857-44C7-BB1D-4B3ECFFE44DE}" keepAlive="1" name="Query - subcategories" description="Connessione alla query 'subcategories' nella cartella di lavoro." type="5" refreshedVersion="0" background="1">
    <dbPr connection="Provider=Microsoft.Mashup.OleDb.1;Data Source=$Workbook$;Location=subcategories;Extended Properties=&quot;&quot;" command="SELECT * FROM [subcategories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<sst xmlns="http://schemas.openxmlformats.org/spreadsheetml/2006/main" count="275" uniqueCount="155">
  <si>
    <t>BK-R89B-52</t>
  </si>
  <si>
    <t>Road-250 Black, 52</t>
  </si>
  <si>
    <t>Black</t>
  </si>
  <si>
    <t>BK-R64Y-40</t>
  </si>
  <si>
    <t>Road-550-W Yellow, 40</t>
  </si>
  <si>
    <t>Yellow</t>
  </si>
  <si>
    <t>HB-R956</t>
  </si>
  <si>
    <t>HL Road Handlebars</t>
  </si>
  <si>
    <t>NA</t>
  </si>
  <si>
    <t>FR-R72Y-42</t>
  </si>
  <si>
    <t>ML Road Frame-W - Yellow, 42</t>
  </si>
  <si>
    <t>FR-R38B-48</t>
  </si>
  <si>
    <t>LL Road Frame - Black, 48</t>
  </si>
  <si>
    <t>PA-361R</t>
  </si>
  <si>
    <t>Paint - Red</t>
  </si>
  <si>
    <t>BK-R93R-52</t>
  </si>
  <si>
    <t>Road-150 Red, 52</t>
  </si>
  <si>
    <t>Red</t>
  </si>
  <si>
    <t>LW-3800</t>
  </si>
  <si>
    <t>Lock Washer 8</t>
  </si>
  <si>
    <t>HJ-9080</t>
  </si>
  <si>
    <t>Thin-Jam Hex Nut 12</t>
  </si>
  <si>
    <t>FR-R92R-44</t>
  </si>
  <si>
    <t>HL Road Frame - Red, 44</t>
  </si>
  <si>
    <t>FR-M21B-42</t>
  </si>
  <si>
    <t>LL Mountain Frame - Black, 42</t>
  </si>
  <si>
    <t>RD-2308</t>
  </si>
  <si>
    <t>Rear Derailleur</t>
  </si>
  <si>
    <t>Silver</t>
  </si>
  <si>
    <t>SE-M798</t>
  </si>
  <si>
    <t>ML Mountain Seat/Saddle</t>
  </si>
  <si>
    <t>BK-M68B-46</t>
  </si>
  <si>
    <t>Mountain-200 Black, 46</t>
  </si>
  <si>
    <t>BK-R19B-48</t>
  </si>
  <si>
    <t>Road-750 Black, 48</t>
  </si>
  <si>
    <t>PA-632U</t>
  </si>
  <si>
    <t>Paint - Blue</t>
  </si>
  <si>
    <t>LT-T990</t>
  </si>
  <si>
    <t>Taillights - Battery-Powered</t>
  </si>
  <si>
    <t>LJ-9161</t>
  </si>
  <si>
    <t>Thin-Jam Lock Nut 11</t>
  </si>
  <si>
    <t>MB-6061</t>
  </si>
  <si>
    <t>Metal Bar 2</t>
  </si>
  <si>
    <t>BK-T18Y-44</t>
  </si>
  <si>
    <t>Touring-3000 Yellow, 44</t>
  </si>
  <si>
    <t>RM-M464</t>
  </si>
  <si>
    <t>LL Mountain Rim</t>
  </si>
  <si>
    <t>BK-M18S-42</t>
  </si>
  <si>
    <t>Mountain-500 Silver, 42</t>
  </si>
  <si>
    <t>EC-M092</t>
  </si>
  <si>
    <t>Mountain End Caps</t>
  </si>
  <si>
    <t>MS-6061</t>
  </si>
  <si>
    <t>Metal Sheet 1</t>
  </si>
  <si>
    <t>TI-M823</t>
  </si>
  <si>
    <t>HL Mountain Tire</t>
  </si>
  <si>
    <t>BK-R50B-60</t>
  </si>
  <si>
    <t>Road-650 Black, 60</t>
  </si>
  <si>
    <t>RM-M823</t>
  </si>
  <si>
    <t>HL Mountain Rim</t>
  </si>
  <si>
    <t>CB-2903</t>
  </si>
  <si>
    <t>Chainring Bolts</t>
  </si>
  <si>
    <t>BK-R89R-58</t>
  </si>
  <si>
    <t>Road-250 Red, 58</t>
  </si>
  <si>
    <t>PU-M044</t>
  </si>
  <si>
    <t>Mountain Pump</t>
  </si>
  <si>
    <t>BC-R205</t>
  </si>
  <si>
    <t>Road Bottle Cage</t>
  </si>
  <si>
    <t>HU-6280</t>
  </si>
  <si>
    <t>LL Hub</t>
  </si>
  <si>
    <t>GL-H102-L</t>
  </si>
  <si>
    <t>Half-Finger Gloves, L</t>
  </si>
  <si>
    <t>L</t>
  </si>
  <si>
    <t>HT-2981</t>
  </si>
  <si>
    <t>Handlebar Tube</t>
  </si>
  <si>
    <t>BK-T79Y-46</t>
  </si>
  <si>
    <t>Touring-1000 Yellow, 46</t>
  </si>
  <si>
    <t>HJ-3416</t>
  </si>
  <si>
    <t>Thin-Jam Hex Nut 16</t>
  </si>
  <si>
    <t>FC-3982</t>
  </si>
  <si>
    <t>Front Derailleur Cage</t>
  </si>
  <si>
    <t>BK-M18S-40</t>
  </si>
  <si>
    <t>Mountain-500 Silver, 40</t>
  </si>
  <si>
    <t>BK-R89R-52</t>
  </si>
  <si>
    <t>Road-250 Red, 52</t>
  </si>
  <si>
    <t>SH-W890-L</t>
  </si>
  <si>
    <t>Women's Mountain Shorts, L</t>
  </si>
  <si>
    <t>MP-2066</t>
  </si>
  <si>
    <t>Metal Plate 2</t>
  </si>
  <si>
    <t>LN-9161</t>
  </si>
  <si>
    <t>Lock Nut 18</t>
  </si>
  <si>
    <t>RM-T801</t>
  </si>
  <si>
    <t>Touring Rim</t>
  </si>
  <si>
    <t>BK-R93R-44</t>
  </si>
  <si>
    <t>Road-150 Red, 44</t>
  </si>
  <si>
    <t>FH-2981</t>
  </si>
  <si>
    <t>Freewheel</t>
  </si>
  <si>
    <t>FR-R72R-58</t>
  </si>
  <si>
    <t>ML Road Frame - Red, 58</t>
  </si>
  <si>
    <t>FR-R38R-62</t>
  </si>
  <si>
    <t>LL Road Frame - Red, 62</t>
  </si>
  <si>
    <t>FR-M94B-38</t>
  </si>
  <si>
    <t>HL Mountain Frame - Black, 38</t>
  </si>
  <si>
    <t>RA-H123</t>
  </si>
  <si>
    <t>Hitch Rack - 4-Bike</t>
  </si>
  <si>
    <t>HN-5400</t>
  </si>
  <si>
    <t>Hex Nut 2</t>
  </si>
  <si>
    <t>ProductAlternateKey</t>
  </si>
  <si>
    <t>ProductKey</t>
  </si>
  <si>
    <t>ProductName</t>
  </si>
  <si>
    <t>FinishedGoodsFlag</t>
  </si>
  <si>
    <t>ListPrice</t>
  </si>
  <si>
    <t>Color</t>
  </si>
  <si>
    <t>StandardCost</t>
  </si>
  <si>
    <t>Size</t>
  </si>
  <si>
    <t>ProductType</t>
  </si>
  <si>
    <t>ProductDescription</t>
  </si>
  <si>
    <t>CheckData</t>
  </si>
  <si>
    <t>CheckSize</t>
  </si>
  <si>
    <t>Report</t>
  </si>
  <si>
    <t>Conteggio prodotti per categoria colori</t>
  </si>
  <si>
    <t>Categoria colore</t>
  </si>
  <si>
    <t>Conteggio</t>
  </si>
  <si>
    <t>Conteggio prodotti per categoria colori e taglia</t>
  </si>
  <si>
    <t>PriceRange</t>
  </si>
  <si>
    <t>Category</t>
  </si>
  <si>
    <t>NULL</t>
  </si>
  <si>
    <t>Road Frames</t>
  </si>
  <si>
    <t>Mountain Frames</t>
  </si>
  <si>
    <t>Road Bikes</t>
  </si>
  <si>
    <t>Mountain Bikes</t>
  </si>
  <si>
    <t>Handlebars</t>
  </si>
  <si>
    <t>Pumps</t>
  </si>
  <si>
    <t>Lights</t>
  </si>
  <si>
    <t>Gloves</t>
  </si>
  <si>
    <t>Shorts</t>
  </si>
  <si>
    <t>Bottles and Cages</t>
  </si>
  <si>
    <t>Bike Racks</t>
  </si>
  <si>
    <t>Derailleurs</t>
  </si>
  <si>
    <t>Saddles</t>
  </si>
  <si>
    <t>Tires and Tubes</t>
  </si>
  <si>
    <t>Touring Bikes</t>
  </si>
  <si>
    <t>COLONNA B</t>
  </si>
  <si>
    <t xml:space="preserve">E(&lt;condizione 1&gt;; &lt;condizione 2&gt;) </t>
  </si>
  <si>
    <t xml:space="preserve">O(&lt;condizione 1&gt;; &lt;condizione 2&gt;) </t>
  </si>
  <si>
    <t>è vera almeno una delle due condizioni?</t>
  </si>
  <si>
    <t>le condizioni sono entrambe vere?</t>
  </si>
  <si>
    <t>A</t>
  </si>
  <si>
    <t>B</t>
  </si>
  <si>
    <t>E</t>
  </si>
  <si>
    <t>O</t>
  </si>
  <si>
    <t>SE(&lt;condizione logica/test&gt;; &lt;risultato se vero&gt;; &lt;risultato se falso&gt;)</t>
  </si>
  <si>
    <t>consente di eseguire confronti logici tra un valore e un risultato previsto.</t>
  </si>
  <si>
    <t xml:space="preserve">XOR(&lt;condizione 1&gt;; &lt;condizione 2&gt;) </t>
  </si>
  <si>
    <t>è vera una e soltanto una delle due condizioni?</t>
  </si>
  <si>
    <t xml:space="preserve">COLONNA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</si>
</sst>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left"/>
    </xf>
    <xf numFmtId="0" fontId="16" fillId="0" borderId="10" xfId="0" applyFont="1" applyBorder="1"/>
    <xf numFmtId="2" fontId="16" fillId="0" borderId="10" xfId="0" applyNumberFormat="1" applyFon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/>
    <xf numFmtId="0" fontId="16" fillId="0" borderId="0" xfId="0" applyFont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19" fillId="33" borderId="0" xfId="0" applyFont="1" applyFill="1"/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/>
    <xf numFmtId="0" fontId="0" fillId="33" borderId="0" xfId="0" applyFill="1" applyAlignment="1">
      <alignment horizontal="center" vertical="top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0</xdr:rowOff>
    </xdr:from>
    <xdr:to>
      <xdr:col>19</xdr:col>
      <xdr:colOff>257175</xdr:colOff>
      <xdr:row>28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13D0414-10BF-413C-96B9-7AA4377F2E5C}"/>
            </a:ext>
          </a:extLst>
        </xdr:cNvPr>
        <xdr:cNvSpPr txBox="1"/>
      </xdr:nvSpPr>
      <xdr:spPr>
        <a:xfrm>
          <a:off x="9814560" y="914400"/>
          <a:ext cx="4524375" cy="420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Requisiti:</a:t>
          </a:r>
        </a:p>
        <a:p>
          <a:r>
            <a:rPr lang="it-IT" sz="1100"/>
            <a:t>1) ProductType: se</a:t>
          </a:r>
          <a:r>
            <a:rPr lang="it-IT" sz="1100" baseline="0"/>
            <a:t> il campo FinishedGoodsFlag = 1 allora 'Prodotto finito' altrimenti 'Componente acqusito o assemblato'</a:t>
          </a:r>
        </a:p>
        <a:p>
          <a:r>
            <a:rPr lang="it-IT" sz="1100" baseline="0"/>
            <a:t>2) ProductDescription: se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campo FinishedGoodsFlag = 1 allora concatena Prodotto finito e colore altrimenti Componente acquisto o assemblato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CheckData: se almeno uno tra Color e Size è valorizzato allora Ok altrimenti Missing data 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CheckSize: se il campo Size non è vuoto allora Ok altrimenti No Size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PriceRanfe: se il prezzo di listino è compreso tra 0 e 500 incluso allora C, se compreso tra 500 (escluso) e 1500 (incluso) allora B altrimenti A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Report: contare il numero di prodotto per categoria colore e contare il numero di prodotti per categoria colore e taglia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Arricchire l'anagrafica prodotti della categoria prodotto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A458-9B2E-460E-BA69-0496D4BBC4BD}">
  <dimension ref="B2:J41"/>
  <sheetViews>
    <sheetView zoomScale="120" zoomScaleNormal="120" workbookViewId="0">
      <selection activeCell="E10" sqref="E10"/>
    </sheetView>
  </sheetViews>
  <sheetFormatPr defaultRowHeight="14.4" x14ac:dyDescent="0.3"/>
  <cols>
    <col min="3" max="3" width="10.77734375" bestFit="1" customWidth="1"/>
    <col min="4" max="4" width="11.44140625" bestFit="1" customWidth="1"/>
    <col min="5" max="5" width="63.33203125" bestFit="1" customWidth="1"/>
  </cols>
  <sheetData>
    <row r="2" spans="2:10" ht="15" thickBot="1" x14ac:dyDescent="0.35"/>
    <row r="3" spans="2:10" x14ac:dyDescent="0.3">
      <c r="B3" s="15"/>
      <c r="C3" s="16"/>
      <c r="D3" s="16"/>
      <c r="E3" s="16"/>
      <c r="F3" s="16"/>
      <c r="G3" s="16"/>
      <c r="H3" s="16"/>
      <c r="I3" s="16"/>
      <c r="J3" s="17"/>
    </row>
    <row r="4" spans="2:10" x14ac:dyDescent="0.3">
      <c r="B4" s="18"/>
      <c r="C4" s="29" t="s">
        <v>154</v>
      </c>
      <c r="D4" s="29"/>
      <c r="E4" s="19" t="s">
        <v>150</v>
      </c>
      <c r="J4" s="21"/>
    </row>
    <row r="5" spans="2:10" x14ac:dyDescent="0.3">
      <c r="B5" s="18"/>
      <c r="C5" s="29"/>
      <c r="D5" s="29"/>
      <c r="E5" s="22" t="s">
        <v>151</v>
      </c>
      <c r="G5" s="20"/>
      <c r="H5" s="20"/>
      <c r="I5" s="20"/>
      <c r="J5" s="23"/>
    </row>
    <row r="6" spans="2:10" x14ac:dyDescent="0.3">
      <c r="B6" s="18"/>
      <c r="C6" s="30">
        <v>10</v>
      </c>
      <c r="D6" s="31"/>
      <c r="E6" s="4" t="str">
        <f>IF(C6&gt;=12, "Il valore è maggiore o uguale a 12", "Il valore è minore di 12")</f>
        <v>Il valore è minore di 12</v>
      </c>
      <c r="G6" s="14"/>
      <c r="H6" s="14"/>
      <c r="I6" s="14"/>
      <c r="J6" s="23"/>
    </row>
    <row r="7" spans="2:10" x14ac:dyDescent="0.3">
      <c r="B7" s="18"/>
      <c r="C7" s="30">
        <v>15</v>
      </c>
      <c r="D7" s="31"/>
      <c r="E7" s="4" t="str">
        <f>IF(C7&gt;=12, "Il valore è maggiore o uguale a 12", "Il valore è minore di 12")</f>
        <v>Il valore è maggiore o uguale a 12</v>
      </c>
      <c r="G7" s="14"/>
      <c r="H7" s="14"/>
      <c r="I7" s="14"/>
      <c r="J7" s="23"/>
    </row>
    <row r="8" spans="2:10" x14ac:dyDescent="0.3">
      <c r="B8" s="18"/>
      <c r="C8" s="1"/>
      <c r="D8" s="1"/>
      <c r="G8" s="14"/>
      <c r="H8" s="14"/>
      <c r="I8" s="14"/>
      <c r="J8" s="23"/>
    </row>
    <row r="9" spans="2:10" x14ac:dyDescent="0.3">
      <c r="B9" s="18"/>
      <c r="C9" s="1"/>
      <c r="D9" s="1"/>
      <c r="G9" s="14"/>
      <c r="H9" s="14"/>
      <c r="I9" s="14"/>
      <c r="J9" s="23"/>
    </row>
    <row r="10" spans="2:10" x14ac:dyDescent="0.3">
      <c r="B10" s="18"/>
      <c r="C10" s="1"/>
      <c r="D10" s="1"/>
      <c r="J10" s="23"/>
    </row>
    <row r="11" spans="2:10" ht="15" thickBot="1" x14ac:dyDescent="0.35">
      <c r="B11" s="10"/>
      <c r="C11" s="24"/>
      <c r="D11" s="24"/>
      <c r="E11" s="11"/>
      <c r="F11" s="11"/>
      <c r="G11" s="25"/>
      <c r="H11" s="25"/>
      <c r="I11" s="25"/>
      <c r="J11" s="26"/>
    </row>
    <row r="12" spans="2:10" ht="15" thickBot="1" x14ac:dyDescent="0.35"/>
    <row r="13" spans="2:10" x14ac:dyDescent="0.3">
      <c r="B13" s="15"/>
      <c r="C13" s="16"/>
      <c r="D13" s="16"/>
      <c r="E13" s="16"/>
      <c r="F13" s="16"/>
      <c r="G13" s="16"/>
      <c r="H13" s="16"/>
      <c r="I13" s="16"/>
      <c r="J13" s="17"/>
    </row>
    <row r="14" spans="2:10" x14ac:dyDescent="0.3">
      <c r="B14" s="18"/>
      <c r="C14" s="29" t="s">
        <v>154</v>
      </c>
      <c r="D14" s="29" t="s">
        <v>141</v>
      </c>
      <c r="E14" s="19" t="s">
        <v>142</v>
      </c>
      <c r="J14" s="21"/>
    </row>
    <row r="15" spans="2:10" x14ac:dyDescent="0.3">
      <c r="B15" s="18"/>
      <c r="C15" s="29"/>
      <c r="D15" s="29"/>
      <c r="E15" s="22" t="s">
        <v>145</v>
      </c>
      <c r="G15" s="20" t="s">
        <v>146</v>
      </c>
      <c r="H15" s="20" t="s">
        <v>147</v>
      </c>
      <c r="I15" s="20" t="s">
        <v>148</v>
      </c>
      <c r="J15" s="23"/>
    </row>
    <row r="16" spans="2:10" x14ac:dyDescent="0.3">
      <c r="B16" s="18"/>
      <c r="C16" s="2">
        <v>10</v>
      </c>
      <c r="D16" s="2">
        <v>100</v>
      </c>
      <c r="E16" s="4" t="str">
        <f>IF(AND(C16=10,D16&gt;50),"Maggiore di 10 e maggiore di 50", "Almeno una delle due condizioni non è soddisfatta")</f>
        <v>Maggiore di 10 e maggiore di 50</v>
      </c>
      <c r="G16" s="14" t="b">
        <v>1</v>
      </c>
      <c r="H16" s="14" t="b">
        <v>1</v>
      </c>
      <c r="I16" s="14" t="b">
        <v>1</v>
      </c>
      <c r="J16" s="23"/>
    </row>
    <row r="17" spans="2:10" x14ac:dyDescent="0.3">
      <c r="B17" s="18"/>
      <c r="C17" s="2">
        <v>10</v>
      </c>
      <c r="D17" s="2">
        <v>50</v>
      </c>
      <c r="E17" s="4" t="str">
        <f>IF(AND(C17=10,D17&gt;50),"Maggiore di 10 e maggiore di 50", "Almeno una delle due condizioni non è soddisfatta")</f>
        <v>Almeno una delle due condizioni non è soddisfatta</v>
      </c>
      <c r="G17" s="14" t="b">
        <v>1</v>
      </c>
      <c r="H17" s="14" t="b">
        <v>0</v>
      </c>
      <c r="I17" s="14" t="b">
        <v>0</v>
      </c>
      <c r="J17" s="23"/>
    </row>
    <row r="18" spans="2:10" x14ac:dyDescent="0.3">
      <c r="B18" s="18"/>
      <c r="C18" s="2">
        <v>12</v>
      </c>
      <c r="D18" s="2">
        <v>55</v>
      </c>
      <c r="E18" s="4" t="str">
        <f t="shared" ref="E18:E19" si="0">IF(AND(C18=10,D18&gt;50),"Maggiore di 10 e maggiore di 50", "Almeno una delle due condizioni non è soddisfatta")</f>
        <v>Almeno una delle due condizioni non è soddisfatta</v>
      </c>
      <c r="G18" s="14" t="b">
        <v>0</v>
      </c>
      <c r="H18" s="14" t="b">
        <v>1</v>
      </c>
      <c r="I18" s="14" t="b">
        <v>0</v>
      </c>
      <c r="J18" s="23"/>
    </row>
    <row r="19" spans="2:10" x14ac:dyDescent="0.3">
      <c r="B19" s="18"/>
      <c r="C19" s="2">
        <v>50</v>
      </c>
      <c r="D19" s="2">
        <v>45</v>
      </c>
      <c r="E19" s="4" t="str">
        <f t="shared" si="0"/>
        <v>Almeno una delle due condizioni non è soddisfatta</v>
      </c>
      <c r="G19" s="14" t="b">
        <v>0</v>
      </c>
      <c r="H19" s="14" t="b">
        <v>0</v>
      </c>
      <c r="I19" s="14" t="b">
        <v>0</v>
      </c>
      <c r="J19" s="23"/>
    </row>
    <row r="20" spans="2:10" x14ac:dyDescent="0.3">
      <c r="B20" s="18"/>
      <c r="C20" s="1"/>
      <c r="D20" s="1"/>
      <c r="J20" s="23"/>
    </row>
    <row r="21" spans="2:10" ht="15" thickBot="1" x14ac:dyDescent="0.35">
      <c r="B21" s="10"/>
      <c r="C21" s="24"/>
      <c r="D21" s="24"/>
      <c r="E21" s="11"/>
      <c r="F21" s="11"/>
      <c r="G21" s="25"/>
      <c r="H21" s="25"/>
      <c r="I21" s="25"/>
      <c r="J21" s="26"/>
    </row>
    <row r="22" spans="2:10" ht="15" thickBot="1" x14ac:dyDescent="0.35">
      <c r="J22" s="13"/>
    </row>
    <row r="23" spans="2:10" x14ac:dyDescent="0.3">
      <c r="B23" s="15"/>
      <c r="C23" s="16"/>
      <c r="D23" s="16"/>
      <c r="E23" s="16"/>
      <c r="F23" s="16"/>
      <c r="G23" s="16"/>
      <c r="H23" s="16"/>
      <c r="I23" s="16"/>
      <c r="J23" s="27"/>
    </row>
    <row r="24" spans="2:10" x14ac:dyDescent="0.3">
      <c r="B24" s="18"/>
      <c r="C24" s="29" t="s">
        <v>154</v>
      </c>
      <c r="D24" s="29" t="s">
        <v>141</v>
      </c>
      <c r="E24" s="19" t="s">
        <v>143</v>
      </c>
      <c r="J24" s="28"/>
    </row>
    <row r="25" spans="2:10" x14ac:dyDescent="0.3">
      <c r="B25" s="18"/>
      <c r="C25" s="29"/>
      <c r="D25" s="29"/>
      <c r="E25" s="22" t="s">
        <v>144</v>
      </c>
      <c r="G25" s="20" t="s">
        <v>146</v>
      </c>
      <c r="H25" s="20" t="s">
        <v>147</v>
      </c>
      <c r="I25" s="20" t="s">
        <v>149</v>
      </c>
      <c r="J25" s="28"/>
    </row>
    <row r="26" spans="2:10" x14ac:dyDescent="0.3">
      <c r="B26" s="18"/>
      <c r="C26" s="2">
        <v>10</v>
      </c>
      <c r="D26" s="2">
        <v>40</v>
      </c>
      <c r="E26" s="4" t="str">
        <f>IF(OR(C26=10,D26&lt;45),"Maggiore di 10 o minore di 45", "Entrambe le condizioni non sono soddisffatte")</f>
        <v>Maggiore di 10 o minore di 45</v>
      </c>
      <c r="G26" s="14" t="b">
        <v>1</v>
      </c>
      <c r="H26" s="14" t="b">
        <v>1</v>
      </c>
      <c r="I26" s="14" t="b">
        <v>1</v>
      </c>
      <c r="J26" s="28"/>
    </row>
    <row r="27" spans="2:10" x14ac:dyDescent="0.3">
      <c r="B27" s="18"/>
      <c r="C27" s="2">
        <v>10</v>
      </c>
      <c r="D27" s="2">
        <v>50</v>
      </c>
      <c r="E27" s="4" t="str">
        <f t="shared" ref="E27:E29" si="1">IF(OR(C27=10,D27&lt;45),"Maggiore di 10 o minore di 45", "Entrambe le condizioni non sono soddisffatte")</f>
        <v>Maggiore di 10 o minore di 45</v>
      </c>
      <c r="G27" s="14" t="b">
        <v>1</v>
      </c>
      <c r="H27" s="14" t="b">
        <v>0</v>
      </c>
      <c r="I27" s="14" t="b">
        <v>1</v>
      </c>
      <c r="J27" s="28"/>
    </row>
    <row r="28" spans="2:10" x14ac:dyDescent="0.3">
      <c r="B28" s="18"/>
      <c r="C28" s="2">
        <v>15</v>
      </c>
      <c r="D28" s="2">
        <v>40</v>
      </c>
      <c r="E28" s="4" t="str">
        <f t="shared" si="1"/>
        <v>Maggiore di 10 o minore di 45</v>
      </c>
      <c r="G28" s="14" t="b">
        <v>0</v>
      </c>
      <c r="H28" s="14" t="b">
        <v>1</v>
      </c>
      <c r="I28" s="14" t="b">
        <v>1</v>
      </c>
      <c r="J28" s="28"/>
    </row>
    <row r="29" spans="2:10" x14ac:dyDescent="0.3">
      <c r="B29" s="18"/>
      <c r="C29" s="2">
        <v>15</v>
      </c>
      <c r="D29" s="2">
        <v>50</v>
      </c>
      <c r="E29" s="4" t="str">
        <f t="shared" si="1"/>
        <v>Entrambe le condizioni non sono soddisffatte</v>
      </c>
      <c r="G29" s="14" t="b">
        <v>0</v>
      </c>
      <c r="H29" s="14" t="b">
        <v>0</v>
      </c>
      <c r="I29" s="14" t="b">
        <v>0</v>
      </c>
      <c r="J29" s="28"/>
    </row>
    <row r="30" spans="2:10" x14ac:dyDescent="0.3">
      <c r="B30" s="18"/>
      <c r="J30" s="28"/>
    </row>
    <row r="31" spans="2:10" ht="15" thickBot="1" x14ac:dyDescent="0.35">
      <c r="B31" s="10"/>
      <c r="C31" s="11"/>
      <c r="D31" s="11"/>
      <c r="E31" s="11"/>
      <c r="F31" s="11"/>
      <c r="G31" s="11"/>
      <c r="H31" s="11"/>
      <c r="I31" s="11"/>
      <c r="J31" s="12"/>
    </row>
    <row r="32" spans="2:10" ht="15" thickBot="1" x14ac:dyDescent="0.35"/>
    <row r="33" spans="2:10" x14ac:dyDescent="0.3">
      <c r="B33" s="15"/>
      <c r="C33" s="16"/>
      <c r="D33" s="16"/>
      <c r="E33" s="16"/>
      <c r="F33" s="16"/>
      <c r="G33" s="16"/>
      <c r="H33" s="16"/>
      <c r="I33" s="16"/>
      <c r="J33" s="27"/>
    </row>
    <row r="34" spans="2:10" x14ac:dyDescent="0.3">
      <c r="B34" s="18"/>
      <c r="C34" s="29" t="s">
        <v>154</v>
      </c>
      <c r="D34" s="29" t="s">
        <v>141</v>
      </c>
      <c r="E34" s="19" t="s">
        <v>152</v>
      </c>
      <c r="J34" s="28"/>
    </row>
    <row r="35" spans="2:10" x14ac:dyDescent="0.3">
      <c r="B35" s="18"/>
      <c r="C35" s="29"/>
      <c r="D35" s="29"/>
      <c r="E35" s="22" t="s">
        <v>153</v>
      </c>
      <c r="G35" s="20" t="s">
        <v>146</v>
      </c>
      <c r="H35" s="20" t="s">
        <v>147</v>
      </c>
      <c r="I35" s="20" t="s">
        <v>149</v>
      </c>
      <c r="J35" s="28"/>
    </row>
    <row r="36" spans="2:10" x14ac:dyDescent="0.3">
      <c r="B36" s="18"/>
      <c r="C36" s="2">
        <v>10</v>
      </c>
      <c r="D36" s="2">
        <v>40</v>
      </c>
      <c r="E36" s="4" t="str">
        <f>IF(_xlfn.XOR(C36=10,D36&lt;45),"Solo una condizione è vera", "Entrambe o nessuna sono vere")</f>
        <v>Entrambe o nessuna sono vere</v>
      </c>
      <c r="G36" s="14" t="b">
        <v>1</v>
      </c>
      <c r="H36" s="14" t="b">
        <v>1</v>
      </c>
      <c r="I36" s="14" t="b">
        <v>0</v>
      </c>
      <c r="J36" s="28"/>
    </row>
    <row r="37" spans="2:10" x14ac:dyDescent="0.3">
      <c r="B37" s="18"/>
      <c r="C37" s="2">
        <v>10</v>
      </c>
      <c r="D37" s="2">
        <v>50</v>
      </c>
      <c r="E37" s="4" t="str">
        <f>IF(_xlfn.XOR(C37=10,D37&lt;45),"Solo una condizione è vera", "Entrambe o nessuna sono vere")</f>
        <v>Solo una condizione è vera</v>
      </c>
      <c r="G37" s="14" t="b">
        <v>1</v>
      </c>
      <c r="H37" s="14" t="b">
        <v>0</v>
      </c>
      <c r="I37" s="14" t="b">
        <v>1</v>
      </c>
      <c r="J37" s="28"/>
    </row>
    <row r="38" spans="2:10" x14ac:dyDescent="0.3">
      <c r="B38" s="18"/>
      <c r="C38" s="2">
        <v>20</v>
      </c>
      <c r="D38" s="2">
        <v>40</v>
      </c>
      <c r="E38" s="4" t="str">
        <f t="shared" ref="E38:E39" si="2">IF(_xlfn.XOR(C38=10,D38&lt;45),"Solo una condizione è vera", "Entrambe o nessuna sono vere")</f>
        <v>Solo una condizione è vera</v>
      </c>
      <c r="G38" s="14" t="b">
        <v>0</v>
      </c>
      <c r="H38" s="14" t="b">
        <v>1</v>
      </c>
      <c r="I38" s="14" t="b">
        <v>1</v>
      </c>
      <c r="J38" s="28"/>
    </row>
    <row r="39" spans="2:10" x14ac:dyDescent="0.3">
      <c r="B39" s="18"/>
      <c r="C39" s="2">
        <v>20</v>
      </c>
      <c r="D39" s="2">
        <v>50</v>
      </c>
      <c r="E39" s="4" t="str">
        <f t="shared" si="2"/>
        <v>Entrambe o nessuna sono vere</v>
      </c>
      <c r="G39" s="14" t="b">
        <v>0</v>
      </c>
      <c r="H39" s="14" t="b">
        <v>0</v>
      </c>
      <c r="I39" s="14" t="b">
        <v>0</v>
      </c>
      <c r="J39" s="28"/>
    </row>
    <row r="40" spans="2:10" x14ac:dyDescent="0.3">
      <c r="B40" s="18"/>
      <c r="C40" s="1"/>
      <c r="D40" s="1"/>
      <c r="E40" s="1"/>
      <c r="J40" s="28"/>
    </row>
    <row r="41" spans="2:10" ht="15" thickBot="1" x14ac:dyDescent="0.35">
      <c r="B41" s="10"/>
      <c r="C41" s="11"/>
      <c r="D41" s="11"/>
      <c r="E41" s="11"/>
      <c r="F41" s="11"/>
      <c r="G41" s="11"/>
      <c r="H41" s="11"/>
      <c r="I41" s="11"/>
      <c r="J41" s="12"/>
    </row>
  </sheetData>
  <mergeCells count="10">
    <mergeCell ref="C4:C5"/>
    <mergeCell ref="D4:D5"/>
    <mergeCell ref="C6:D6"/>
    <mergeCell ref="C7:D7"/>
    <mergeCell ref="C34:C35"/>
    <mergeCell ref="D34:D35"/>
    <mergeCell ref="C14:C15"/>
    <mergeCell ref="D14:D15"/>
    <mergeCell ref="C24:C25"/>
    <mergeCell ref="D24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A7A3-44B7-451E-9BF5-F9EF030F1CDE}">
  <dimension ref="A1:B51"/>
  <sheetViews>
    <sheetView workbookViewId="0">
      <selection activeCell="D9" sqref="D9"/>
    </sheetView>
  </sheetViews>
  <sheetFormatPr defaultRowHeight="14.4" x14ac:dyDescent="0.3"/>
  <cols>
    <col min="1" max="1" width="10.109375" style="1" bestFit="1" customWidth="1"/>
    <col min="2" max="2" width="15.33203125" style="1" bestFit="1" customWidth="1"/>
  </cols>
  <sheetData>
    <row r="1" spans="1:2" x14ac:dyDescent="0.3">
      <c r="A1" s="5" t="s">
        <v>107</v>
      </c>
      <c r="B1" s="5" t="s">
        <v>124</v>
      </c>
    </row>
    <row r="2" spans="1:2" x14ac:dyDescent="0.3">
      <c r="A2" s="1">
        <v>9</v>
      </c>
      <c r="B2" s="1" t="s">
        <v>125</v>
      </c>
    </row>
    <row r="3" spans="1:2" x14ac:dyDescent="0.3">
      <c r="A3" s="1">
        <v>17</v>
      </c>
      <c r="B3" s="1" t="s">
        <v>125</v>
      </c>
    </row>
    <row r="4" spans="1:2" x14ac:dyDescent="0.3">
      <c r="A4" s="1">
        <v>21</v>
      </c>
      <c r="B4" s="1" t="s">
        <v>125</v>
      </c>
    </row>
    <row r="5" spans="1:2" x14ac:dyDescent="0.3">
      <c r="A5" s="1">
        <v>32</v>
      </c>
      <c r="B5" s="1" t="s">
        <v>125</v>
      </c>
    </row>
    <row r="6" spans="1:2" x14ac:dyDescent="0.3">
      <c r="A6" s="1">
        <v>43</v>
      </c>
      <c r="B6" s="1" t="s">
        <v>125</v>
      </c>
    </row>
    <row r="7" spans="1:2" x14ac:dyDescent="0.3">
      <c r="A7" s="1">
        <v>52</v>
      </c>
      <c r="B7" s="1" t="s">
        <v>125</v>
      </c>
    </row>
    <row r="8" spans="1:2" x14ac:dyDescent="0.3">
      <c r="A8" s="1">
        <v>68</v>
      </c>
      <c r="B8" s="1" t="s">
        <v>125</v>
      </c>
    </row>
    <row r="9" spans="1:2" x14ac:dyDescent="0.3">
      <c r="A9" s="1">
        <v>77</v>
      </c>
      <c r="B9" s="1" t="s">
        <v>125</v>
      </c>
    </row>
    <row r="10" spans="1:2" x14ac:dyDescent="0.3">
      <c r="A10" s="1">
        <v>79</v>
      </c>
      <c r="B10" s="1" t="s">
        <v>125</v>
      </c>
    </row>
    <row r="11" spans="1:2" x14ac:dyDescent="0.3">
      <c r="A11" s="1">
        <v>116</v>
      </c>
      <c r="B11" s="1" t="s">
        <v>125</v>
      </c>
    </row>
    <row r="12" spans="1:2" x14ac:dyDescent="0.3">
      <c r="A12" s="1">
        <v>139</v>
      </c>
      <c r="B12" s="1" t="s">
        <v>125</v>
      </c>
    </row>
    <row r="13" spans="1:2" x14ac:dyDescent="0.3">
      <c r="A13" s="1">
        <v>147</v>
      </c>
      <c r="B13" s="1" t="s">
        <v>125</v>
      </c>
    </row>
    <row r="14" spans="1:2" x14ac:dyDescent="0.3">
      <c r="A14" s="1">
        <v>157</v>
      </c>
      <c r="B14" s="1" t="s">
        <v>125</v>
      </c>
    </row>
    <row r="15" spans="1:2" x14ac:dyDescent="0.3">
      <c r="A15" s="1">
        <v>158</v>
      </c>
      <c r="B15" s="1" t="s">
        <v>125</v>
      </c>
    </row>
    <row r="16" spans="1:2" x14ac:dyDescent="0.3">
      <c r="A16" s="1">
        <v>167</v>
      </c>
      <c r="B16" s="1" t="s">
        <v>125</v>
      </c>
    </row>
    <row r="17" spans="1:2" x14ac:dyDescent="0.3">
      <c r="A17" s="1">
        <v>172</v>
      </c>
      <c r="B17" s="1" t="s">
        <v>125</v>
      </c>
    </row>
    <row r="18" spans="1:2" x14ac:dyDescent="0.3">
      <c r="A18" s="1">
        <v>174</v>
      </c>
      <c r="B18" s="1" t="s">
        <v>125</v>
      </c>
    </row>
    <row r="19" spans="1:2" x14ac:dyDescent="0.3">
      <c r="A19" s="1">
        <v>180</v>
      </c>
      <c r="B19" s="1" t="s">
        <v>125</v>
      </c>
    </row>
    <row r="20" spans="1:2" x14ac:dyDescent="0.3">
      <c r="A20" s="1">
        <v>182</v>
      </c>
      <c r="B20" s="1" t="s">
        <v>125</v>
      </c>
    </row>
    <row r="21" spans="1:2" x14ac:dyDescent="0.3">
      <c r="A21" s="1">
        <v>186</v>
      </c>
      <c r="B21" s="1" t="s">
        <v>125</v>
      </c>
    </row>
    <row r="22" spans="1:2" x14ac:dyDescent="0.3">
      <c r="A22" s="1">
        <v>241</v>
      </c>
      <c r="B22" s="1" t="s">
        <v>126</v>
      </c>
    </row>
    <row r="23" spans="1:2" x14ac:dyDescent="0.3">
      <c r="A23" s="1">
        <v>272</v>
      </c>
      <c r="B23" s="1" t="s">
        <v>126</v>
      </c>
    </row>
    <row r="24" spans="1:2" x14ac:dyDescent="0.3">
      <c r="A24" s="1">
        <v>277</v>
      </c>
      <c r="B24" s="1" t="s">
        <v>126</v>
      </c>
    </row>
    <row r="25" spans="1:2" x14ac:dyDescent="0.3">
      <c r="A25" s="1">
        <v>284</v>
      </c>
      <c r="B25" s="1" t="s">
        <v>126</v>
      </c>
    </row>
    <row r="26" spans="1:2" x14ac:dyDescent="0.3">
      <c r="A26" s="1">
        <v>306</v>
      </c>
      <c r="B26" s="1" t="s">
        <v>127</v>
      </c>
    </row>
    <row r="27" spans="1:2" x14ac:dyDescent="0.3">
      <c r="A27" s="1">
        <v>311</v>
      </c>
      <c r="B27" s="1" t="s">
        <v>128</v>
      </c>
    </row>
    <row r="28" spans="1:2" x14ac:dyDescent="0.3">
      <c r="A28" s="1">
        <v>313</v>
      </c>
      <c r="B28" s="1" t="s">
        <v>128</v>
      </c>
    </row>
    <row r="29" spans="1:2" x14ac:dyDescent="0.3">
      <c r="A29" s="1">
        <v>334</v>
      </c>
      <c r="B29" s="1" t="s">
        <v>128</v>
      </c>
    </row>
    <row r="30" spans="1:2" x14ac:dyDescent="0.3">
      <c r="A30" s="1">
        <v>362</v>
      </c>
      <c r="B30" s="1" t="s">
        <v>129</v>
      </c>
    </row>
    <row r="31" spans="1:2" x14ac:dyDescent="0.3">
      <c r="A31" s="1">
        <v>370</v>
      </c>
      <c r="B31" s="1" t="s">
        <v>128</v>
      </c>
    </row>
    <row r="32" spans="1:2" x14ac:dyDescent="0.3">
      <c r="A32" s="1">
        <v>372</v>
      </c>
      <c r="B32" s="1" t="s">
        <v>128</v>
      </c>
    </row>
    <row r="33" spans="1:2" x14ac:dyDescent="0.3">
      <c r="A33" s="1">
        <v>378</v>
      </c>
      <c r="B33" s="1" t="s">
        <v>128</v>
      </c>
    </row>
    <row r="34" spans="1:2" x14ac:dyDescent="0.3">
      <c r="A34" s="1">
        <v>383</v>
      </c>
      <c r="B34" s="1" t="s">
        <v>128</v>
      </c>
    </row>
    <row r="35" spans="1:2" x14ac:dyDescent="0.3">
      <c r="A35" s="1">
        <v>408</v>
      </c>
      <c r="B35" s="1" t="s">
        <v>130</v>
      </c>
    </row>
    <row r="36" spans="1:2" x14ac:dyDescent="0.3">
      <c r="A36" s="1">
        <v>431</v>
      </c>
      <c r="B36" s="1" t="s">
        <v>126</v>
      </c>
    </row>
    <row r="37" spans="1:2" x14ac:dyDescent="0.3">
      <c r="A37" s="1">
        <v>449</v>
      </c>
      <c r="B37" s="1" t="s">
        <v>131</v>
      </c>
    </row>
    <row r="38" spans="1:2" x14ac:dyDescent="0.3">
      <c r="A38" s="1">
        <v>450</v>
      </c>
      <c r="B38" s="1" t="s">
        <v>132</v>
      </c>
    </row>
    <row r="39" spans="1:2" x14ac:dyDescent="0.3">
      <c r="A39" s="1">
        <v>467</v>
      </c>
      <c r="B39" s="1" t="s">
        <v>133</v>
      </c>
    </row>
    <row r="40" spans="1:2" x14ac:dyDescent="0.3">
      <c r="A40" s="1">
        <v>476</v>
      </c>
      <c r="B40" s="1" t="s">
        <v>134</v>
      </c>
    </row>
    <row r="41" spans="1:2" x14ac:dyDescent="0.3">
      <c r="A41" s="1">
        <v>479</v>
      </c>
      <c r="B41" s="1" t="s">
        <v>135</v>
      </c>
    </row>
    <row r="42" spans="1:2" x14ac:dyDescent="0.3">
      <c r="A42" s="1">
        <v>483</v>
      </c>
      <c r="B42" s="1" t="s">
        <v>136</v>
      </c>
    </row>
    <row r="43" spans="1:2" x14ac:dyDescent="0.3">
      <c r="A43" s="1">
        <v>501</v>
      </c>
      <c r="B43" s="1" t="s">
        <v>137</v>
      </c>
    </row>
    <row r="44" spans="1:2" x14ac:dyDescent="0.3">
      <c r="A44" s="1">
        <v>516</v>
      </c>
      <c r="B44" s="1" t="s">
        <v>138</v>
      </c>
    </row>
    <row r="45" spans="1:2" x14ac:dyDescent="0.3">
      <c r="A45" s="1">
        <v>531</v>
      </c>
      <c r="B45" s="1" t="s">
        <v>127</v>
      </c>
    </row>
    <row r="46" spans="1:2" x14ac:dyDescent="0.3">
      <c r="A46" s="1">
        <v>537</v>
      </c>
      <c r="B46" s="1" t="s">
        <v>139</v>
      </c>
    </row>
    <row r="47" spans="1:2" x14ac:dyDescent="0.3">
      <c r="A47" s="1">
        <v>561</v>
      </c>
      <c r="B47" s="1" t="s">
        <v>140</v>
      </c>
    </row>
    <row r="48" spans="1:2" x14ac:dyDescent="0.3">
      <c r="A48" s="1">
        <v>568</v>
      </c>
      <c r="B48" s="1" t="s">
        <v>140</v>
      </c>
    </row>
    <row r="49" spans="1:2" x14ac:dyDescent="0.3">
      <c r="A49" s="1">
        <v>591</v>
      </c>
      <c r="B49" s="1" t="s">
        <v>129</v>
      </c>
    </row>
    <row r="50" spans="1:2" x14ac:dyDescent="0.3">
      <c r="A50" s="1">
        <v>592</v>
      </c>
      <c r="B50" s="1" t="s">
        <v>129</v>
      </c>
    </row>
    <row r="51" spans="1:2" x14ac:dyDescent="0.3">
      <c r="A51" s="1">
        <v>605</v>
      </c>
      <c r="B51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A62-8EB3-469A-91AD-47D900E8F838}">
  <dimension ref="A1:V51"/>
  <sheetViews>
    <sheetView zoomScaleNormal="100" workbookViewId="0">
      <pane xSplit="7" topLeftCell="S1" activePane="topRight" state="frozen"/>
      <selection pane="topRight" sqref="A1:G51"/>
    </sheetView>
  </sheetViews>
  <sheetFormatPr defaultRowHeight="14.4" x14ac:dyDescent="0.3"/>
  <cols>
    <col min="1" max="1" width="10.88671875" style="1" bestFit="1" customWidth="1"/>
    <col min="2" max="2" width="17.6640625" style="1" bestFit="1" customWidth="1"/>
    <col min="3" max="3" width="25.6640625" style="1" bestFit="1" customWidth="1"/>
    <col min="4" max="4" width="13" style="9" bestFit="1" customWidth="1"/>
    <col min="5" max="5" width="16.44140625" style="1" bestFit="1" customWidth="1"/>
    <col min="6" max="6" width="6.21875" style="1" bestFit="1" customWidth="1"/>
    <col min="7" max="7" width="11.88671875" style="9" bestFit="1" customWidth="1"/>
    <col min="8" max="8" width="4.21875" style="1" bestFit="1" customWidth="1"/>
    <col min="9" max="9" width="15" style="1" customWidth="1"/>
    <col min="10" max="10" width="31.6640625" bestFit="1" customWidth="1"/>
    <col min="11" max="11" width="32.21875" bestFit="1" customWidth="1"/>
    <col min="12" max="12" width="11.6640625" bestFit="1" customWidth="1"/>
    <col min="13" max="13" width="10.21875" bestFit="1" customWidth="1"/>
    <col min="14" max="14" width="10.77734375" bestFit="1" customWidth="1"/>
    <col min="16" max="16" width="15.109375" bestFit="1" customWidth="1"/>
    <col min="17" max="18" width="10" bestFit="1" customWidth="1"/>
  </cols>
  <sheetData>
    <row r="1" spans="8:22" x14ac:dyDescent="0.3">
      <c r="H1" s="3" t="s">
        <v>113</v>
      </c>
      <c r="I1" s="5" t="s">
        <v>124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123</v>
      </c>
      <c r="P1" s="32" t="s">
        <v>118</v>
      </c>
      <c r="Q1" s="32"/>
      <c r="R1" s="32"/>
      <c r="S1" s="32"/>
      <c r="T1" s="32"/>
      <c r="U1" s="32"/>
      <c r="V1" s="32"/>
    </row>
    <row r="2" spans="8:22" x14ac:dyDescent="0.3">
      <c r="H2" s="2">
        <v>52</v>
      </c>
      <c r="I2" s="1" t="str">
        <f>VLOOKUP(Foglio1!A2,categories!A2:B51,2,FALSE)</f>
        <v>Road Bikes</v>
      </c>
      <c r="J2" t="str">
        <f>IF(Foglio1!E2=1,"Prodotto finito", "Componente acqusito o assemblato")</f>
        <v>Prodotto finito</v>
      </c>
      <c r="K2" t="str">
        <f xml:space="preserve"> IF(AND(Foglio1!E2=1,Foglio1!F2&lt;&gt;"NA"), "Prodotto finito, colore: " &amp; Foglio1!F2, "Componente acquisto o assemblato")</f>
        <v>Prodotto finito, colore: Black</v>
      </c>
      <c r="L2" t="str">
        <f>IF(OR(Foglio1!F2="NA", H2=""), "Missing data", "Ok")</f>
        <v>Ok</v>
      </c>
      <c r="M2" t="str">
        <f>IF(NOT(ISBLANK(H2)), "Ok", "No Size")</f>
        <v>Ok</v>
      </c>
      <c r="N2" t="str" cm="1">
        <f t="array" ref="N2">_xlfn.IFS(AND(Foglio1!G2&gt;=0, Foglio1!G2&lt;=500),"C", AND(Foglio1!G2&gt;500, Foglio1!G2&lt;=1500), "B", Foglio1!G2&gt;1500, "A")</f>
        <v>A</v>
      </c>
    </row>
    <row r="3" spans="8:22" x14ac:dyDescent="0.3">
      <c r="H3" s="2">
        <v>40</v>
      </c>
      <c r="I3" s="1" t="str">
        <f>VLOOKUP(Foglio1!A3,categories!A3:B52,2,FALSE)</f>
        <v>Road Bikes</v>
      </c>
      <c r="J3" t="str">
        <f>IF(Foglio1!E3=1,"Prodotto finito", "Componente acqusito o assemblato")</f>
        <v>Prodotto finito</v>
      </c>
      <c r="K3" t="str">
        <f xml:space="preserve"> IF(AND(Foglio1!E3=1,Foglio1!F3&lt;&gt;"NA"), "Prodotto finito, colore: " &amp; Foglio1!F3, "Componente acquisto o assemblato")</f>
        <v>Prodotto finito, colore: Yellow</v>
      </c>
      <c r="L3" t="str">
        <f>IF(OR(Foglio1!F3="NA", H3=""), "Missing data", "Ok")</f>
        <v>Ok</v>
      </c>
      <c r="M3" t="str">
        <f t="shared" ref="M3:M51" si="0">IF(NOT(ISBLANK(H3)), "Ok", "No Size")</f>
        <v>Ok</v>
      </c>
      <c r="N3" t="str" cm="1">
        <f t="array" ref="N3">_xlfn.IFS(AND(Foglio1!G3&gt;=0, Foglio1!G3&lt;=500),"C", AND(Foglio1!G3&gt;500, Foglio1!G3&lt;=1500), "B", Foglio1!G3&gt;1500, "A")</f>
        <v>B</v>
      </c>
      <c r="P3" s="33" t="s">
        <v>119</v>
      </c>
      <c r="Q3" s="33"/>
      <c r="R3" s="33"/>
      <c r="S3" s="33"/>
      <c r="T3" s="33"/>
      <c r="U3" s="33"/>
    </row>
    <row r="4" spans="8:22" x14ac:dyDescent="0.3">
      <c r="H4" s="2"/>
      <c r="I4" s="1" t="str">
        <f>VLOOKUP(Foglio1!A4,categories!A4:B53,2,FALSE)</f>
        <v>Handlebars</v>
      </c>
      <c r="J4" t="str">
        <f>IF(Foglio1!E4=1,"Prodotto finito", "Componente acqusito o assemblato")</f>
        <v>Prodotto finito</v>
      </c>
      <c r="K4" t="str">
        <f xml:space="preserve"> IF(AND(Foglio1!E4=1,Foglio1!F4&lt;&gt;"NA"), "Prodotto finito, colore: " &amp; Foglio1!F4, "Componente acquisto o assemblato")</f>
        <v>Componente acquisto o assemblato</v>
      </c>
      <c r="L4" t="str">
        <f>IF(OR(Foglio1!F4="NA", H4=""), "Missing data", "Ok")</f>
        <v>Missing data</v>
      </c>
      <c r="M4" t="str">
        <f t="shared" si="0"/>
        <v>No Size</v>
      </c>
      <c r="N4" t="str" cm="1">
        <f t="array" ref="N4">_xlfn.IFS(AND(Foglio1!G4&gt;=0, Foglio1!G4&lt;=500),"C", AND(Foglio1!G4&gt;500, Foglio1!G4&lt;=1500), "B", Foglio1!G4&gt;1500, "A")</f>
        <v>C</v>
      </c>
      <c r="P4" s="6" t="s">
        <v>120</v>
      </c>
      <c r="Q4" s="3" t="s">
        <v>121</v>
      </c>
    </row>
    <row r="5" spans="8:22" x14ac:dyDescent="0.3">
      <c r="H5" s="2">
        <v>42</v>
      </c>
      <c r="I5" s="1" t="str">
        <f>VLOOKUP(Foglio1!A5,categories!A5:B54,2,FALSE)</f>
        <v>Road Frames</v>
      </c>
      <c r="J5" t="str">
        <f>IF(Foglio1!E5=1,"Prodotto finito", "Componente acqusito o assemblato")</f>
        <v>Prodotto finito</v>
      </c>
      <c r="K5" t="str">
        <f xml:space="preserve"> IF(AND(Foglio1!E5=1,Foglio1!F5&lt;&gt;"NA"), "Prodotto finito, colore: " &amp; Foglio1!F5, "Componente acquisto o assemblato")</f>
        <v>Prodotto finito, colore: Yellow</v>
      </c>
      <c r="L5" t="str">
        <f>IF(OR(Foglio1!F5="NA", H5=""), "Missing data", "Ok")</f>
        <v>Ok</v>
      </c>
      <c r="M5" t="str">
        <f t="shared" si="0"/>
        <v>Ok</v>
      </c>
      <c r="N5" t="str" cm="1">
        <f t="array" ref="N5">_xlfn.IFS(AND(Foglio1!G5&gt;=0, Foglio1!G5&lt;=500),"C", AND(Foglio1!G5&gt;500, Foglio1!G5&lt;=1500), "B", Foglio1!G5&gt;1500, "A")</f>
        <v>B</v>
      </c>
      <c r="P5" s="2" t="s">
        <v>2</v>
      </c>
      <c r="Q5" s="2">
        <f>COUNTIF(Foglio1!$F$2:$F$51,P5)</f>
        <v>9</v>
      </c>
    </row>
    <row r="6" spans="8:22" x14ac:dyDescent="0.3">
      <c r="H6" s="2">
        <v>48</v>
      </c>
      <c r="I6" s="1" t="str">
        <f>VLOOKUP(Foglio1!A6,categories!A6:B55,2,FALSE)</f>
        <v>Road Frames</v>
      </c>
      <c r="J6" t="str">
        <f>IF(Foglio1!E6=1,"Prodotto finito", "Componente acqusito o assemblato")</f>
        <v>Prodotto finito</v>
      </c>
      <c r="K6" t="str">
        <f xml:space="preserve"> IF(AND(Foglio1!E6=1,Foglio1!F6&lt;&gt;"NA"), "Prodotto finito, colore: " &amp; Foglio1!F6, "Componente acquisto o assemblato")</f>
        <v>Prodotto finito, colore: Black</v>
      </c>
      <c r="L6" t="str">
        <f>IF(OR(Foglio1!F6="NA", H6=""), "Missing data", "Ok")</f>
        <v>Ok</v>
      </c>
      <c r="M6" t="str">
        <f t="shared" si="0"/>
        <v>Ok</v>
      </c>
      <c r="N6" t="str" cm="1">
        <f t="array" ref="N6">_xlfn.IFS(AND(Foglio1!G6&gt;=0, Foglio1!G6&lt;=500),"C", AND(Foglio1!G6&gt;500, Foglio1!G6&lt;=1500), "B", Foglio1!G6&gt;1500, "A")</f>
        <v>C</v>
      </c>
      <c r="P6" s="2" t="s">
        <v>5</v>
      </c>
      <c r="Q6" s="2">
        <f>COUNTIF(Foglio1!$F$2:$F$51,P6)</f>
        <v>4</v>
      </c>
    </row>
    <row r="7" spans="8:22" x14ac:dyDescent="0.3">
      <c r="H7" s="2"/>
      <c r="I7" s="1" t="str">
        <f>VLOOKUP(Foglio1!A7,categories!A7:B56,2,FALSE)</f>
        <v>NULL</v>
      </c>
      <c r="J7" t="str">
        <f>IF(Foglio1!E7=1,"Prodotto finito", "Componente acqusito o assemblato")</f>
        <v>Componente acqusito o assemblato</v>
      </c>
      <c r="K7" t="str">
        <f xml:space="preserve"> IF(AND(Foglio1!E7=1,Foglio1!F7&lt;&gt;"NA"), "Prodotto finito, colore: " &amp; Foglio1!F7, "Componente acquisto o assemblato")</f>
        <v>Componente acquisto o assemblato</v>
      </c>
      <c r="L7" t="str">
        <f>IF(OR(Foglio1!F7="NA", H7=""), "Missing data", "Ok")</f>
        <v>Missing data</v>
      </c>
      <c r="M7" t="str">
        <f t="shared" si="0"/>
        <v>No Size</v>
      </c>
      <c r="N7" t="str" cm="1">
        <f t="array" ref="N7">_xlfn.IFS(AND(Foglio1!G7&gt;=0, Foglio1!G7&lt;=500),"C", AND(Foglio1!G7&gt;500, Foglio1!G7&lt;=1500), "B", Foglio1!G7&gt;1500, "A")</f>
        <v>C</v>
      </c>
      <c r="P7" s="2" t="s">
        <v>8</v>
      </c>
      <c r="Q7" s="2">
        <f>COUNTIF(Foglio1!$F$2:$F$51,P7)</f>
        <v>24</v>
      </c>
    </row>
    <row r="8" spans="8:22" x14ac:dyDescent="0.3">
      <c r="H8" s="2">
        <v>52</v>
      </c>
      <c r="I8" s="1" t="str">
        <f>VLOOKUP(Foglio1!A8,categories!A8:B57,2,FALSE)</f>
        <v>Road Bikes</v>
      </c>
      <c r="J8" t="str">
        <f>IF(Foglio1!E8=1,"Prodotto finito", "Componente acqusito o assemblato")</f>
        <v>Prodotto finito</v>
      </c>
      <c r="K8" t="str">
        <f xml:space="preserve"> IF(AND(Foglio1!E8=1,Foglio1!F8&lt;&gt;"NA"), "Prodotto finito, colore: " &amp; Foglio1!F8, "Componente acquisto o assemblato")</f>
        <v>Prodotto finito, colore: Red</v>
      </c>
      <c r="L8" t="str">
        <f>IF(OR(Foglio1!F8="NA", H8=""), "Missing data", "Ok")</f>
        <v>Ok</v>
      </c>
      <c r="M8" t="str">
        <f t="shared" si="0"/>
        <v>Ok</v>
      </c>
      <c r="N8" t="str" cm="1">
        <f t="array" ref="N8">_xlfn.IFS(AND(Foglio1!G8&gt;=0, Foglio1!G8&lt;=500),"C", AND(Foglio1!G8&gt;500, Foglio1!G8&lt;=1500), "B", Foglio1!G8&gt;1500, "A")</f>
        <v>A</v>
      </c>
      <c r="P8" s="2" t="s">
        <v>17</v>
      </c>
      <c r="Q8" s="2">
        <f>COUNTIF(Foglio1!$F$2:$F$51,P8)</f>
        <v>7</v>
      </c>
    </row>
    <row r="9" spans="8:22" x14ac:dyDescent="0.3">
      <c r="H9" s="2"/>
      <c r="I9" s="1" t="str">
        <f>VLOOKUP(Foglio1!A9,categories!A9:B58,2,FALSE)</f>
        <v>NULL</v>
      </c>
      <c r="J9" t="str">
        <f>IF(Foglio1!E9=1,"Prodotto finito", "Componente acqusito o assemblato")</f>
        <v>Componente acqusito o assemblato</v>
      </c>
      <c r="K9" t="str">
        <f xml:space="preserve"> IF(AND(Foglio1!E9=1,Foglio1!F9&lt;&gt;"NA"), "Prodotto finito, colore: " &amp; Foglio1!F9, "Componente acquisto o assemblato")</f>
        <v>Componente acquisto o assemblato</v>
      </c>
      <c r="L9" t="str">
        <f>IF(OR(Foglio1!F9="NA", H9=""), "Missing data", "Ok")</f>
        <v>Missing data</v>
      </c>
      <c r="M9" t="str">
        <f t="shared" si="0"/>
        <v>No Size</v>
      </c>
      <c r="N9" t="str" cm="1">
        <f t="array" ref="N9">_xlfn.IFS(AND(Foglio1!G9&gt;=0, Foglio1!G9&lt;=500),"C", AND(Foglio1!G9&gt;500, Foglio1!G9&lt;=1500), "B", Foglio1!G9&gt;1500, "A")</f>
        <v>C</v>
      </c>
      <c r="P9" s="2" t="s">
        <v>28</v>
      </c>
      <c r="Q9" s="2">
        <f>COUNTIF(Foglio1!$F$2:$F$51,P9)</f>
        <v>6</v>
      </c>
    </row>
    <row r="10" spans="8:22" x14ac:dyDescent="0.3">
      <c r="H10" s="2"/>
      <c r="I10" s="1" t="e">
        <f>VLOOKUP(Foglio1!A10,categories!A10:B59,2,FALSE)</f>
        <v>#N/A</v>
      </c>
      <c r="J10" t="str">
        <f>IF(Foglio1!E10=1,"Prodotto finito", "Componente acqusito o assemblato")</f>
        <v>Componente acqusito o assemblato</v>
      </c>
      <c r="K10" t="str">
        <f xml:space="preserve"> IF(AND(Foglio1!E10=1,Foglio1!F10&lt;&gt;"NA"), "Prodotto finito, colore: " &amp; Foglio1!F10, "Componente acquisto o assemblato")</f>
        <v>Componente acquisto o assemblato</v>
      </c>
      <c r="L10" t="str">
        <f>IF(OR(Foglio1!F10="NA", H10=""), "Missing data", "Ok")</f>
        <v>Missing data</v>
      </c>
      <c r="M10" t="str">
        <f t="shared" si="0"/>
        <v>No Size</v>
      </c>
      <c r="N10" t="str" cm="1">
        <f t="array" ref="N10">_xlfn.IFS(AND(Foglio1!G10&gt;=0, Foglio1!G10&lt;=500),"C", AND(Foglio1!G10&gt;500, Foglio1!G10&lt;=1500), "B", Foglio1!G10&gt;1500, "A")</f>
        <v>C</v>
      </c>
    </row>
    <row r="11" spans="8:22" x14ac:dyDescent="0.3">
      <c r="H11" s="2">
        <v>44</v>
      </c>
      <c r="I11" s="1" t="str">
        <f>VLOOKUP(Foglio1!A11,categories!A11:B60,2,FALSE)</f>
        <v>Road Frames</v>
      </c>
      <c r="J11" t="str">
        <f>IF(Foglio1!E11=1,"Prodotto finito", "Componente acqusito o assemblato")</f>
        <v>Prodotto finito</v>
      </c>
      <c r="K11" t="str">
        <f xml:space="preserve"> IF(AND(Foglio1!E11=1,Foglio1!F11&lt;&gt;"NA"), "Prodotto finito, colore: " &amp; Foglio1!F11, "Componente acquisto o assemblato")</f>
        <v>Prodotto finito, colore: Red</v>
      </c>
      <c r="L11" t="str">
        <f>IF(OR(Foglio1!F11="NA", H11=""), "Missing data", "Ok")</f>
        <v>Ok</v>
      </c>
      <c r="M11" t="str">
        <f t="shared" si="0"/>
        <v>Ok</v>
      </c>
      <c r="N11" t="str" cm="1">
        <f t="array" ref="N11">_xlfn.IFS(AND(Foglio1!G11&gt;=0, Foglio1!G11&lt;=500),"C", AND(Foglio1!G11&gt;500, Foglio1!G11&lt;=1500), "B", Foglio1!G11&gt;1500, "A")</f>
        <v>B</v>
      </c>
      <c r="P11" s="33" t="s">
        <v>122</v>
      </c>
      <c r="Q11" s="33"/>
      <c r="R11" s="33"/>
      <c r="S11" s="33"/>
      <c r="T11" s="33"/>
      <c r="U11" s="33"/>
    </row>
    <row r="12" spans="8:22" x14ac:dyDescent="0.3">
      <c r="H12" s="2">
        <v>42</v>
      </c>
      <c r="I12" s="1" t="str">
        <f>VLOOKUP(Foglio1!A12,categories!A12:B61,2,FALSE)</f>
        <v>Mountain Frames</v>
      </c>
      <c r="J12" t="str">
        <f>IF(Foglio1!E12=1,"Prodotto finito", "Componente acqusito o assemblato")</f>
        <v>Prodotto finito</v>
      </c>
      <c r="K12" t="str">
        <f xml:space="preserve"> IF(AND(Foglio1!E12=1,Foglio1!F12&lt;&gt;"NA"), "Prodotto finito, colore: " &amp; Foglio1!F12, "Componente acquisto o assemblato")</f>
        <v>Prodotto finito, colore: Black</v>
      </c>
      <c r="L12" t="str">
        <f>IF(OR(Foglio1!F12="NA", H12=""), "Missing data", "Ok")</f>
        <v>Ok</v>
      </c>
      <c r="M12" t="str">
        <f t="shared" si="0"/>
        <v>Ok</v>
      </c>
      <c r="N12" t="str" cm="1">
        <f t="array" ref="N12">_xlfn.IFS(AND(Foglio1!G12&gt;=0, Foglio1!G12&lt;=500),"C", AND(Foglio1!G12&gt;500, Foglio1!G12&lt;=1500), "B", Foglio1!G12&gt;1500, "A")</f>
        <v>C</v>
      </c>
      <c r="P12" s="6" t="s">
        <v>120</v>
      </c>
      <c r="Q12" s="6" t="s">
        <v>113</v>
      </c>
      <c r="R12" s="3" t="s">
        <v>121</v>
      </c>
    </row>
    <row r="13" spans="8:22" x14ac:dyDescent="0.3">
      <c r="H13" s="2"/>
      <c r="I13" s="1" t="str">
        <f>VLOOKUP(Foglio1!A13,categories!A13:B62,2,FALSE)</f>
        <v>Derailleurs</v>
      </c>
      <c r="J13" t="str">
        <f>IF(Foglio1!E13=1,"Prodotto finito", "Componente acqusito o assemblato")</f>
        <v>Prodotto finito</v>
      </c>
      <c r="K13" t="str">
        <f xml:space="preserve"> IF(AND(Foglio1!E13=1,Foglio1!F13&lt;&gt;"NA"), "Prodotto finito, colore: " &amp; Foglio1!F13, "Componente acquisto o assemblato")</f>
        <v>Prodotto finito, colore: Silver</v>
      </c>
      <c r="L13" t="str">
        <f>IF(OR(Foglio1!F13="NA", H13=""), "Missing data", "Ok")</f>
        <v>Missing data</v>
      </c>
      <c r="M13" t="str">
        <f t="shared" si="0"/>
        <v>No Size</v>
      </c>
      <c r="N13" t="str" cm="1">
        <f t="array" ref="N13">_xlfn.IFS(AND(Foglio1!G13&gt;=0, Foglio1!G13&lt;=500),"C", AND(Foglio1!G13&gt;500, Foglio1!G13&lt;=1500), "B", Foglio1!G13&gt;1500, "A")</f>
        <v>C</v>
      </c>
      <c r="P13" s="2" t="s">
        <v>2</v>
      </c>
      <c r="Q13" s="2">
        <v>52</v>
      </c>
      <c r="R13" s="2">
        <f>COUNTIFS(Foglio1!$F$2:$F$51,P13,$H$2:$H$51,Q13)</f>
        <v>1</v>
      </c>
    </row>
    <row r="14" spans="8:22" x14ac:dyDescent="0.3">
      <c r="H14" s="2"/>
      <c r="I14" s="1" t="str">
        <f>VLOOKUP(Foglio1!A14,categories!A14:B63,2,FALSE)</f>
        <v>Saddles</v>
      </c>
      <c r="J14" t="str">
        <f>IF(Foglio1!E14=1,"Prodotto finito", "Componente acqusito o assemblato")</f>
        <v>Prodotto finito</v>
      </c>
      <c r="K14" t="str">
        <f xml:space="preserve"> IF(AND(Foglio1!E14=1,Foglio1!F14&lt;&gt;"NA"), "Prodotto finito, colore: " &amp; Foglio1!F14, "Componente acquisto o assemblato")</f>
        <v>Componente acquisto o assemblato</v>
      </c>
      <c r="L14" t="str">
        <f>IF(OR(Foglio1!F14="NA", H14=""), "Missing data", "Ok")</f>
        <v>Missing data</v>
      </c>
      <c r="M14" t="str">
        <f t="shared" si="0"/>
        <v>No Size</v>
      </c>
      <c r="N14" t="str" cm="1">
        <f t="array" ref="N14">_xlfn.IFS(AND(Foglio1!G14&gt;=0, Foglio1!G14&lt;=500),"C", AND(Foglio1!G14&gt;500, Foglio1!G14&lt;=1500), "B", Foglio1!G14&gt;1500, "A")</f>
        <v>C</v>
      </c>
      <c r="P14" s="2" t="s">
        <v>5</v>
      </c>
      <c r="Q14" s="2">
        <v>40</v>
      </c>
      <c r="R14" s="2">
        <f>COUNTIFS(Foglio1!$F$2:$F$51,P14,$H$2:$H$51,Q14)</f>
        <v>1</v>
      </c>
    </row>
    <row r="15" spans="8:22" x14ac:dyDescent="0.3">
      <c r="H15" s="2">
        <v>46</v>
      </c>
      <c r="I15" s="1" t="str">
        <f>VLOOKUP(Foglio1!A15,categories!A15:B64,2,FALSE)</f>
        <v>Mountain Bikes</v>
      </c>
      <c r="J15" t="str">
        <f>IF(Foglio1!E15=1,"Prodotto finito", "Componente acqusito o assemblato")</f>
        <v>Prodotto finito</v>
      </c>
      <c r="K15" t="str">
        <f xml:space="preserve"> IF(AND(Foglio1!E15=1,Foglio1!F15&lt;&gt;"NA"), "Prodotto finito, colore: " &amp; Foglio1!F15, "Componente acquisto o assemblato")</f>
        <v>Prodotto finito, colore: Black</v>
      </c>
      <c r="L15" t="str">
        <f>IF(OR(Foglio1!F15="NA", H15=""), "Missing data", "Ok")</f>
        <v>Ok</v>
      </c>
      <c r="M15" t="str">
        <f t="shared" si="0"/>
        <v>Ok</v>
      </c>
      <c r="N15" t="str" cm="1">
        <f t="array" ref="N15">_xlfn.IFS(AND(Foglio1!G15&gt;=0, Foglio1!G15&lt;=500),"C", AND(Foglio1!G15&gt;500, Foglio1!G15&lt;=1500), "B", Foglio1!G15&gt;1500, "A")</f>
        <v>A</v>
      </c>
      <c r="P15" s="2" t="s">
        <v>8</v>
      </c>
      <c r="Q15" s="2" t="str">
        <f>""</f>
        <v/>
      </c>
      <c r="R15" s="2">
        <f>COUNTIFS(Foglio1!$F$2:$F$51,P15,$H$2:$H$51,Q15)</f>
        <v>24</v>
      </c>
    </row>
    <row r="16" spans="8:22" x14ac:dyDescent="0.3">
      <c r="H16" s="2">
        <v>48</v>
      </c>
      <c r="I16" s="1" t="str">
        <f>VLOOKUP(Foglio1!A16,categories!A16:B65,2,FALSE)</f>
        <v>Road Bikes</v>
      </c>
      <c r="J16" t="str">
        <f>IF(Foglio1!E16=1,"Prodotto finito", "Componente acqusito o assemblato")</f>
        <v>Prodotto finito</v>
      </c>
      <c r="K16" t="str">
        <f xml:space="preserve"> IF(AND(Foglio1!E16=1,Foglio1!F16&lt;&gt;"NA"), "Prodotto finito, colore: " &amp; Foglio1!F16, "Componente acquisto o assemblato")</f>
        <v>Prodotto finito, colore: Black</v>
      </c>
      <c r="L16" t="str">
        <f>IF(OR(Foglio1!F16="NA", H16=""), "Missing data", "Ok")</f>
        <v>Ok</v>
      </c>
      <c r="M16" t="str">
        <f t="shared" si="0"/>
        <v>Ok</v>
      </c>
      <c r="N16" t="str" cm="1">
        <f t="array" ref="N16">_xlfn.IFS(AND(Foglio1!G16&gt;=0, Foglio1!G16&lt;=500),"C", AND(Foglio1!G16&gt;500, Foglio1!G16&lt;=1500), "B", Foglio1!G16&gt;1500, "A")</f>
        <v>B</v>
      </c>
      <c r="P16" s="2" t="s">
        <v>5</v>
      </c>
      <c r="Q16" s="2">
        <v>42</v>
      </c>
      <c r="R16" s="2">
        <f>COUNTIFS(Foglio1!$F$2:$F$51,P16,$H$2:$H$51,Q16)</f>
        <v>1</v>
      </c>
    </row>
    <row r="17" spans="8:18" x14ac:dyDescent="0.3">
      <c r="H17" s="2"/>
      <c r="I17" s="1" t="str">
        <f>VLOOKUP(Foglio1!A17,categories!A17:B66,2,FALSE)</f>
        <v>NULL</v>
      </c>
      <c r="J17" t="str">
        <f>IF(Foglio1!E17=1,"Prodotto finito", "Componente acqusito o assemblato")</f>
        <v>Componente acqusito o assemblato</v>
      </c>
      <c r="K17" t="str">
        <f xml:space="preserve"> IF(AND(Foglio1!E17=1,Foglio1!F17&lt;&gt;"NA"), "Prodotto finito, colore: " &amp; Foglio1!F17, "Componente acquisto o assemblato")</f>
        <v>Componente acquisto o assemblato</v>
      </c>
      <c r="L17" t="str">
        <f>IF(OR(Foglio1!F17="NA", H17=""), "Missing data", "Ok")</f>
        <v>Missing data</v>
      </c>
      <c r="M17" t="str">
        <f t="shared" si="0"/>
        <v>No Size</v>
      </c>
      <c r="N17" t="str" cm="1">
        <f t="array" ref="N17">_xlfn.IFS(AND(Foglio1!G17&gt;=0, Foglio1!G17&lt;=500),"C", AND(Foglio1!G17&gt;500, Foglio1!G17&lt;=1500), "B", Foglio1!G17&gt;1500, "A")</f>
        <v>C</v>
      </c>
      <c r="P17" s="2" t="s">
        <v>2</v>
      </c>
      <c r="Q17" s="2">
        <v>48</v>
      </c>
      <c r="R17" s="2">
        <f>COUNTIFS(Foglio1!$F$2:$F$51,P17,$H$2:$H$51,Q17)</f>
        <v>2</v>
      </c>
    </row>
    <row r="18" spans="8:18" x14ac:dyDescent="0.3">
      <c r="H18" s="2"/>
      <c r="I18" s="1" t="str">
        <f>VLOOKUP(Foglio1!A18,categories!A18:B67,2,FALSE)</f>
        <v>Lights</v>
      </c>
      <c r="J18" t="str">
        <f>IF(Foglio1!E18=1,"Prodotto finito", "Componente acqusito o assemblato")</f>
        <v>Prodotto finito</v>
      </c>
      <c r="K18" t="str">
        <f xml:space="preserve"> IF(AND(Foglio1!E18=1,Foglio1!F18&lt;&gt;"NA"), "Prodotto finito, colore: " &amp; Foglio1!F18, "Componente acquisto o assemblato")</f>
        <v>Componente acquisto o assemblato</v>
      </c>
      <c r="L18" t="str">
        <f>IF(OR(Foglio1!F18="NA", H18=""), "Missing data", "Ok")</f>
        <v>Missing data</v>
      </c>
      <c r="M18" t="str">
        <f t="shared" si="0"/>
        <v>No Size</v>
      </c>
      <c r="N18" t="str" cm="1">
        <f t="array" ref="N18">_xlfn.IFS(AND(Foglio1!G18&gt;=0, Foglio1!G18&lt;=500),"C", AND(Foglio1!G18&gt;500, Foglio1!G18&lt;=1500), "B", Foglio1!G18&gt;1500, "A")</f>
        <v>C</v>
      </c>
      <c r="P18" s="2" t="s">
        <v>17</v>
      </c>
      <c r="Q18" s="2">
        <v>52</v>
      </c>
      <c r="R18" s="2">
        <f>COUNTIFS(Foglio1!$F$2:$F$51,P18,$H$2:$H$51,Q18)</f>
        <v>2</v>
      </c>
    </row>
    <row r="19" spans="8:18" x14ac:dyDescent="0.3">
      <c r="H19" s="2"/>
      <c r="I19" s="1" t="e">
        <f>VLOOKUP(Foglio1!A19,categories!A19:B68,2,FALSE)</f>
        <v>#N/A</v>
      </c>
      <c r="J19" t="str">
        <f>IF(Foglio1!E19=1,"Prodotto finito", "Componente acqusito o assemblato")</f>
        <v>Componente acqusito o assemblato</v>
      </c>
      <c r="K19" t="str">
        <f xml:space="preserve"> IF(AND(Foglio1!E19=1,Foglio1!F19&lt;&gt;"NA"), "Prodotto finito, colore: " &amp; Foglio1!F19, "Componente acquisto o assemblato")</f>
        <v>Componente acquisto o assemblato</v>
      </c>
      <c r="L19" t="str">
        <f>IF(OR(Foglio1!F19="NA", H19=""), "Missing data", "Ok")</f>
        <v>Missing data</v>
      </c>
      <c r="M19" t="str">
        <f t="shared" si="0"/>
        <v>No Size</v>
      </c>
      <c r="N19" t="str" cm="1">
        <f t="array" ref="N19">_xlfn.IFS(AND(Foglio1!G19&gt;=0, Foglio1!G19&lt;=500),"C", AND(Foglio1!G19&gt;500, Foglio1!G19&lt;=1500), "B", Foglio1!G19&gt;1500, "A")</f>
        <v>C</v>
      </c>
      <c r="P19" s="2" t="s">
        <v>17</v>
      </c>
      <c r="Q19" s="2">
        <v>44</v>
      </c>
      <c r="R19" s="2">
        <f>COUNTIFS(Foglio1!$F$2:$F$51,P19,$H$2:$H$51,Q19)</f>
        <v>2</v>
      </c>
    </row>
    <row r="20" spans="8:18" x14ac:dyDescent="0.3">
      <c r="H20" s="2"/>
      <c r="I20" s="1" t="e">
        <f>VLOOKUP(Foglio1!A20,categories!A20:B69,2,FALSE)</f>
        <v>#N/A</v>
      </c>
      <c r="J20" t="str">
        <f>IF(Foglio1!E20=1,"Prodotto finito", "Componente acqusito o assemblato")</f>
        <v>Componente acqusito o assemblato</v>
      </c>
      <c r="K20" t="str">
        <f xml:space="preserve"> IF(AND(Foglio1!E20=1,Foglio1!F20&lt;&gt;"NA"), "Prodotto finito, colore: " &amp; Foglio1!F20, "Componente acquisto o assemblato")</f>
        <v>Componente acquisto o assemblato</v>
      </c>
      <c r="L20" t="str">
        <f>IF(OR(Foglio1!F20="NA", H20=""), "Missing data", "Ok")</f>
        <v>Missing data</v>
      </c>
      <c r="M20" t="str">
        <f t="shared" si="0"/>
        <v>No Size</v>
      </c>
      <c r="N20" t="str" cm="1">
        <f t="array" ref="N20">_xlfn.IFS(AND(Foglio1!G20&gt;=0, Foglio1!G20&lt;=500),"C", AND(Foglio1!G20&gt;500, Foglio1!G20&lt;=1500), "B", Foglio1!G20&gt;1500, "A")</f>
        <v>C</v>
      </c>
      <c r="P20" s="2" t="s">
        <v>2</v>
      </c>
      <c r="Q20" s="2">
        <v>42</v>
      </c>
      <c r="R20" s="2">
        <f>COUNTIFS(Foglio1!$F$2:$F$51,P20,$H$2:$H$51,Q20)</f>
        <v>1</v>
      </c>
    </row>
    <row r="21" spans="8:18" x14ac:dyDescent="0.3">
      <c r="H21" s="2">
        <v>44</v>
      </c>
      <c r="I21" s="1" t="str">
        <f>VLOOKUP(Foglio1!A21,categories!A21:B70,2,FALSE)</f>
        <v>Touring Bikes</v>
      </c>
      <c r="J21" t="str">
        <f>IF(Foglio1!E21=1,"Prodotto finito", "Componente acqusito o assemblato")</f>
        <v>Prodotto finito</v>
      </c>
      <c r="K21" t="str">
        <f xml:space="preserve"> IF(AND(Foglio1!E21=1,Foglio1!F21&lt;&gt;"NA"), "Prodotto finito, colore: " &amp; Foglio1!F21, "Componente acquisto o assemblato")</f>
        <v>Prodotto finito, colore: Yellow</v>
      </c>
      <c r="L21" t="str">
        <f>IF(OR(Foglio1!F21="NA", H21=""), "Missing data", "Ok")</f>
        <v>Ok</v>
      </c>
      <c r="M21" t="str">
        <f t="shared" si="0"/>
        <v>Ok</v>
      </c>
      <c r="N21" t="str" cm="1">
        <f t="array" ref="N21">_xlfn.IFS(AND(Foglio1!G21&gt;=0, Foglio1!G21&lt;=500),"C", AND(Foglio1!G21&gt;500, Foglio1!G21&lt;=1500), "B", Foglio1!G21&gt;1500, "A")</f>
        <v>B</v>
      </c>
      <c r="P21" s="2" t="s">
        <v>28</v>
      </c>
      <c r="Q21" s="2" t="str">
        <f>""</f>
        <v/>
      </c>
      <c r="R21" s="2">
        <f>COUNTIFS(Foglio1!$F$2:$F$51,P21,$H$2:$H$51,Q21)</f>
        <v>4</v>
      </c>
    </row>
    <row r="22" spans="8:18" x14ac:dyDescent="0.3">
      <c r="H22" s="2"/>
      <c r="I22" s="1" t="e">
        <f>VLOOKUP(Foglio1!A22,categories!A22:B71,2,FALSE)</f>
        <v>#N/A</v>
      </c>
      <c r="J22" t="str">
        <f>IF(Foglio1!E22=1,"Prodotto finito", "Componente acqusito o assemblato")</f>
        <v>Componente acqusito o assemblato</v>
      </c>
      <c r="K22" t="str">
        <f xml:space="preserve"> IF(AND(Foglio1!E22=1,Foglio1!F22&lt;&gt;"NA"), "Prodotto finito, colore: " &amp; Foglio1!F22, "Componente acquisto o assemblato")</f>
        <v>Componente acquisto o assemblato</v>
      </c>
      <c r="L22" t="str">
        <f>IF(OR(Foglio1!F22="NA", H22=""), "Missing data", "Ok")</f>
        <v>Missing data</v>
      </c>
      <c r="M22" t="str">
        <f t="shared" si="0"/>
        <v>No Size</v>
      </c>
      <c r="N22" t="str" cm="1">
        <f t="array" ref="N22">_xlfn.IFS(AND(Foglio1!G22&gt;=0, Foglio1!G22&lt;=500),"C", AND(Foglio1!G22&gt;500, Foglio1!G22&lt;=1500), "B", Foglio1!G22&gt;1500, "A")</f>
        <v>C</v>
      </c>
      <c r="P22" s="2" t="s">
        <v>2</v>
      </c>
      <c r="Q22" s="2">
        <v>46</v>
      </c>
      <c r="R22" s="2">
        <f>COUNTIFS(Foglio1!$F$2:$F$51,P22,$H$2:$H$51,Q22)</f>
        <v>1</v>
      </c>
    </row>
    <row r="23" spans="8:18" x14ac:dyDescent="0.3">
      <c r="H23" s="2">
        <v>42</v>
      </c>
      <c r="I23" s="1" t="str">
        <f>VLOOKUP(Foglio1!A23,categories!A23:B72,2,FALSE)</f>
        <v>Mountain Bikes</v>
      </c>
      <c r="J23" t="str">
        <f>IF(Foglio1!E23=1,"Prodotto finito", "Componente acqusito o assemblato")</f>
        <v>Prodotto finito</v>
      </c>
      <c r="K23" t="str">
        <f xml:space="preserve"> IF(AND(Foglio1!E23=1,Foglio1!F23&lt;&gt;"NA"), "Prodotto finito, colore: " &amp; Foglio1!F23, "Componente acquisto o assemblato")</f>
        <v>Prodotto finito, colore: Silver</v>
      </c>
      <c r="L23" t="str">
        <f>IF(OR(Foglio1!F23="NA", H23=""), "Missing data", "Ok")</f>
        <v>Ok</v>
      </c>
      <c r="M23" t="str">
        <f t="shared" si="0"/>
        <v>Ok</v>
      </c>
      <c r="N23" t="str" cm="1">
        <f t="array" ref="N23">_xlfn.IFS(AND(Foglio1!G23&gt;=0, Foglio1!G23&lt;=500),"C", AND(Foglio1!G23&gt;500, Foglio1!G23&lt;=1500), "B", Foglio1!G23&gt;1500, "A")</f>
        <v>B</v>
      </c>
      <c r="P23" s="2" t="s">
        <v>5</v>
      </c>
      <c r="Q23" s="2">
        <v>44</v>
      </c>
      <c r="R23" s="2">
        <f>COUNTIFS(Foglio1!$F$2:$F$51,P23,$H$2:$H$51,Q23)</f>
        <v>1</v>
      </c>
    </row>
    <row r="24" spans="8:18" x14ac:dyDescent="0.3">
      <c r="H24" s="2"/>
      <c r="I24" s="1" t="e">
        <f>VLOOKUP(Foglio1!A24,categories!A24:B73,2,FALSE)</f>
        <v>#N/A</v>
      </c>
      <c r="J24" t="str">
        <f>IF(Foglio1!E24=1,"Prodotto finito", "Componente acqusito o assemblato")</f>
        <v>Componente acqusito o assemblato</v>
      </c>
      <c r="K24" t="str">
        <f xml:space="preserve"> IF(AND(Foglio1!E24=1,Foglio1!F24&lt;&gt;"NA"), "Prodotto finito, colore: " &amp; Foglio1!F24, "Componente acquisto o assemblato")</f>
        <v>Componente acquisto o assemblato</v>
      </c>
      <c r="L24" t="str">
        <f>IF(OR(Foglio1!F24="NA", H24=""), "Missing data", "Ok")</f>
        <v>Missing data</v>
      </c>
      <c r="M24" t="str">
        <f t="shared" si="0"/>
        <v>No Size</v>
      </c>
      <c r="N24" t="str" cm="1">
        <f t="array" ref="N24">_xlfn.IFS(AND(Foglio1!G24&gt;=0, Foglio1!G24&lt;=500),"C", AND(Foglio1!G24&gt;500, Foglio1!G24&lt;=1500), "B", Foglio1!G24&gt;1500, "A")</f>
        <v>C</v>
      </c>
      <c r="P24" s="2" t="s">
        <v>28</v>
      </c>
      <c r="Q24" s="2">
        <v>42</v>
      </c>
      <c r="R24" s="2">
        <f>COUNTIFS(Foglio1!$F$2:$F$51,P24,$H$2:$H$51,Q24)</f>
        <v>1</v>
      </c>
    </row>
    <row r="25" spans="8:18" x14ac:dyDescent="0.3">
      <c r="H25" s="2"/>
      <c r="I25" s="1" t="e">
        <f>VLOOKUP(Foglio1!A25,categories!A25:B74,2,FALSE)</f>
        <v>#N/A</v>
      </c>
      <c r="J25" t="str">
        <f>IF(Foglio1!E25=1,"Prodotto finito", "Componente acqusito o assemblato")</f>
        <v>Componente acqusito o assemblato</v>
      </c>
      <c r="K25" t="str">
        <f xml:space="preserve"> IF(AND(Foglio1!E25=1,Foglio1!F25&lt;&gt;"NA"), "Prodotto finito, colore: " &amp; Foglio1!F25, "Componente acquisto o assemblato")</f>
        <v>Componente acquisto o assemblato</v>
      </c>
      <c r="L25" t="str">
        <f>IF(OR(Foglio1!F25="NA", H25=""), "Missing data", "Ok")</f>
        <v>Missing data</v>
      </c>
      <c r="M25" t="str">
        <f t="shared" si="0"/>
        <v>No Size</v>
      </c>
      <c r="N25" t="str" cm="1">
        <f t="array" ref="N25">_xlfn.IFS(AND(Foglio1!G25&gt;=0, Foglio1!G25&lt;=500),"C", AND(Foglio1!G25&gt;500, Foglio1!G25&lt;=1500), "B", Foglio1!G25&gt;1500, "A")</f>
        <v>C</v>
      </c>
      <c r="P25" s="2" t="s">
        <v>2</v>
      </c>
      <c r="Q25" s="2">
        <v>60</v>
      </c>
      <c r="R25" s="2">
        <f>COUNTIFS(Foglio1!$F$2:$F$51,P25,$H$2:$H$51,Q25)</f>
        <v>1</v>
      </c>
    </row>
    <row r="26" spans="8:18" x14ac:dyDescent="0.3">
      <c r="H26" s="2"/>
      <c r="I26" s="1" t="str">
        <f>VLOOKUP(Foglio1!A26,categories!A26:B75,2,FALSE)</f>
        <v>Tires and Tubes</v>
      </c>
      <c r="J26" t="str">
        <f>IF(Foglio1!E26=1,"Prodotto finito", "Componente acqusito o assemblato")</f>
        <v>Prodotto finito</v>
      </c>
      <c r="K26" t="str">
        <f xml:space="preserve"> IF(AND(Foglio1!E26=1,Foglio1!F26&lt;&gt;"NA"), "Prodotto finito, colore: " &amp; Foglio1!F26, "Componente acquisto o assemblato")</f>
        <v>Componente acquisto o assemblato</v>
      </c>
      <c r="L26" t="str">
        <f>IF(OR(Foglio1!F26="NA", H26=""), "Missing data", "Ok")</f>
        <v>Missing data</v>
      </c>
      <c r="M26" t="str">
        <f t="shared" si="0"/>
        <v>No Size</v>
      </c>
      <c r="N26" t="str" cm="1">
        <f t="array" ref="N26">_xlfn.IFS(AND(Foglio1!G26&gt;=0, Foglio1!G26&lt;=500),"C", AND(Foglio1!G26&gt;500, Foglio1!G26&lt;=1500), "B", Foglio1!G26&gt;1500, "A")</f>
        <v>C</v>
      </c>
      <c r="P26" s="2" t="s">
        <v>17</v>
      </c>
      <c r="Q26" s="2">
        <v>58</v>
      </c>
      <c r="R26" s="2">
        <f>COUNTIFS(Foglio1!$F$2:$F$51,P26,$H$2:$H$51,Q26)</f>
        <v>2</v>
      </c>
    </row>
    <row r="27" spans="8:18" x14ac:dyDescent="0.3">
      <c r="H27" s="2">
        <v>60</v>
      </c>
      <c r="I27" s="1" t="str">
        <f>VLOOKUP(Foglio1!A27,categories!A27:B76,2,FALSE)</f>
        <v>Road Bikes</v>
      </c>
      <c r="J27" t="str">
        <f>IF(Foglio1!E27=1,"Prodotto finito", "Componente acqusito o assemblato")</f>
        <v>Prodotto finito</v>
      </c>
      <c r="K27" t="str">
        <f xml:space="preserve"> IF(AND(Foglio1!E27=1,Foglio1!F27&lt;&gt;"NA"), "Prodotto finito, colore: " &amp; Foglio1!F27, "Componente acquisto o assemblato")</f>
        <v>Prodotto finito, colore: Black</v>
      </c>
      <c r="L27" t="str">
        <f>IF(OR(Foglio1!F27="NA", H27=""), "Missing data", "Ok")</f>
        <v>Ok</v>
      </c>
      <c r="M27" t="str">
        <f t="shared" si="0"/>
        <v>Ok</v>
      </c>
      <c r="N27" t="str" cm="1">
        <f t="array" ref="N27">_xlfn.IFS(AND(Foglio1!G27&gt;=0, Foglio1!G27&lt;=500),"C", AND(Foglio1!G27&gt;500, Foglio1!G27&lt;=1500), "B", Foglio1!G27&gt;1500, "A")</f>
        <v>B</v>
      </c>
      <c r="P27" s="2" t="s">
        <v>2</v>
      </c>
      <c r="Q27" s="2" t="s">
        <v>71</v>
      </c>
      <c r="R27" s="2">
        <f>COUNTIFS(Foglio1!$F$2:$F$51,P27,$H$2:$H$51,Q27)</f>
        <v>2</v>
      </c>
    </row>
    <row r="28" spans="8:18" x14ac:dyDescent="0.3">
      <c r="H28" s="2"/>
      <c r="I28" s="1" t="e">
        <f>VLOOKUP(Foglio1!A28,categories!A28:B77,2,FALSE)</f>
        <v>#N/A</v>
      </c>
      <c r="J28" t="str">
        <f>IF(Foglio1!E28=1,"Prodotto finito", "Componente acqusito o assemblato")</f>
        <v>Componente acqusito o assemblato</v>
      </c>
      <c r="K28" t="str">
        <f xml:space="preserve"> IF(AND(Foglio1!E28=1,Foglio1!F28&lt;&gt;"NA"), "Prodotto finito, colore: " &amp; Foglio1!F28, "Componente acquisto o assemblato")</f>
        <v>Componente acquisto o assemblato</v>
      </c>
      <c r="L28" t="str">
        <f>IF(OR(Foglio1!F28="NA", H28=""), "Missing data", "Ok")</f>
        <v>Missing data</v>
      </c>
      <c r="M28" t="str">
        <f t="shared" si="0"/>
        <v>No Size</v>
      </c>
      <c r="N28" t="str" cm="1">
        <f t="array" ref="N28">_xlfn.IFS(AND(Foglio1!G28&gt;=0, Foglio1!G28&lt;=500),"C", AND(Foglio1!G28&gt;500, Foglio1!G28&lt;=1500), "B", Foglio1!G28&gt;1500, "A")</f>
        <v>C</v>
      </c>
      <c r="P28" s="2" t="s">
        <v>5</v>
      </c>
      <c r="Q28" s="2">
        <v>46</v>
      </c>
      <c r="R28" s="2">
        <f>COUNTIFS(Foglio1!$F$2:$F$51,P28,$H$2:$H$51,Q28)</f>
        <v>1</v>
      </c>
    </row>
    <row r="29" spans="8:18" x14ac:dyDescent="0.3">
      <c r="H29" s="2"/>
      <c r="I29" s="1" t="e">
        <f>VLOOKUP(Foglio1!A29,categories!A29:B78,2,FALSE)</f>
        <v>#N/A</v>
      </c>
      <c r="J29" t="str">
        <f>IF(Foglio1!E29=1,"Prodotto finito", "Componente acqusito o assemblato")</f>
        <v>Componente acqusito o assemblato</v>
      </c>
      <c r="K29" t="str">
        <f xml:space="preserve"> IF(AND(Foglio1!E29=1,Foglio1!F29&lt;&gt;"NA"), "Prodotto finito, colore: " &amp; Foglio1!F29, "Componente acquisto o assemblato")</f>
        <v>Componente acquisto o assemblato</v>
      </c>
      <c r="L29" t="str">
        <f>IF(OR(Foglio1!F29="NA", H29=""), "Missing data", "Ok")</f>
        <v>Missing data</v>
      </c>
      <c r="M29" t="str">
        <f t="shared" si="0"/>
        <v>No Size</v>
      </c>
      <c r="N29" t="str" cm="1">
        <f t="array" ref="N29">_xlfn.IFS(AND(Foglio1!G29&gt;=0, Foglio1!G29&lt;=500),"C", AND(Foglio1!G29&gt;500, Foglio1!G29&lt;=1500), "B", Foglio1!G29&gt;1500, "A")</f>
        <v>C</v>
      </c>
      <c r="P29" s="2" t="s">
        <v>28</v>
      </c>
      <c r="Q29" s="2">
        <v>40</v>
      </c>
      <c r="R29" s="2">
        <f>COUNTIFS(Foglio1!$F$2:$F$51,P29,$H$2:$H$51,Q29)</f>
        <v>1</v>
      </c>
    </row>
    <row r="30" spans="8:18" x14ac:dyDescent="0.3">
      <c r="H30" s="2">
        <v>58</v>
      </c>
      <c r="I30" s="1" t="str">
        <f>VLOOKUP(Foglio1!A30,categories!A30:B79,2,FALSE)</f>
        <v>Road Bikes</v>
      </c>
      <c r="J30" t="str">
        <f>IF(Foglio1!E30=1,"Prodotto finito", "Componente acqusito o assemblato")</f>
        <v>Prodotto finito</v>
      </c>
      <c r="K30" t="str">
        <f xml:space="preserve"> IF(AND(Foglio1!E30=1,Foglio1!F30&lt;&gt;"NA"), "Prodotto finito, colore: " &amp; Foglio1!F30, "Componente acquisto o assemblato")</f>
        <v>Prodotto finito, colore: Red</v>
      </c>
      <c r="L30" t="str">
        <f>IF(OR(Foglio1!F30="NA", H30=""), "Missing data", "Ok")</f>
        <v>Ok</v>
      </c>
      <c r="M30" t="str">
        <f t="shared" si="0"/>
        <v>Ok</v>
      </c>
      <c r="N30" t="str" cm="1">
        <f t="array" ref="N30">_xlfn.IFS(AND(Foglio1!G30&gt;=0, Foglio1!G30&lt;=500),"C", AND(Foglio1!G30&gt;500, Foglio1!G30&lt;=1500), "B", Foglio1!G30&gt;1500, "A")</f>
        <v>A</v>
      </c>
      <c r="P30" s="2" t="s">
        <v>17</v>
      </c>
      <c r="Q30" s="2">
        <v>62</v>
      </c>
      <c r="R30" s="2">
        <f>COUNTIFS(Foglio1!$F$2:$F$51,P30,$H$2:$H$51,Q30)</f>
        <v>1</v>
      </c>
    </row>
    <row r="31" spans="8:18" x14ac:dyDescent="0.3">
      <c r="H31" s="2"/>
      <c r="I31" s="1" t="str">
        <f>VLOOKUP(Foglio1!A31,categories!A31:B80,2,FALSE)</f>
        <v>Pumps</v>
      </c>
      <c r="J31" t="str">
        <f>IF(Foglio1!E31=1,"Prodotto finito", "Componente acqusito o assemblato")</f>
        <v>Prodotto finito</v>
      </c>
      <c r="K31" t="str">
        <f xml:space="preserve"> IF(AND(Foglio1!E31=1,Foglio1!F31&lt;&gt;"NA"), "Prodotto finito, colore: " &amp; Foglio1!F31, "Componente acquisto o assemblato")</f>
        <v>Componente acquisto o assemblato</v>
      </c>
      <c r="L31" t="str">
        <f>IF(OR(Foglio1!F31="NA", H31=""), "Missing data", "Ok")</f>
        <v>Missing data</v>
      </c>
      <c r="M31" t="str">
        <f t="shared" si="0"/>
        <v>No Size</v>
      </c>
      <c r="N31" t="str" cm="1">
        <f t="array" ref="N31">_xlfn.IFS(AND(Foglio1!G31&gt;=0, Foglio1!G31&lt;=500),"C", AND(Foglio1!G31&gt;500, Foglio1!G31&lt;=1500), "B", Foglio1!G31&gt;1500, "A")</f>
        <v>C</v>
      </c>
      <c r="P31" s="2" t="s">
        <v>2</v>
      </c>
      <c r="Q31" s="2">
        <v>38</v>
      </c>
      <c r="R31" s="2">
        <f>COUNTIFS(Foglio1!$F$2:$F$51,P31,$H$2:$H$51,Q31)</f>
        <v>1</v>
      </c>
    </row>
    <row r="32" spans="8:18" x14ac:dyDescent="0.3">
      <c r="H32" s="2"/>
      <c r="I32" s="1" t="str">
        <f>VLOOKUP(Foglio1!A32,categories!A32:B81,2,FALSE)</f>
        <v>Bottles and Cages</v>
      </c>
      <c r="J32" t="str">
        <f>IF(Foglio1!E32=1,"Prodotto finito", "Componente acqusito o assemblato")</f>
        <v>Prodotto finito</v>
      </c>
      <c r="K32" t="str">
        <f xml:space="preserve"> IF(AND(Foglio1!E32=1,Foglio1!F32&lt;&gt;"NA"), "Prodotto finito, colore: " &amp; Foglio1!F32, "Componente acquisto o assemblato")</f>
        <v>Componente acquisto o assemblato</v>
      </c>
      <c r="L32" t="str">
        <f>IF(OR(Foglio1!F32="NA", H32=""), "Missing data", "Ok")</f>
        <v>Missing data</v>
      </c>
      <c r="M32" t="str">
        <f t="shared" si="0"/>
        <v>No Size</v>
      </c>
      <c r="N32" t="str" cm="1">
        <f t="array" ref="N32">_xlfn.IFS(AND(Foglio1!G32&gt;=0, Foglio1!G32&lt;=500),"C", AND(Foglio1!G32&gt;500, Foglio1!G32&lt;=1500), "B", Foglio1!G32&gt;1500, "A")</f>
        <v>C</v>
      </c>
    </row>
    <row r="33" spans="8:14" x14ac:dyDescent="0.3">
      <c r="H33" s="2"/>
      <c r="I33" s="1" t="e">
        <f>VLOOKUP(Foglio1!A33,categories!A33:B82,2,FALSE)</f>
        <v>#N/A</v>
      </c>
      <c r="J33" t="str">
        <f>IF(Foglio1!E33=1,"Prodotto finito", "Componente acqusito o assemblato")</f>
        <v>Componente acqusito o assemblato</v>
      </c>
      <c r="K33" t="str">
        <f xml:space="preserve"> IF(AND(Foglio1!E33=1,Foglio1!F33&lt;&gt;"NA"), "Prodotto finito, colore: " &amp; Foglio1!F33, "Componente acquisto o assemblato")</f>
        <v>Componente acquisto o assemblato</v>
      </c>
      <c r="L33" t="str">
        <f>IF(OR(Foglio1!F33="NA", H33=""), "Missing data", "Ok")</f>
        <v>Missing data</v>
      </c>
      <c r="M33" t="str">
        <f t="shared" si="0"/>
        <v>No Size</v>
      </c>
      <c r="N33" t="str" cm="1">
        <f t="array" ref="N33">_xlfn.IFS(AND(Foglio1!G33&gt;=0, Foglio1!G33&lt;=500),"C", AND(Foglio1!G33&gt;500, Foglio1!G33&lt;=1500), "B", Foglio1!G33&gt;1500, "A")</f>
        <v>C</v>
      </c>
    </row>
    <row r="34" spans="8:14" x14ac:dyDescent="0.3">
      <c r="H34" s="2" t="s">
        <v>71</v>
      </c>
      <c r="I34" s="1" t="str">
        <f>VLOOKUP(Foglio1!A34,categories!A34:B83,2,FALSE)</f>
        <v>Gloves</v>
      </c>
      <c r="J34" t="str">
        <f>IF(Foglio1!E34=1,"Prodotto finito", "Componente acqusito o assemblato")</f>
        <v>Prodotto finito</v>
      </c>
      <c r="K34" t="str">
        <f xml:space="preserve"> IF(AND(Foglio1!E34=1,Foglio1!F34&lt;&gt;"NA"), "Prodotto finito, colore: " &amp; Foglio1!F34, "Componente acquisto o assemblato")</f>
        <v>Prodotto finito, colore: Black</v>
      </c>
      <c r="L34" t="str">
        <f>IF(OR(Foglio1!F34="NA", H34=""), "Missing data", "Ok")</f>
        <v>Ok</v>
      </c>
      <c r="M34" t="str">
        <f t="shared" si="0"/>
        <v>Ok</v>
      </c>
      <c r="N34" t="str" cm="1">
        <f t="array" ref="N34">_xlfn.IFS(AND(Foglio1!G34&gt;=0, Foglio1!G34&lt;=500),"C", AND(Foglio1!G34&gt;500, Foglio1!G34&lt;=1500), "B", Foglio1!G34&gt;1500, "A")</f>
        <v>C</v>
      </c>
    </row>
    <row r="35" spans="8:14" x14ac:dyDescent="0.3">
      <c r="H35" s="2"/>
      <c r="I35" s="1" t="e">
        <f>VLOOKUP(Foglio1!A35,categories!A35:B84,2,FALSE)</f>
        <v>#N/A</v>
      </c>
      <c r="J35" t="str">
        <f>IF(Foglio1!E35=1,"Prodotto finito", "Componente acqusito o assemblato")</f>
        <v>Componente acqusito o assemblato</v>
      </c>
      <c r="K35" t="str">
        <f xml:space="preserve"> IF(AND(Foglio1!E35=1,Foglio1!F35&lt;&gt;"NA"), "Prodotto finito, colore: " &amp; Foglio1!F35, "Componente acquisto o assemblato")</f>
        <v>Componente acquisto o assemblato</v>
      </c>
      <c r="L35" t="str">
        <f>IF(OR(Foglio1!F35="NA", H35=""), "Missing data", "Ok")</f>
        <v>Missing data</v>
      </c>
      <c r="M35" t="str">
        <f t="shared" si="0"/>
        <v>No Size</v>
      </c>
      <c r="N35" t="str" cm="1">
        <f t="array" ref="N35">_xlfn.IFS(AND(Foglio1!G35&gt;=0, Foglio1!G35&lt;=500),"C", AND(Foglio1!G35&gt;500, Foglio1!G35&lt;=1500), "B", Foglio1!G35&gt;1500, "A")</f>
        <v>C</v>
      </c>
    </row>
    <row r="36" spans="8:14" x14ac:dyDescent="0.3">
      <c r="H36" s="2">
        <v>46</v>
      </c>
      <c r="I36" s="1" t="str">
        <f>VLOOKUP(Foglio1!A36,categories!A36:B85,2,FALSE)</f>
        <v>Touring Bikes</v>
      </c>
      <c r="J36" t="str">
        <f>IF(Foglio1!E36=1,"Prodotto finito", "Componente acqusito o assemblato")</f>
        <v>Prodotto finito</v>
      </c>
      <c r="K36" t="str">
        <f xml:space="preserve"> IF(AND(Foglio1!E36=1,Foglio1!F36&lt;&gt;"NA"), "Prodotto finito, colore: " &amp; Foglio1!F36, "Componente acquisto o assemblato")</f>
        <v>Prodotto finito, colore: Yellow</v>
      </c>
      <c r="L36" t="str">
        <f>IF(OR(Foglio1!F36="NA", H36=""), "Missing data", "Ok")</f>
        <v>Ok</v>
      </c>
      <c r="M36" t="str">
        <f t="shared" si="0"/>
        <v>Ok</v>
      </c>
      <c r="N36" t="str" cm="1">
        <f t="array" ref="N36">_xlfn.IFS(AND(Foglio1!G36&gt;=0, Foglio1!G36&lt;=500),"C", AND(Foglio1!G36&gt;500, Foglio1!G36&lt;=1500), "B", Foglio1!G36&gt;1500, "A")</f>
        <v>A</v>
      </c>
    </row>
    <row r="37" spans="8:14" x14ac:dyDescent="0.3">
      <c r="H37" s="2"/>
      <c r="I37" s="1" t="e">
        <f>VLOOKUP(Foglio1!A37,categories!A37:B86,2,FALSE)</f>
        <v>#N/A</v>
      </c>
      <c r="J37" t="str">
        <f>IF(Foglio1!E37=1,"Prodotto finito", "Componente acqusito o assemblato")</f>
        <v>Componente acqusito o assemblato</v>
      </c>
      <c r="K37" t="str">
        <f xml:space="preserve"> IF(AND(Foglio1!E37=1,Foglio1!F37&lt;&gt;"NA"), "Prodotto finito, colore: " &amp; Foglio1!F37, "Componente acquisto o assemblato")</f>
        <v>Componente acquisto o assemblato</v>
      </c>
      <c r="L37" t="str">
        <f>IF(OR(Foglio1!F37="NA", H37=""), "Missing data", "Ok")</f>
        <v>Missing data</v>
      </c>
      <c r="M37" t="str">
        <f t="shared" si="0"/>
        <v>No Size</v>
      </c>
      <c r="N37" t="str" cm="1">
        <f t="array" ref="N37">_xlfn.IFS(AND(Foglio1!G37&gt;=0, Foglio1!G37&lt;=500),"C", AND(Foglio1!G37&gt;500, Foglio1!G37&lt;=1500), "B", Foglio1!G37&gt;1500, "A")</f>
        <v>C</v>
      </c>
    </row>
    <row r="38" spans="8:14" x14ac:dyDescent="0.3">
      <c r="H38" s="2"/>
      <c r="I38" s="1" t="e">
        <f>VLOOKUP(Foglio1!A38,categories!A38:B87,2,FALSE)</f>
        <v>#N/A</v>
      </c>
      <c r="J38" t="str">
        <f>IF(Foglio1!E38=1,"Prodotto finito", "Componente acqusito o assemblato")</f>
        <v>Componente acqusito o assemblato</v>
      </c>
      <c r="K38" t="str">
        <f xml:space="preserve"> IF(AND(Foglio1!E38=1,Foglio1!F38&lt;&gt;"NA"), "Prodotto finito, colore: " &amp; Foglio1!F38, "Componente acquisto o assemblato")</f>
        <v>Componente acquisto o assemblato</v>
      </c>
      <c r="L38" t="str">
        <f>IF(OR(Foglio1!F38="NA", H38=""), "Missing data", "Ok")</f>
        <v>Missing data</v>
      </c>
      <c r="M38" t="str">
        <f t="shared" si="0"/>
        <v>No Size</v>
      </c>
      <c r="N38" t="str" cm="1">
        <f t="array" ref="N38">_xlfn.IFS(AND(Foglio1!G38&gt;=0, Foglio1!G38&lt;=500),"C", AND(Foglio1!G38&gt;500, Foglio1!G38&lt;=1500), "B", Foglio1!G38&gt;1500, "A")</f>
        <v>C</v>
      </c>
    </row>
    <row r="39" spans="8:14" x14ac:dyDescent="0.3">
      <c r="H39" s="2">
        <v>40</v>
      </c>
      <c r="I39" s="1" t="str">
        <f>VLOOKUP(Foglio1!A39,categories!A39:B88,2,FALSE)</f>
        <v>Mountain Bikes</v>
      </c>
      <c r="J39" t="str">
        <f>IF(Foglio1!E39=1,"Prodotto finito", "Componente acqusito o assemblato")</f>
        <v>Prodotto finito</v>
      </c>
      <c r="K39" t="str">
        <f xml:space="preserve"> IF(AND(Foglio1!E39=1,Foglio1!F39&lt;&gt;"NA"), "Prodotto finito, colore: " &amp; Foglio1!F39, "Componente acquisto o assemblato")</f>
        <v>Prodotto finito, colore: Silver</v>
      </c>
      <c r="L39" t="str">
        <f>IF(OR(Foglio1!F39="NA", H39=""), "Missing data", "Ok")</f>
        <v>Ok</v>
      </c>
      <c r="M39" t="str">
        <f t="shared" si="0"/>
        <v>Ok</v>
      </c>
      <c r="N39" t="str" cm="1">
        <f t="array" ref="N39">_xlfn.IFS(AND(Foglio1!G39&gt;=0, Foglio1!G39&lt;=500),"C", AND(Foglio1!G39&gt;500, Foglio1!G39&lt;=1500), "B", Foglio1!G39&gt;1500, "A")</f>
        <v>B</v>
      </c>
    </row>
    <row r="40" spans="8:14" x14ac:dyDescent="0.3">
      <c r="H40" s="2">
        <v>52</v>
      </c>
      <c r="I40" s="1" t="e">
        <f>VLOOKUP(Foglio1!A40,categories!A40:B89,2,FALSE)</f>
        <v>#N/A</v>
      </c>
      <c r="J40" t="str">
        <f>IF(Foglio1!E40=1,"Prodotto finito", "Componente acqusito o assemblato")</f>
        <v>Prodotto finito</v>
      </c>
      <c r="K40" t="str">
        <f xml:space="preserve"> IF(AND(Foglio1!E40=1,Foglio1!F40&lt;&gt;"NA"), "Prodotto finito, colore: " &amp; Foglio1!F40, "Componente acquisto o assemblato")</f>
        <v>Prodotto finito, colore: Red</v>
      </c>
      <c r="L40" t="str">
        <f>IF(OR(Foglio1!F40="NA", H40=""), "Missing data", "Ok")</f>
        <v>Ok</v>
      </c>
      <c r="M40" t="str">
        <f t="shared" si="0"/>
        <v>Ok</v>
      </c>
      <c r="N40" t="str" cm="1">
        <f t="array" ref="N40">_xlfn.IFS(AND(Foglio1!G40&gt;=0, Foglio1!G40&lt;=500),"C", AND(Foglio1!G40&gt;500, Foglio1!G40&lt;=1500), "B", Foglio1!G40&gt;1500, "A")</f>
        <v>A</v>
      </c>
    </row>
    <row r="41" spans="8:14" x14ac:dyDescent="0.3">
      <c r="H41" s="2" t="s">
        <v>71</v>
      </c>
      <c r="I41" s="1" t="e">
        <f>VLOOKUP(Foglio1!A41,categories!A41:B90,2,FALSE)</f>
        <v>#N/A</v>
      </c>
      <c r="J41" t="str">
        <f>IF(Foglio1!E41=1,"Prodotto finito", "Componente acqusito o assemblato")</f>
        <v>Prodotto finito</v>
      </c>
      <c r="K41" t="str">
        <f xml:space="preserve"> IF(AND(Foglio1!E41=1,Foglio1!F41&lt;&gt;"NA"), "Prodotto finito, colore: " &amp; Foglio1!F41, "Componente acquisto o assemblato")</f>
        <v>Prodotto finito, colore: Black</v>
      </c>
      <c r="L41" t="str">
        <f>IF(OR(Foglio1!F41="NA", H41=""), "Missing data", "Ok")</f>
        <v>Ok</v>
      </c>
      <c r="M41" t="str">
        <f t="shared" si="0"/>
        <v>Ok</v>
      </c>
      <c r="N41" t="str" cm="1">
        <f t="array" ref="N41">_xlfn.IFS(AND(Foglio1!G41&gt;=0, Foglio1!G41&lt;=500),"C", AND(Foglio1!G41&gt;500, Foglio1!G41&lt;=1500), "B", Foglio1!G41&gt;1500, "A")</f>
        <v>C</v>
      </c>
    </row>
    <row r="42" spans="8:14" x14ac:dyDescent="0.3">
      <c r="H42" s="2"/>
      <c r="I42" s="1" t="e">
        <f>VLOOKUP(Foglio1!A42,categories!A42:B91,2,FALSE)</f>
        <v>#N/A</v>
      </c>
      <c r="J42" t="str">
        <f>IF(Foglio1!E42=1,"Prodotto finito", "Componente acqusito o assemblato")</f>
        <v>Componente acqusito o assemblato</v>
      </c>
      <c r="K42" t="str">
        <f xml:space="preserve"> IF(AND(Foglio1!E42=1,Foglio1!F42&lt;&gt;"NA"), "Prodotto finito, colore: " &amp; Foglio1!F42, "Componente acquisto o assemblato")</f>
        <v>Componente acquisto o assemblato</v>
      </c>
      <c r="L42" t="str">
        <f>IF(OR(Foglio1!F42="NA", H42=""), "Missing data", "Ok")</f>
        <v>Missing data</v>
      </c>
      <c r="M42" t="str">
        <f t="shared" si="0"/>
        <v>No Size</v>
      </c>
      <c r="N42" t="str" cm="1">
        <f t="array" ref="N42">_xlfn.IFS(AND(Foglio1!G42&gt;=0, Foglio1!G42&lt;=500),"C", AND(Foglio1!G42&gt;500, Foglio1!G42&lt;=1500), "B", Foglio1!G42&gt;1500, "A")</f>
        <v>C</v>
      </c>
    </row>
    <row r="43" spans="8:14" x14ac:dyDescent="0.3">
      <c r="H43" s="2"/>
      <c r="I43" s="1" t="e">
        <f>VLOOKUP(Foglio1!A43,categories!A43:B92,2,FALSE)</f>
        <v>#N/A</v>
      </c>
      <c r="J43" t="str">
        <f>IF(Foglio1!E43=1,"Prodotto finito", "Componente acqusito o assemblato")</f>
        <v>Componente acqusito o assemblato</v>
      </c>
      <c r="K43" t="str">
        <f xml:space="preserve"> IF(AND(Foglio1!E43=1,Foglio1!F43&lt;&gt;"NA"), "Prodotto finito, colore: " &amp; Foglio1!F43, "Componente acquisto o assemblato")</f>
        <v>Componente acquisto o assemblato</v>
      </c>
      <c r="L43" t="str">
        <f>IF(OR(Foglio1!F43="NA", H43=""), "Missing data", "Ok")</f>
        <v>Missing data</v>
      </c>
      <c r="M43" t="str">
        <f t="shared" si="0"/>
        <v>No Size</v>
      </c>
      <c r="N43" t="str" cm="1">
        <f t="array" ref="N43">_xlfn.IFS(AND(Foglio1!G43&gt;=0, Foglio1!G43&lt;=500),"C", AND(Foglio1!G43&gt;500, Foglio1!G43&lt;=1500), "B", Foglio1!G43&gt;1500, "A")</f>
        <v>C</v>
      </c>
    </row>
    <row r="44" spans="8:14" x14ac:dyDescent="0.3">
      <c r="H44" s="2"/>
      <c r="I44" s="1" t="e">
        <f>VLOOKUP(Foglio1!A44,categories!A44:B93,2,FALSE)</f>
        <v>#N/A</v>
      </c>
      <c r="J44" t="str">
        <f>IF(Foglio1!E44=1,"Prodotto finito", "Componente acqusito o assemblato")</f>
        <v>Componente acqusito o assemblato</v>
      </c>
      <c r="K44" t="str">
        <f xml:space="preserve"> IF(AND(Foglio1!E44=1,Foglio1!F44&lt;&gt;"NA"), "Prodotto finito, colore: " &amp; Foglio1!F44, "Componente acquisto o assemblato")</f>
        <v>Componente acquisto o assemblato</v>
      </c>
      <c r="L44" t="str">
        <f>IF(OR(Foglio1!F44="NA", H44=""), "Missing data", "Ok")</f>
        <v>Missing data</v>
      </c>
      <c r="M44" t="str">
        <f t="shared" si="0"/>
        <v>No Size</v>
      </c>
      <c r="N44" t="str" cm="1">
        <f t="array" ref="N44">_xlfn.IFS(AND(Foglio1!G44&gt;=0, Foglio1!G44&lt;=500),"C", AND(Foglio1!G44&gt;500, Foglio1!G44&lt;=1500), "B", Foglio1!G44&gt;1500, "A")</f>
        <v>C</v>
      </c>
    </row>
    <row r="45" spans="8:14" x14ac:dyDescent="0.3">
      <c r="H45" s="2">
        <v>44</v>
      </c>
      <c r="I45" s="1" t="e">
        <f>VLOOKUP(Foglio1!A45,categories!A45:B94,2,FALSE)</f>
        <v>#N/A</v>
      </c>
      <c r="J45" t="str">
        <f>IF(Foglio1!E45=1,"Prodotto finito", "Componente acqusito o assemblato")</f>
        <v>Prodotto finito</v>
      </c>
      <c r="K45" t="str">
        <f xml:space="preserve"> IF(AND(Foglio1!E45=1,Foglio1!F45&lt;&gt;"NA"), "Prodotto finito, colore: " &amp; Foglio1!F45, "Componente acquisto o assemblato")</f>
        <v>Prodotto finito, colore: Red</v>
      </c>
      <c r="L45" t="str">
        <f>IF(OR(Foglio1!F45="NA", H45=""), "Missing data", "Ok")</f>
        <v>Ok</v>
      </c>
      <c r="M45" t="str">
        <f t="shared" si="0"/>
        <v>Ok</v>
      </c>
      <c r="N45" t="str" cm="1">
        <f t="array" ref="N45">_xlfn.IFS(AND(Foglio1!G45&gt;=0, Foglio1!G45&lt;=500),"C", AND(Foglio1!G45&gt;500, Foglio1!G45&lt;=1500), "B", Foglio1!G45&gt;1500, "A")</f>
        <v>A</v>
      </c>
    </row>
    <row r="46" spans="8:14" x14ac:dyDescent="0.3">
      <c r="H46" s="2"/>
      <c r="I46" s="1" t="e">
        <f>VLOOKUP(Foglio1!A46,categories!A46:B95,2,FALSE)</f>
        <v>#N/A</v>
      </c>
      <c r="J46" t="str">
        <f>IF(Foglio1!E46=1,"Prodotto finito", "Componente acqusito o assemblato")</f>
        <v>Componente acqusito o assemblato</v>
      </c>
      <c r="K46" t="str">
        <f xml:space="preserve"> IF(AND(Foglio1!E46=1,Foglio1!F46&lt;&gt;"NA"), "Prodotto finito, colore: " &amp; Foglio1!F46, "Componente acquisto o assemblato")</f>
        <v>Componente acquisto o assemblato</v>
      </c>
      <c r="L46" t="str">
        <f>IF(OR(Foglio1!F46="NA", H46=""), "Missing data", "Ok")</f>
        <v>Missing data</v>
      </c>
      <c r="M46" t="str">
        <f t="shared" si="0"/>
        <v>No Size</v>
      </c>
      <c r="N46" t="str" cm="1">
        <f t="array" ref="N46">_xlfn.IFS(AND(Foglio1!G46&gt;=0, Foglio1!G46&lt;=500),"C", AND(Foglio1!G46&gt;500, Foglio1!G46&lt;=1500), "B", Foglio1!G46&gt;1500, "A")</f>
        <v>C</v>
      </c>
    </row>
    <row r="47" spans="8:14" x14ac:dyDescent="0.3">
      <c r="H47" s="2">
        <v>58</v>
      </c>
      <c r="I47" s="1" t="e">
        <f>VLOOKUP(Foglio1!A47,categories!A47:B96,2,FALSE)</f>
        <v>#N/A</v>
      </c>
      <c r="J47" t="str">
        <f>IF(Foglio1!E47=1,"Prodotto finito", "Componente acqusito o assemblato")</f>
        <v>Prodotto finito</v>
      </c>
      <c r="K47" t="str">
        <f xml:space="preserve"> IF(AND(Foglio1!E47=1,Foglio1!F47&lt;&gt;"NA"), "Prodotto finito, colore: " &amp; Foglio1!F47, "Componente acquisto o assemblato")</f>
        <v>Prodotto finito, colore: Red</v>
      </c>
      <c r="L47" t="str">
        <f>IF(OR(Foglio1!F47="NA", H47=""), "Missing data", "Ok")</f>
        <v>Ok</v>
      </c>
      <c r="M47" t="str">
        <f t="shared" si="0"/>
        <v>Ok</v>
      </c>
      <c r="N47" t="str" cm="1">
        <f t="array" ref="N47">_xlfn.IFS(AND(Foglio1!G47&gt;=0, Foglio1!G47&lt;=500),"C", AND(Foglio1!G47&gt;500, Foglio1!G47&lt;=1500), "B", Foglio1!G47&gt;1500, "A")</f>
        <v>B</v>
      </c>
    </row>
    <row r="48" spans="8:14" x14ac:dyDescent="0.3">
      <c r="H48" s="2">
        <v>62</v>
      </c>
      <c r="I48" s="1" t="e">
        <f>VLOOKUP(Foglio1!A48,categories!A48:B97,2,FALSE)</f>
        <v>#N/A</v>
      </c>
      <c r="J48" t="str">
        <f>IF(Foglio1!E48=1,"Prodotto finito", "Componente acqusito o assemblato")</f>
        <v>Prodotto finito</v>
      </c>
      <c r="K48" t="str">
        <f xml:space="preserve"> IF(AND(Foglio1!E48=1,Foglio1!F48&lt;&gt;"NA"), "Prodotto finito, colore: " &amp; Foglio1!F48, "Componente acquisto o assemblato")</f>
        <v>Prodotto finito, colore: Red</v>
      </c>
      <c r="L48" t="str">
        <f>IF(OR(Foglio1!F48="NA", H48=""), "Missing data", "Ok")</f>
        <v>Ok</v>
      </c>
      <c r="M48" t="str">
        <f t="shared" si="0"/>
        <v>Ok</v>
      </c>
      <c r="N48" t="str" cm="1">
        <f t="array" ref="N48">_xlfn.IFS(AND(Foglio1!G48&gt;=0, Foglio1!G48&lt;=500),"C", AND(Foglio1!G48&gt;500, Foglio1!G48&lt;=1500), "B", Foglio1!G48&gt;1500, "A")</f>
        <v>C</v>
      </c>
    </row>
    <row r="49" spans="8:14" x14ac:dyDescent="0.3">
      <c r="H49" s="2">
        <v>38</v>
      </c>
      <c r="I49" s="1" t="e">
        <f>VLOOKUP(Foglio1!A49,categories!A49:B98,2,FALSE)</f>
        <v>#N/A</v>
      </c>
      <c r="J49" t="str">
        <f>IF(Foglio1!E49=1,"Prodotto finito", "Componente acqusito o assemblato")</f>
        <v>Prodotto finito</v>
      </c>
      <c r="K49" t="str">
        <f xml:space="preserve"> IF(AND(Foglio1!E49=1,Foglio1!F49&lt;&gt;"NA"), "Prodotto finito, colore: " &amp; Foglio1!F49, "Componente acquisto o assemblato")</f>
        <v>Prodotto finito, colore: Black</v>
      </c>
      <c r="L49" t="str">
        <f>IF(OR(Foglio1!F49="NA", H49=""), "Missing data", "Ok")</f>
        <v>Ok</v>
      </c>
      <c r="M49" t="str">
        <f t="shared" si="0"/>
        <v>Ok</v>
      </c>
      <c r="N49" t="str" cm="1">
        <f t="array" ref="N49">_xlfn.IFS(AND(Foglio1!G49&gt;=0, Foglio1!G49&lt;=500),"C", AND(Foglio1!G49&gt;500, Foglio1!G49&lt;=1500), "B", Foglio1!G49&gt;1500, "A")</f>
        <v>B</v>
      </c>
    </row>
    <row r="50" spans="8:14" x14ac:dyDescent="0.3">
      <c r="H50" s="2"/>
      <c r="I50" s="1" t="e">
        <f>VLOOKUP(Foglio1!A50,categories!A50:B99,2,FALSE)</f>
        <v>#N/A</v>
      </c>
      <c r="J50" t="str">
        <f>IF(Foglio1!E50=1,"Prodotto finito", "Componente acqusito o assemblato")</f>
        <v>Prodotto finito</v>
      </c>
      <c r="K50" t="str">
        <f xml:space="preserve"> IF(AND(Foglio1!E50=1,Foglio1!F50&lt;&gt;"NA"), "Prodotto finito, colore: " &amp; Foglio1!F50, "Componente acquisto o assemblato")</f>
        <v>Componente acquisto o assemblato</v>
      </c>
      <c r="L50" t="str">
        <f>IF(OR(Foglio1!F50="NA", H50=""), "Missing data", "Ok")</f>
        <v>Missing data</v>
      </c>
      <c r="M50" t="str">
        <f t="shared" si="0"/>
        <v>No Size</v>
      </c>
      <c r="N50" t="str" cm="1">
        <f t="array" ref="N50">_xlfn.IFS(AND(Foglio1!G50&gt;=0, Foglio1!G50&lt;=500),"C", AND(Foglio1!G50&gt;500, Foglio1!G50&lt;=1500), "B", Foglio1!G50&gt;1500, "A")</f>
        <v>C</v>
      </c>
    </row>
    <row r="51" spans="8:14" x14ac:dyDescent="0.3">
      <c r="H51" s="2"/>
      <c r="I51" s="1" t="e">
        <f>VLOOKUP(Foglio1!A51,categories!A51:B100,2,FALSE)</f>
        <v>#N/A</v>
      </c>
      <c r="J51" t="str">
        <f>IF(Foglio1!E51=1,"Prodotto finito", "Componente acqusito o assemblato")</f>
        <v>Componente acqusito o assemblato</v>
      </c>
      <c r="K51" t="str">
        <f xml:space="preserve"> IF(AND(Foglio1!E51=1,Foglio1!F51&lt;&gt;"NA"), "Prodotto finito, colore: " &amp; Foglio1!F51, "Componente acquisto o assemblato")</f>
        <v>Componente acquisto o assemblato</v>
      </c>
      <c r="L51" t="str">
        <f>IF(OR(Foglio1!F51="NA", H51=""), "Missing data", "Ok")</f>
        <v>Missing data</v>
      </c>
      <c r="M51" t="str">
        <f t="shared" si="0"/>
        <v>No Size</v>
      </c>
      <c r="N51" t="str" cm="1">
        <f t="array" ref="N51">_xlfn.IFS(AND(Foglio1!G51&gt;=0, Foglio1!G51&lt;=500),"C", AND(Foglio1!G51&gt;500, Foglio1!G51&lt;=1500), "B", Foglio1!G51&gt;1500, "A")</f>
        <v>C</v>
      </c>
    </row>
  </sheetData>
  <mergeCells count="3">
    <mergeCell ref="P1:V1"/>
    <mergeCell ref="P3:U3"/>
    <mergeCell ref="P11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D837-ADA1-42A5-BC9D-2F0B6C9BF0E4}">
  <dimension ref="A1:G51"/>
  <sheetViews>
    <sheetView tabSelected="1" topLeftCell="C1" workbookViewId="0">
      <selection activeCell="M6" sqref="M6"/>
    </sheetView>
  </sheetViews>
  <sheetFormatPr defaultRowHeight="14.4" x14ac:dyDescent="0.3"/>
  <cols>
    <col min="1" max="1" width="10.5546875" bestFit="1" customWidth="1"/>
    <col min="2" max="2" width="18.44140625" bestFit="1" customWidth="1"/>
    <col min="3" max="3" width="25.6640625" bestFit="1" customWidth="1"/>
    <col min="4" max="4" width="12.44140625" bestFit="1" customWidth="1"/>
    <col min="5" max="5" width="17" bestFit="1" customWidth="1"/>
    <col min="6" max="6" width="6.21875" bestFit="1" customWidth="1"/>
    <col min="7" max="7" width="8.33203125" bestFit="1" customWidth="1"/>
  </cols>
  <sheetData>
    <row r="1" spans="1:7" x14ac:dyDescent="0.3">
      <c r="A1" s="3" t="s">
        <v>107</v>
      </c>
      <c r="B1" s="3" t="s">
        <v>106</v>
      </c>
      <c r="C1" s="3" t="s">
        <v>108</v>
      </c>
      <c r="D1" s="7" t="s">
        <v>112</v>
      </c>
      <c r="E1" s="3" t="s">
        <v>109</v>
      </c>
      <c r="F1" s="3" t="s">
        <v>111</v>
      </c>
      <c r="G1" s="7" t="s">
        <v>110</v>
      </c>
    </row>
    <row r="2" spans="1:7" x14ac:dyDescent="0.3">
      <c r="A2" s="2">
        <v>378</v>
      </c>
      <c r="B2" s="2" t="s">
        <v>0</v>
      </c>
      <c r="C2" s="2" t="s">
        <v>1</v>
      </c>
      <c r="D2" s="8">
        <v>1554.95</v>
      </c>
      <c r="E2" s="2">
        <v>1</v>
      </c>
      <c r="F2" s="2" t="s">
        <v>2</v>
      </c>
      <c r="G2" s="8">
        <v>2443.35</v>
      </c>
    </row>
    <row r="3" spans="1:7" x14ac:dyDescent="0.3">
      <c r="A3" s="2">
        <v>383</v>
      </c>
      <c r="B3" s="2" t="s">
        <v>3</v>
      </c>
      <c r="C3" s="2" t="s">
        <v>4</v>
      </c>
      <c r="D3" s="8">
        <v>605.65</v>
      </c>
      <c r="E3" s="2">
        <v>1</v>
      </c>
      <c r="F3" s="2" t="s">
        <v>5</v>
      </c>
      <c r="G3" s="8">
        <v>1000.44</v>
      </c>
    </row>
    <row r="4" spans="1:7" x14ac:dyDescent="0.3">
      <c r="A4" s="2">
        <v>408</v>
      </c>
      <c r="B4" s="2" t="s">
        <v>6</v>
      </c>
      <c r="C4" s="2" t="s">
        <v>7</v>
      </c>
      <c r="D4" s="8">
        <v>53.4</v>
      </c>
      <c r="E4" s="2">
        <v>1</v>
      </c>
      <c r="F4" s="2" t="s">
        <v>8</v>
      </c>
      <c r="G4" s="8">
        <v>120.27</v>
      </c>
    </row>
    <row r="5" spans="1:7" x14ac:dyDescent="0.3">
      <c r="A5" s="2">
        <v>431</v>
      </c>
      <c r="B5" s="2" t="s">
        <v>9</v>
      </c>
      <c r="C5" s="2" t="s">
        <v>10</v>
      </c>
      <c r="D5" s="8">
        <v>300.12</v>
      </c>
      <c r="E5" s="2">
        <v>1</v>
      </c>
      <c r="F5" s="2" t="s">
        <v>5</v>
      </c>
      <c r="G5" s="8">
        <v>540.75</v>
      </c>
    </row>
    <row r="6" spans="1:7" x14ac:dyDescent="0.3">
      <c r="A6" s="2">
        <v>284</v>
      </c>
      <c r="B6" s="2" t="s">
        <v>11</v>
      </c>
      <c r="C6" s="2" t="s">
        <v>12</v>
      </c>
      <c r="D6" s="8">
        <v>204.63</v>
      </c>
      <c r="E6" s="2">
        <v>1</v>
      </c>
      <c r="F6" s="2" t="s">
        <v>2</v>
      </c>
      <c r="G6" s="8">
        <v>337.22</v>
      </c>
    </row>
    <row r="7" spans="1:7" x14ac:dyDescent="0.3">
      <c r="A7" s="2">
        <v>172</v>
      </c>
      <c r="B7" s="2" t="s">
        <v>13</v>
      </c>
      <c r="C7" s="2" t="s">
        <v>14</v>
      </c>
      <c r="D7" s="8">
        <v>0</v>
      </c>
      <c r="E7" s="2">
        <v>0</v>
      </c>
      <c r="F7" s="2" t="s">
        <v>8</v>
      </c>
      <c r="G7" s="8">
        <v>0</v>
      </c>
    </row>
    <row r="8" spans="1:7" x14ac:dyDescent="0.3">
      <c r="A8" s="2">
        <v>313</v>
      </c>
      <c r="B8" s="2" t="s">
        <v>15</v>
      </c>
      <c r="C8" s="2" t="s">
        <v>16</v>
      </c>
      <c r="D8" s="8">
        <v>2171.29</v>
      </c>
      <c r="E8" s="2">
        <v>1</v>
      </c>
      <c r="F8" s="2" t="s">
        <v>17</v>
      </c>
      <c r="G8" s="8">
        <v>3578.27</v>
      </c>
    </row>
    <row r="9" spans="1:7" x14ac:dyDescent="0.3">
      <c r="A9" s="2">
        <v>147</v>
      </c>
      <c r="B9" s="2" t="s">
        <v>18</v>
      </c>
      <c r="C9" s="2" t="s">
        <v>19</v>
      </c>
      <c r="D9" s="8">
        <v>0</v>
      </c>
      <c r="E9" s="2">
        <v>0</v>
      </c>
      <c r="F9" s="2" t="s">
        <v>8</v>
      </c>
      <c r="G9" s="8">
        <v>0</v>
      </c>
    </row>
    <row r="10" spans="1:7" x14ac:dyDescent="0.3">
      <c r="A10" s="2">
        <v>52</v>
      </c>
      <c r="B10" s="2" t="s">
        <v>20</v>
      </c>
      <c r="C10" s="2" t="s">
        <v>21</v>
      </c>
      <c r="D10" s="8">
        <v>0</v>
      </c>
      <c r="E10" s="2">
        <v>0</v>
      </c>
      <c r="F10" s="2" t="s">
        <v>8</v>
      </c>
      <c r="G10" s="8">
        <v>0</v>
      </c>
    </row>
    <row r="11" spans="1:7" x14ac:dyDescent="0.3">
      <c r="A11" s="2">
        <v>241</v>
      </c>
      <c r="B11" s="2" t="s">
        <v>22</v>
      </c>
      <c r="C11" s="2" t="s">
        <v>23</v>
      </c>
      <c r="D11" s="8">
        <v>747.97</v>
      </c>
      <c r="E11" s="2">
        <v>1</v>
      </c>
      <c r="F11" s="2" t="s">
        <v>17</v>
      </c>
      <c r="G11" s="8">
        <v>1263.46</v>
      </c>
    </row>
    <row r="12" spans="1:7" x14ac:dyDescent="0.3">
      <c r="A12" s="2">
        <v>531</v>
      </c>
      <c r="B12" s="2" t="s">
        <v>24</v>
      </c>
      <c r="C12" s="2" t="s">
        <v>25</v>
      </c>
      <c r="D12" s="8">
        <v>136.79</v>
      </c>
      <c r="E12" s="2">
        <v>1</v>
      </c>
      <c r="F12" s="2" t="s">
        <v>2</v>
      </c>
      <c r="G12" s="8">
        <v>249.79</v>
      </c>
    </row>
    <row r="13" spans="1:7" x14ac:dyDescent="0.3">
      <c r="A13" s="2">
        <v>501</v>
      </c>
      <c r="B13" s="2" t="s">
        <v>26</v>
      </c>
      <c r="C13" s="2" t="s">
        <v>27</v>
      </c>
      <c r="D13" s="8">
        <v>53.93</v>
      </c>
      <c r="E13" s="2">
        <v>1</v>
      </c>
      <c r="F13" s="2" t="s">
        <v>28</v>
      </c>
      <c r="G13" s="8">
        <v>121.46</v>
      </c>
    </row>
    <row r="14" spans="1:7" x14ac:dyDescent="0.3">
      <c r="A14" s="2">
        <v>516</v>
      </c>
      <c r="B14" s="2" t="s">
        <v>29</v>
      </c>
      <c r="C14" s="2" t="s">
        <v>30</v>
      </c>
      <c r="D14" s="8">
        <v>17.38</v>
      </c>
      <c r="E14" s="2">
        <v>1</v>
      </c>
      <c r="F14" s="2" t="s">
        <v>8</v>
      </c>
      <c r="G14" s="8">
        <v>39.14</v>
      </c>
    </row>
    <row r="15" spans="1:7" x14ac:dyDescent="0.3">
      <c r="A15" s="2">
        <v>362</v>
      </c>
      <c r="B15" s="2" t="s">
        <v>31</v>
      </c>
      <c r="C15" s="2" t="s">
        <v>32</v>
      </c>
      <c r="D15" s="8">
        <v>1105.81</v>
      </c>
      <c r="E15" s="2">
        <v>1</v>
      </c>
      <c r="F15" s="2" t="s">
        <v>2</v>
      </c>
      <c r="G15" s="8">
        <v>2049.1</v>
      </c>
    </row>
    <row r="16" spans="1:7" x14ac:dyDescent="0.3">
      <c r="A16" s="2">
        <v>605</v>
      </c>
      <c r="B16" s="2" t="s">
        <v>33</v>
      </c>
      <c r="C16" s="2" t="s">
        <v>34</v>
      </c>
      <c r="D16" s="8">
        <v>343.65</v>
      </c>
      <c r="E16" s="2">
        <v>1</v>
      </c>
      <c r="F16" s="2" t="s">
        <v>2</v>
      </c>
      <c r="G16" s="8">
        <v>539.99</v>
      </c>
    </row>
    <row r="17" spans="1:7" x14ac:dyDescent="0.3">
      <c r="A17" s="2">
        <v>174</v>
      </c>
      <c r="B17" s="2" t="s">
        <v>35</v>
      </c>
      <c r="C17" s="2" t="s">
        <v>36</v>
      </c>
      <c r="D17" s="8">
        <v>0</v>
      </c>
      <c r="E17" s="2">
        <v>0</v>
      </c>
      <c r="F17" s="2" t="s">
        <v>8</v>
      </c>
      <c r="G17" s="8">
        <v>0</v>
      </c>
    </row>
    <row r="18" spans="1:7" x14ac:dyDescent="0.3">
      <c r="A18" s="2">
        <v>450</v>
      </c>
      <c r="B18" s="2" t="s">
        <v>37</v>
      </c>
      <c r="C18" s="2" t="s">
        <v>38</v>
      </c>
      <c r="D18" s="8">
        <v>5.77</v>
      </c>
      <c r="E18" s="2">
        <v>1</v>
      </c>
      <c r="F18" s="2" t="s">
        <v>8</v>
      </c>
      <c r="G18" s="8">
        <v>13.99</v>
      </c>
    </row>
    <row r="19" spans="1:7" x14ac:dyDescent="0.3">
      <c r="A19" s="2">
        <v>116</v>
      </c>
      <c r="B19" s="2" t="s">
        <v>39</v>
      </c>
      <c r="C19" s="2" t="s">
        <v>40</v>
      </c>
      <c r="D19" s="8">
        <v>0</v>
      </c>
      <c r="E19" s="2">
        <v>0</v>
      </c>
      <c r="F19" s="2" t="s">
        <v>8</v>
      </c>
      <c r="G19" s="8">
        <v>0</v>
      </c>
    </row>
    <row r="20" spans="1:7" x14ac:dyDescent="0.3">
      <c r="A20" s="2">
        <v>157</v>
      </c>
      <c r="B20" s="2" t="s">
        <v>41</v>
      </c>
      <c r="C20" s="2" t="s">
        <v>42</v>
      </c>
      <c r="D20" s="8">
        <v>0</v>
      </c>
      <c r="E20" s="2">
        <v>0</v>
      </c>
      <c r="F20" s="2" t="s">
        <v>8</v>
      </c>
      <c r="G20" s="8">
        <v>0</v>
      </c>
    </row>
    <row r="21" spans="1:7" x14ac:dyDescent="0.3">
      <c r="A21" s="2">
        <v>568</v>
      </c>
      <c r="B21" s="2" t="s">
        <v>43</v>
      </c>
      <c r="C21" s="2" t="s">
        <v>44</v>
      </c>
      <c r="D21" s="8">
        <v>461.44</v>
      </c>
      <c r="E21" s="2">
        <v>1</v>
      </c>
      <c r="F21" s="2" t="s">
        <v>5</v>
      </c>
      <c r="G21" s="8">
        <v>742.35</v>
      </c>
    </row>
    <row r="22" spans="1:7" x14ac:dyDescent="0.3">
      <c r="A22" s="2">
        <v>180</v>
      </c>
      <c r="B22" s="2" t="s">
        <v>45</v>
      </c>
      <c r="C22" s="2" t="s">
        <v>46</v>
      </c>
      <c r="D22" s="8">
        <v>0</v>
      </c>
      <c r="E22" s="2">
        <v>0</v>
      </c>
      <c r="F22" s="2" t="s">
        <v>8</v>
      </c>
      <c r="G22" s="8">
        <v>0</v>
      </c>
    </row>
    <row r="23" spans="1:7" x14ac:dyDescent="0.3">
      <c r="A23" s="2">
        <v>592</v>
      </c>
      <c r="B23" s="2" t="s">
        <v>47</v>
      </c>
      <c r="C23" s="2" t="s">
        <v>48</v>
      </c>
      <c r="D23" s="8">
        <v>308.22000000000003</v>
      </c>
      <c r="E23" s="2">
        <v>1</v>
      </c>
      <c r="F23" s="2" t="s">
        <v>28</v>
      </c>
      <c r="G23" s="8">
        <v>564.99</v>
      </c>
    </row>
    <row r="24" spans="1:7" x14ac:dyDescent="0.3">
      <c r="A24" s="2">
        <v>17</v>
      </c>
      <c r="B24" s="2" t="s">
        <v>49</v>
      </c>
      <c r="C24" s="2" t="s">
        <v>50</v>
      </c>
      <c r="D24" s="8">
        <v>0</v>
      </c>
      <c r="E24" s="2">
        <v>0</v>
      </c>
      <c r="F24" s="2" t="s">
        <v>8</v>
      </c>
      <c r="G24" s="8">
        <v>0</v>
      </c>
    </row>
    <row r="25" spans="1:7" x14ac:dyDescent="0.3">
      <c r="A25" s="2">
        <v>167</v>
      </c>
      <c r="B25" s="2" t="s">
        <v>51</v>
      </c>
      <c r="C25" s="2" t="s">
        <v>52</v>
      </c>
      <c r="D25" s="8">
        <v>0</v>
      </c>
      <c r="E25" s="2">
        <v>0</v>
      </c>
      <c r="F25" s="2" t="s">
        <v>8</v>
      </c>
      <c r="G25" s="8">
        <v>0</v>
      </c>
    </row>
    <row r="26" spans="1:7" x14ac:dyDescent="0.3">
      <c r="A26" s="2">
        <v>537</v>
      </c>
      <c r="B26" s="2" t="s">
        <v>53</v>
      </c>
      <c r="C26" s="2" t="s">
        <v>54</v>
      </c>
      <c r="D26" s="8">
        <v>13.09</v>
      </c>
      <c r="E26" s="2">
        <v>1</v>
      </c>
      <c r="F26" s="2" t="s">
        <v>8</v>
      </c>
      <c r="G26" s="8">
        <v>35</v>
      </c>
    </row>
    <row r="27" spans="1:7" x14ac:dyDescent="0.3">
      <c r="A27" s="2">
        <v>334</v>
      </c>
      <c r="B27" s="2" t="s">
        <v>55</v>
      </c>
      <c r="C27" s="2" t="s">
        <v>56</v>
      </c>
      <c r="D27" s="8">
        <v>413.15</v>
      </c>
      <c r="E27" s="2">
        <v>1</v>
      </c>
      <c r="F27" s="2" t="s">
        <v>2</v>
      </c>
      <c r="G27" s="8">
        <v>699.1</v>
      </c>
    </row>
    <row r="28" spans="1:7" x14ac:dyDescent="0.3">
      <c r="A28" s="2">
        <v>182</v>
      </c>
      <c r="B28" s="2" t="s">
        <v>57</v>
      </c>
      <c r="C28" s="2" t="s">
        <v>58</v>
      </c>
      <c r="D28" s="8">
        <v>0</v>
      </c>
      <c r="E28" s="2">
        <v>0</v>
      </c>
      <c r="F28" s="2" t="s">
        <v>8</v>
      </c>
      <c r="G28" s="8">
        <v>0</v>
      </c>
    </row>
    <row r="29" spans="1:7" x14ac:dyDescent="0.3">
      <c r="A29" s="2">
        <v>9</v>
      </c>
      <c r="B29" s="2" t="s">
        <v>59</v>
      </c>
      <c r="C29" s="2" t="s">
        <v>60</v>
      </c>
      <c r="D29" s="8">
        <v>0</v>
      </c>
      <c r="E29" s="2">
        <v>0</v>
      </c>
      <c r="F29" s="2" t="s">
        <v>28</v>
      </c>
      <c r="G29" s="8">
        <v>0</v>
      </c>
    </row>
    <row r="30" spans="1:7" x14ac:dyDescent="0.3">
      <c r="A30" s="2">
        <v>372</v>
      </c>
      <c r="B30" s="2" t="s">
        <v>61</v>
      </c>
      <c r="C30" s="2" t="s">
        <v>62</v>
      </c>
      <c r="D30" s="8">
        <v>1554.95</v>
      </c>
      <c r="E30" s="2">
        <v>1</v>
      </c>
      <c r="F30" s="2" t="s">
        <v>17</v>
      </c>
      <c r="G30" s="8">
        <v>2443.35</v>
      </c>
    </row>
    <row r="31" spans="1:7" x14ac:dyDescent="0.3">
      <c r="A31" s="2">
        <v>449</v>
      </c>
      <c r="B31" s="2" t="s">
        <v>63</v>
      </c>
      <c r="C31" s="2" t="s">
        <v>64</v>
      </c>
      <c r="D31" s="8">
        <v>10.31</v>
      </c>
      <c r="E31" s="2">
        <v>1</v>
      </c>
      <c r="F31" s="2" t="s">
        <v>8</v>
      </c>
      <c r="G31" s="8">
        <v>24.99</v>
      </c>
    </row>
    <row r="32" spans="1:7" x14ac:dyDescent="0.3">
      <c r="A32" s="2">
        <v>479</v>
      </c>
      <c r="B32" s="2" t="s">
        <v>65</v>
      </c>
      <c r="C32" s="2" t="s">
        <v>66</v>
      </c>
      <c r="D32" s="8">
        <v>3.36</v>
      </c>
      <c r="E32" s="2">
        <v>1</v>
      </c>
      <c r="F32" s="2" t="s">
        <v>8</v>
      </c>
      <c r="G32" s="8">
        <v>8.99</v>
      </c>
    </row>
    <row r="33" spans="1:7" x14ac:dyDescent="0.3">
      <c r="A33" s="2">
        <v>79</v>
      </c>
      <c r="B33" s="2" t="s">
        <v>67</v>
      </c>
      <c r="C33" s="2" t="s">
        <v>68</v>
      </c>
      <c r="D33" s="8">
        <v>0</v>
      </c>
      <c r="E33" s="2">
        <v>0</v>
      </c>
      <c r="F33" s="2" t="s">
        <v>8</v>
      </c>
      <c r="G33" s="8">
        <v>0</v>
      </c>
    </row>
    <row r="34" spans="1:7" x14ac:dyDescent="0.3">
      <c r="A34" s="2">
        <v>467</v>
      </c>
      <c r="B34" s="2" t="s">
        <v>69</v>
      </c>
      <c r="C34" s="2" t="s">
        <v>70</v>
      </c>
      <c r="D34" s="8">
        <v>9.16</v>
      </c>
      <c r="E34" s="2">
        <v>1</v>
      </c>
      <c r="F34" s="2" t="s">
        <v>2</v>
      </c>
      <c r="G34" s="8">
        <v>24.49</v>
      </c>
    </row>
    <row r="35" spans="1:7" x14ac:dyDescent="0.3">
      <c r="A35" s="2">
        <v>77</v>
      </c>
      <c r="B35" s="2" t="s">
        <v>72</v>
      </c>
      <c r="C35" s="2" t="s">
        <v>73</v>
      </c>
      <c r="D35" s="8">
        <v>0</v>
      </c>
      <c r="E35" s="2">
        <v>0</v>
      </c>
      <c r="F35" s="2" t="s">
        <v>8</v>
      </c>
      <c r="G35" s="8">
        <v>0</v>
      </c>
    </row>
    <row r="36" spans="1:7" x14ac:dyDescent="0.3">
      <c r="A36" s="2">
        <v>561</v>
      </c>
      <c r="B36" s="2" t="s">
        <v>74</v>
      </c>
      <c r="C36" s="2" t="s">
        <v>75</v>
      </c>
      <c r="D36" s="8">
        <v>1481.94</v>
      </c>
      <c r="E36" s="2">
        <v>1</v>
      </c>
      <c r="F36" s="2" t="s">
        <v>5</v>
      </c>
      <c r="G36" s="8">
        <v>2384.0700000000002</v>
      </c>
    </row>
    <row r="37" spans="1:7" x14ac:dyDescent="0.3">
      <c r="A37" s="2">
        <v>43</v>
      </c>
      <c r="B37" s="2" t="s">
        <v>76</v>
      </c>
      <c r="C37" s="2" t="s">
        <v>77</v>
      </c>
      <c r="D37" s="8">
        <v>0</v>
      </c>
      <c r="E37" s="2">
        <v>0</v>
      </c>
      <c r="F37" s="2" t="s">
        <v>8</v>
      </c>
      <c r="G37" s="8">
        <v>0</v>
      </c>
    </row>
    <row r="38" spans="1:7" x14ac:dyDescent="0.3">
      <c r="A38" s="2">
        <v>32</v>
      </c>
      <c r="B38" s="2" t="s">
        <v>78</v>
      </c>
      <c r="C38" s="2" t="s">
        <v>79</v>
      </c>
      <c r="D38" s="8">
        <v>0</v>
      </c>
      <c r="E38" s="2">
        <v>0</v>
      </c>
      <c r="F38" s="2" t="s">
        <v>28</v>
      </c>
      <c r="G38" s="8">
        <v>0</v>
      </c>
    </row>
    <row r="39" spans="1:7" x14ac:dyDescent="0.3">
      <c r="A39" s="2">
        <v>591</v>
      </c>
      <c r="B39" s="2" t="s">
        <v>80</v>
      </c>
      <c r="C39" s="2" t="s">
        <v>81</v>
      </c>
      <c r="D39" s="8">
        <v>308.22000000000003</v>
      </c>
      <c r="E39" s="2">
        <v>1</v>
      </c>
      <c r="F39" s="2" t="s">
        <v>28</v>
      </c>
      <c r="G39" s="8">
        <v>564.99</v>
      </c>
    </row>
    <row r="40" spans="1:7" x14ac:dyDescent="0.3">
      <c r="A40" s="2">
        <v>370</v>
      </c>
      <c r="B40" s="2" t="s">
        <v>82</v>
      </c>
      <c r="C40" s="2" t="s">
        <v>83</v>
      </c>
      <c r="D40" s="8">
        <v>1518.79</v>
      </c>
      <c r="E40" s="2">
        <v>1</v>
      </c>
      <c r="F40" s="2" t="s">
        <v>17</v>
      </c>
      <c r="G40" s="8">
        <v>2443.35</v>
      </c>
    </row>
    <row r="41" spans="1:7" x14ac:dyDescent="0.3">
      <c r="A41" s="2">
        <v>476</v>
      </c>
      <c r="B41" s="2" t="s">
        <v>84</v>
      </c>
      <c r="C41" s="2" t="s">
        <v>85</v>
      </c>
      <c r="D41" s="8">
        <v>26.18</v>
      </c>
      <c r="E41" s="2">
        <v>1</v>
      </c>
      <c r="F41" s="2" t="s">
        <v>2</v>
      </c>
      <c r="G41" s="8">
        <v>69.989999999999995</v>
      </c>
    </row>
    <row r="42" spans="1:7" x14ac:dyDescent="0.3">
      <c r="A42" s="2">
        <v>158</v>
      </c>
      <c r="B42" s="2" t="s">
        <v>86</v>
      </c>
      <c r="C42" s="2" t="s">
        <v>87</v>
      </c>
      <c r="D42" s="8">
        <v>0</v>
      </c>
      <c r="E42" s="2">
        <v>0</v>
      </c>
      <c r="F42" s="2" t="s">
        <v>8</v>
      </c>
      <c r="G42" s="8">
        <v>0</v>
      </c>
    </row>
    <row r="43" spans="1:7" x14ac:dyDescent="0.3">
      <c r="A43" s="2">
        <v>139</v>
      </c>
      <c r="B43" s="2" t="s">
        <v>88</v>
      </c>
      <c r="C43" s="2" t="s">
        <v>89</v>
      </c>
      <c r="D43" s="8">
        <v>0</v>
      </c>
      <c r="E43" s="2">
        <v>0</v>
      </c>
      <c r="F43" s="2" t="s">
        <v>8</v>
      </c>
      <c r="G43" s="8">
        <v>0</v>
      </c>
    </row>
    <row r="44" spans="1:7" x14ac:dyDescent="0.3">
      <c r="A44" s="2">
        <v>186</v>
      </c>
      <c r="B44" s="2" t="s">
        <v>90</v>
      </c>
      <c r="C44" s="2" t="s">
        <v>91</v>
      </c>
      <c r="D44" s="8">
        <v>0</v>
      </c>
      <c r="E44" s="2">
        <v>0</v>
      </c>
      <c r="F44" s="2" t="s">
        <v>8</v>
      </c>
      <c r="G44" s="8">
        <v>0</v>
      </c>
    </row>
    <row r="45" spans="1:7" x14ac:dyDescent="0.3">
      <c r="A45" s="2">
        <v>311</v>
      </c>
      <c r="B45" s="2" t="s">
        <v>92</v>
      </c>
      <c r="C45" s="2" t="s">
        <v>93</v>
      </c>
      <c r="D45" s="8">
        <v>2171.29</v>
      </c>
      <c r="E45" s="2">
        <v>1</v>
      </c>
      <c r="F45" s="2" t="s">
        <v>17</v>
      </c>
      <c r="G45" s="8">
        <v>3578.27</v>
      </c>
    </row>
    <row r="46" spans="1:7" x14ac:dyDescent="0.3">
      <c r="A46" s="2">
        <v>21</v>
      </c>
      <c r="B46" s="2" t="s">
        <v>94</v>
      </c>
      <c r="C46" s="2" t="s">
        <v>95</v>
      </c>
      <c r="D46" s="8">
        <v>0</v>
      </c>
      <c r="E46" s="2">
        <v>0</v>
      </c>
      <c r="F46" s="2" t="s">
        <v>28</v>
      </c>
      <c r="G46" s="8">
        <v>0</v>
      </c>
    </row>
    <row r="47" spans="1:7" x14ac:dyDescent="0.3">
      <c r="A47" s="2">
        <v>277</v>
      </c>
      <c r="B47" s="2" t="s">
        <v>96</v>
      </c>
      <c r="C47" s="2" t="s">
        <v>97</v>
      </c>
      <c r="D47" s="8">
        <v>352.14</v>
      </c>
      <c r="E47" s="2">
        <v>1</v>
      </c>
      <c r="F47" s="2" t="s">
        <v>17</v>
      </c>
      <c r="G47" s="8">
        <v>594.83000000000004</v>
      </c>
    </row>
    <row r="48" spans="1:7" x14ac:dyDescent="0.3">
      <c r="A48" s="2">
        <v>272</v>
      </c>
      <c r="B48" s="2" t="s">
        <v>98</v>
      </c>
      <c r="C48" s="2" t="s">
        <v>99</v>
      </c>
      <c r="D48" s="8">
        <v>181.49</v>
      </c>
      <c r="E48" s="2">
        <v>1</v>
      </c>
      <c r="F48" s="2" t="s">
        <v>17</v>
      </c>
      <c r="G48" s="8">
        <v>306.56</v>
      </c>
    </row>
    <row r="49" spans="1:7" x14ac:dyDescent="0.3">
      <c r="A49" s="2">
        <v>306</v>
      </c>
      <c r="B49" s="2" t="s">
        <v>100</v>
      </c>
      <c r="C49" s="2" t="s">
        <v>101</v>
      </c>
      <c r="D49" s="8">
        <v>739.04</v>
      </c>
      <c r="E49" s="2">
        <v>1</v>
      </c>
      <c r="F49" s="2" t="s">
        <v>2</v>
      </c>
      <c r="G49" s="8">
        <v>1349.6</v>
      </c>
    </row>
    <row r="50" spans="1:7" x14ac:dyDescent="0.3">
      <c r="A50" s="2">
        <v>483</v>
      </c>
      <c r="B50" s="2" t="s">
        <v>102</v>
      </c>
      <c r="C50" s="2" t="s">
        <v>103</v>
      </c>
      <c r="D50" s="8">
        <v>44.88</v>
      </c>
      <c r="E50" s="2">
        <v>1</v>
      </c>
      <c r="F50" s="2" t="s">
        <v>8</v>
      </c>
      <c r="G50" s="8">
        <v>120</v>
      </c>
    </row>
    <row r="51" spans="1:7" x14ac:dyDescent="0.3">
      <c r="A51" s="2">
        <v>68</v>
      </c>
      <c r="B51" s="2" t="s">
        <v>104</v>
      </c>
      <c r="C51" s="2" t="s">
        <v>105</v>
      </c>
      <c r="D51" s="8">
        <v>0</v>
      </c>
      <c r="E51" s="2">
        <v>0</v>
      </c>
      <c r="F51" s="2" t="s">
        <v>8</v>
      </c>
      <c r="G51" s="8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0BEDB-7D41-481D-87CC-FCF45868C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tip</vt:lpstr>
      <vt:lpstr>categories</vt:lpstr>
      <vt:lpstr>products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 - Bios</dc:creator>
  <cp:lastModifiedBy>Jacopo Gianfranchi</cp:lastModifiedBy>
  <dcterms:created xsi:type="dcterms:W3CDTF">2025-02-10T15:50:40Z</dcterms:created>
  <dcterms:modified xsi:type="dcterms:W3CDTF">2025-02-13T18:24:37Z</dcterms:modified>
</cp:coreProperties>
</file>