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acquelinedowling/SEM-1.1/"/>
    </mc:Choice>
  </mc:AlternateContent>
  <xr:revisionPtr revIDLastSave="0" documentId="13_ncr:1_{A828D0DA-6828-EC4B-80DF-6848CC0F90BF}" xr6:coauthVersionLast="40" xr6:coauthVersionMax="43" xr10:uidLastSave="{00000000-0000-0000-0000-000000000000}"/>
  <bookViews>
    <workbookView xWindow="0" yWindow="460" windowWidth="28800" windowHeight="16640" xr2:uid="{00000000-000D-0000-FFFF-FFFF00000000}"/>
  </bookViews>
  <sheets>
    <sheet name="BaseCase" sheetId="1" r:id="rId1"/>
  </sheets>
  <definedNames>
    <definedName name="Btu_per_kWh">BaseCase!$B$47</definedName>
    <definedName name="DISCOUNT_RATE">BaseCase!$B$45</definedName>
    <definedName name="HOURS_PER_YEAR">BaseCase!$B$46</definedName>
    <definedName name="MWh_per_MMBtu">BaseCase!$B$48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06" i="1" l="1"/>
  <c r="J106" i="1"/>
  <c r="J113" i="1"/>
  <c r="J114" i="1"/>
  <c r="J115" i="1"/>
  <c r="I115" i="1"/>
  <c r="I114" i="1"/>
  <c r="I113" i="1"/>
  <c r="D119" i="1" l="1"/>
  <c r="E118" i="1"/>
  <c r="Z117" i="1"/>
  <c r="Q117" i="1"/>
  <c r="B117" i="1"/>
  <c r="Z116" i="1"/>
  <c r="Q116" i="1"/>
  <c r="B116" i="1"/>
  <c r="M115" i="1"/>
  <c r="N115" i="1" s="1"/>
  <c r="B115" i="1" s="1"/>
  <c r="G115" i="1"/>
  <c r="M114" i="1"/>
  <c r="N114" i="1" s="1"/>
  <c r="B114" i="1" s="1"/>
  <c r="G114" i="1"/>
  <c r="M113" i="1"/>
  <c r="G113" i="1"/>
  <c r="B111" i="1"/>
  <c r="E110" i="1"/>
  <c r="Z108" i="1"/>
  <c r="B108" i="1" s="1"/>
  <c r="Q108" i="1"/>
  <c r="Z107" i="1"/>
  <c r="Q107" i="1"/>
  <c r="B107" i="1"/>
  <c r="M106" i="1"/>
  <c r="N106" i="1" s="1"/>
  <c r="B106" i="1" s="1"/>
  <c r="G106" i="1"/>
  <c r="X102" i="1"/>
  <c r="T102" i="1"/>
  <c r="R102" i="1"/>
  <c r="Q102" i="1"/>
  <c r="M101" i="1"/>
  <c r="L101" i="1"/>
  <c r="J101" i="1"/>
  <c r="I101" i="1"/>
  <c r="G101" i="1"/>
  <c r="X97" i="1"/>
  <c r="T97" i="1"/>
  <c r="R97" i="1"/>
  <c r="Q97" i="1"/>
  <c r="M96" i="1"/>
  <c r="N96" i="1" s="1"/>
  <c r="B96" i="1" s="1"/>
  <c r="L96" i="1"/>
  <c r="J96" i="1"/>
  <c r="I96" i="1"/>
  <c r="G96" i="1"/>
  <c r="X92" i="1"/>
  <c r="T92" i="1"/>
  <c r="R92" i="1"/>
  <c r="Q92" i="1"/>
  <c r="L91" i="1"/>
  <c r="J91" i="1"/>
  <c r="M91" i="1" s="1"/>
  <c r="N91" i="1" s="1"/>
  <c r="B91" i="1" s="1"/>
  <c r="I91" i="1"/>
  <c r="G91" i="1"/>
  <c r="X87" i="1"/>
  <c r="U87" i="1"/>
  <c r="T87" i="1"/>
  <c r="Q87" i="1"/>
  <c r="M86" i="1"/>
  <c r="L86" i="1"/>
  <c r="J86" i="1"/>
  <c r="I86" i="1"/>
  <c r="G86" i="1"/>
  <c r="X81" i="1"/>
  <c r="T81" i="1"/>
  <c r="Q81" i="1"/>
  <c r="L80" i="1"/>
  <c r="J80" i="1"/>
  <c r="M80" i="1" s="1"/>
  <c r="N80" i="1" s="1"/>
  <c r="B80" i="1" s="1"/>
  <c r="I80" i="1"/>
  <c r="G80" i="1"/>
  <c r="B48" i="1"/>
  <c r="B47" i="1"/>
  <c r="U92" i="1" s="1"/>
  <c r="V92" i="1" s="1"/>
  <c r="Z92" i="1" s="1"/>
  <c r="B92" i="1" s="1"/>
  <c r="C46" i="1"/>
  <c r="B46" i="1"/>
  <c r="N101" i="1" s="1"/>
  <c r="B101" i="1" s="1"/>
  <c r="N113" i="1" l="1"/>
  <c r="B113" i="1" s="1"/>
  <c r="V87" i="1"/>
  <c r="Z87" i="1" s="1"/>
  <c r="B87"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<sst xmlns="http://schemas.openxmlformats.org/spreadsheetml/2006/main" count="228" uniqueCount="164">
  <si>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</si>
  <si>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</si>
  <si>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</si>
  <si>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</si>
  <si>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</si>
  <si>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</si>
  <si>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</si>
  <si>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</si>
  <si>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</si>
  <si>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</si>
  <si>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</si>
  <si>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</si>
  <si>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</si>
  <si>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</si>
  <si>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</si>
  <si>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</si>
  <si>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</si>
  <si>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</si>
  <si>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</si>
  <si>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</si>
  <si>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</si>
  <si>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</si>
  <si>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</si>
  <si>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</si>
  <si>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</si>
  <si>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</si>
  <si>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</si>
  <si>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</si>
  <si>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</si>
  <si>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</si>
  <si>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</si>
  <si>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</si>
  <si>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</si>
  <si>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</si>
  <si>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</si>
  <si>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</si>
  <si>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</si>
  <si>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</si>
  <si>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</si>
  <si>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</si>
  <si>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</si>
  <si>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</si>
  <si>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</si>
  <si>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</si>
  <si>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</si>
  <si>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</si>
  <si>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</si>
  <si>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</si>
  <si>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</si>
  <si>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</si>
  <si>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</si>
  <si>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</si>
  <si>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</si>
  <si>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</si>
  <si>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</si>
  <si>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</si>
  <si>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</si>
  <si>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</si>
  <si>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</si>
  <si>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</si>
  <si>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</si>
  <si>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</si>
  <si>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</si>
  <si>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</si>
  <si>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</si>
  <si>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</si>
  <si>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</si>
  <si>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</si>
  <si>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</si>
  <si>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</si>
  <si>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</si>
  <si>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</si>
  <si>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</si>
  <si>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</si>
  <si>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</si>
  <si>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</si>
  <si>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</si>
  <si>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</si>
  <si>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</si>
  <si>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</si>
  <si>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</si>
  <si>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</si>
  <si>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</si>
  <si>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</si>
  <si>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</si>
  <si>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</si>
  <si>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</si>
  <si>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</si>
  <si>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</si>
  <si>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</si>
  <si>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</si>
  <si>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</si>
  <si>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</si>
  <si>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</si>
  <si>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</si>
  <si>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</si>
  <si>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</si>
  <si>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</si>
  <si>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</si>
  <si>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</si>
  <si>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</si>
  <si>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</si>
  <si>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</si>
  <si>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</si>
  <si>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</si>
  <si>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</si>
  <si>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</si>
  <si>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</si>
  <si>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</si>
  <si>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</si>
  <si>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</si>
  <si>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</si>
  <si>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</si>
  <si>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</si>
  <si>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</si>
  <si>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</si>
  <si>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</si>
  <si>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</si>
  <si>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</si>
  <si>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</si>
  <si>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</si>
  <si>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</si>
  <si>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</si>
  <si>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</si>
  <si>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</si>
  <si>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</si>
  <si>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</si>
  <si>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</si>
  <si>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</si>
  <si>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</si>
  <si>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</si>
  <si>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</si>
  <si>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</si>
  <si>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</si>
  <si>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</si>
  <si>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</si>
  <si>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</si>
  <si>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STORAGE_CHARGING_EFFICIENCY</t>
  </si>
  <si>
    <t>Equivalent to roundtrip efficiency</t>
  </si>
  <si>
    <t>STORAGE_DECAY_RATE</t>
  </si>
  <si>
    <t>fraction per hour</t>
  </si>
  <si>
    <t>1% per month</t>
  </si>
  <si>
    <t>STORAGE_CHARGING_TIME</t>
  </si>
  <si>
    <t>hours</t>
  </si>
  <si>
    <t>From $1568/kW and $261/kWh from Davis et al., 2018</t>
  </si>
  <si>
    <t>FIXED_COST_PGP_STORAGE</t>
  </si>
  <si>
    <t>2.7e-6 adds on about 2.4 cents per kWh if used one cycle per year</t>
  </si>
  <si>
    <t>FIXED_COST_TO_PGP_STORAGE</t>
  </si>
  <si>
    <t>FIXED_COST_FROM_PGP_STORAGE</t>
  </si>
  <si>
    <t>VAR_COST_TO_PGP_STORAGE</t>
  </si>
  <si>
    <t>VAR_COST_FROM_PGP_STORAGE</t>
  </si>
  <si>
    <t>PGP_STORAGE_DECAY_RATE</t>
  </si>
  <si>
    <t>0.01% per year</t>
  </si>
  <si>
    <t>PGP_STORAGE_CHARGING_EFFICIENCY</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</si>
  <si>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</si>
  <si>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</si>
  <si>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</si>
  <si>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</si>
  <si>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</si>
  <si>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</si>
  <si>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This area can be used for notes or text.</t>
  </si>
  <si>
    <t>Save this as a .csv file in order to run it with the Simple Energy Model.</t>
  </si>
  <si>
    <t>For PGP and battery storage to be consisten with citations from Davis et al.</t>
  </si>
  <si>
    <t>BaseCase_WindSolar_PGPbatt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</si>
</sst>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8"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s>
  <fills count="10">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56">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7" borderId="1" xfId="0" applyFont="1" applyFill="1" applyBorder="1"/>
    <xf numFmtId="0" fontId="7" fillId="2" borderId="1" xfId="0" applyFont="1" applyFill="1" applyBorder="1" applyAlignment="1">
      <alignment horizontal="right"/>
    </xf>
    <xf numFmtId="0" fontId="0" fillId="6" borderId="1" xfId="0" applyFont="1" applyFill="1" applyBorder="1" applyAlignment="1">
      <alignment wrapText="1"/>
    </xf>
    <xf numFmtId="0" fontId="0" fillId="6" borderId="1" xfId="0" applyFont="1" applyFill="1" applyBorder="1" applyAlignment="1">
      <alignment horizontal="left" wrapText="1"/>
    </xf>
    <xf numFmtId="0" fontId="0" fillId="0" borderId="0" xfId="0" applyFont="1" applyAlignment="1">
      <alignment wrapText="1"/>
    </xf>
    <xf numFmtId="0" fontId="6" fillId="7" borderId="1" xfId="0" applyFont="1" applyFill="1" applyBorder="1"/>
    <xf numFmtId="0" fontId="6" fillId="0" borderId="0" xfId="0" applyFont="1" applyAlignment="1">
      <alignment horizontal="left"/>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0"/>
  <sheetViews>
    <sheetView tabSelected="1" topLeftCell="A106" workbookViewId="0">
      <selection activeCell="D137" sqref="D137"/>
    </sheetView>
  </sheetViews>
  <sheetFormatPr baseColWidth="10" defaultColWidth="14.5" defaultRowHeight="15" customHeight="1" x14ac:dyDescent="0.2"/>
  <cols>
    <col min="1" max="1" width="31.8320312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v>0.05</v>
      </c>
      <c r="D45" s="55" t="s">
        <v>162</v>
      </c>
      <c r="E45" s="55"/>
      <c r="F45" s="55"/>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4.25" hidden="1" customHeight="1" x14ac:dyDescent="0.2">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x14ac:dyDescent="0.2">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x14ac:dyDescent="0.2">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x14ac:dyDescent="0.2">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x14ac:dyDescent="0.2">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x14ac:dyDescent="0.2">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x14ac:dyDescent="0.2">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x14ac:dyDescent="0.2">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x14ac:dyDescent="0.2">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x14ac:dyDescent="0.2">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x14ac:dyDescent="0.2">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x14ac:dyDescent="0.2">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x14ac:dyDescent="0.2">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x14ac:dyDescent="0.2">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x14ac:dyDescent="0.2">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x14ac:dyDescent="0.2">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x14ac:dyDescent="0.2">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x14ac:dyDescent="0.2">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x14ac:dyDescent="0.2">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x14ac:dyDescent="0.2">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x14ac:dyDescent="0.2">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x14ac:dyDescent="0.2">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x14ac:dyDescent="0.2">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x14ac:dyDescent="0.2">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x14ac:dyDescent="0.2">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x14ac:dyDescent="0.2">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x14ac:dyDescent="0.2">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x14ac:dyDescent="0.2">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x14ac:dyDescent="0.2">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x14ac:dyDescent="0.2">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x14ac:dyDescent="0.2">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x14ac:dyDescent="0.2">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x14ac:dyDescent="0.2">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x14ac:dyDescent="0.2">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x14ac:dyDescent="0.2">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x14ac:dyDescent="0.2">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x14ac:dyDescent="0.2">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x14ac:dyDescent="0.2">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x14ac:dyDescent="0.2">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x14ac:dyDescent="0.2">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127</v>
      </c>
      <c r="AB101" s="4"/>
      <c r="AC101" s="4"/>
    </row>
    <row r="102" spans="1:29" ht="14.25" customHeight="1" x14ac:dyDescent="0.2">
      <c r="A102" s="14" t="s">
        <v>128</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129</v>
      </c>
      <c r="AB102" s="4"/>
      <c r="AC102" s="4"/>
    </row>
    <row r="103" spans="1:29" ht="14.25" customHeight="1" x14ac:dyDescent="0.2">
      <c r="A103" s="14" t="s">
        <v>130</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x14ac:dyDescent="0.2">
      <c r="A104" s="14" t="s">
        <v>131</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x14ac:dyDescent="0.2">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x14ac:dyDescent="0.2">
      <c r="A106" s="14" t="s">
        <v>132</v>
      </c>
      <c r="B106" s="32">
        <f>N106</f>
        <v>2.3892020662950454E-3</v>
      </c>
      <c r="C106" s="3" t="s">
        <v>133</v>
      </c>
      <c r="D106" s="3" t="s">
        <v>134</v>
      </c>
      <c r="E106" s="4"/>
      <c r="F106" s="8">
        <v>261</v>
      </c>
      <c r="G106" s="9" t="str">
        <f>HYPERLINK("http://science.sciencemag.org/content/360/6396/eaas9793/tab-pdf","Davis et al., 2018, Science")</f>
        <v>Davis et al., 2018, Science</v>
      </c>
      <c r="H106" s="49">
        <v>20</v>
      </c>
      <c r="I106" s="9" t="str">
        <f t="shared" ref="I106" si="0">HYPERLINK("http://science.sciencemag.org/content/360/6396/eaas9793/tab-pdf","Davis et al., 2018, Science")</f>
        <v>Davis et al., 2018, Science</v>
      </c>
      <c r="J106" s="33">
        <f>$C$45*(1+$C$45)^H106/((1+$C$45)^H106-1)</f>
        <v>8.0242587190691314E-2</v>
      </c>
      <c r="K106" s="8">
        <v>0</v>
      </c>
      <c r="L106" s="38"/>
      <c r="M106" s="34">
        <f>F106*J106+K106</f>
        <v>20.943315256770433</v>
      </c>
      <c r="N106" s="35">
        <f>M106/HOURS_PER_YEAR</f>
        <v>2.3892020662950454E-3</v>
      </c>
      <c r="O106" s="8"/>
      <c r="P106" s="8"/>
      <c r="Q106" s="27"/>
      <c r="R106" s="4"/>
      <c r="S106" s="8"/>
      <c r="T106" s="4"/>
      <c r="U106" s="28"/>
      <c r="V106" s="28"/>
      <c r="W106" s="29"/>
      <c r="X106" s="30"/>
      <c r="Y106" s="31"/>
      <c r="Z106" s="26"/>
      <c r="AA106" s="4"/>
      <c r="AB106" s="4"/>
      <c r="AC106" s="4"/>
    </row>
    <row r="107" spans="1:29" ht="14.25" customHeight="1" x14ac:dyDescent="0.2">
      <c r="A107" s="14" t="s">
        <v>135</v>
      </c>
      <c r="B107" s="22">
        <f t="shared" ref="B107:B108" si="1">Z107</f>
        <v>0</v>
      </c>
      <c r="C107" s="3" t="s">
        <v>97</v>
      </c>
      <c r="D107" s="3"/>
      <c r="E107" s="4"/>
      <c r="F107" s="8"/>
      <c r="G107" s="3"/>
      <c r="H107" s="8"/>
      <c r="I107" s="3"/>
      <c r="J107" s="24"/>
      <c r="K107" s="8"/>
      <c r="L107" s="4"/>
      <c r="M107" s="24"/>
      <c r="N107" s="26"/>
      <c r="O107" s="8">
        <v>0</v>
      </c>
      <c r="P107" s="8">
        <v>0</v>
      </c>
      <c r="Q107" s="27" t="str">
        <f t="shared" ref="Q107:Q108" si="2">IF(AND(O107&lt;&gt;0,P107&lt;&gt;0),"bad fuel cost","OK")</f>
        <v>OK</v>
      </c>
      <c r="R107" s="4"/>
      <c r="S107" s="8">
        <v>0</v>
      </c>
      <c r="T107" s="4"/>
      <c r="U107" s="28">
        <v>1</v>
      </c>
      <c r="V107" s="28"/>
      <c r="W107" s="29">
        <v>0</v>
      </c>
      <c r="X107" s="30"/>
      <c r="Y107" s="31"/>
      <c r="Z107" s="37">
        <f t="shared" ref="Z107:Z108" si="3">V107/U107+W107/1000+Y107</f>
        <v>0</v>
      </c>
      <c r="AA107" s="4"/>
      <c r="AB107" s="4"/>
      <c r="AC107" s="44"/>
    </row>
    <row r="108" spans="1:29" ht="14.25" customHeight="1" x14ac:dyDescent="0.2">
      <c r="A108" s="14" t="s">
        <v>136</v>
      </c>
      <c r="B108" s="22">
        <f t="shared" si="1"/>
        <v>0</v>
      </c>
      <c r="C108" s="3" t="s">
        <v>97</v>
      </c>
      <c r="D108" s="3"/>
      <c r="E108" s="4"/>
      <c r="F108" s="8"/>
      <c r="G108" s="3"/>
      <c r="H108" s="8"/>
      <c r="I108" s="3"/>
      <c r="J108" s="24"/>
      <c r="K108" s="8"/>
      <c r="L108" s="4"/>
      <c r="M108" s="24"/>
      <c r="N108" s="26"/>
      <c r="O108" s="8">
        <v>0</v>
      </c>
      <c r="P108" s="8">
        <v>0</v>
      </c>
      <c r="Q108" s="27" t="str">
        <f t="shared" si="2"/>
        <v>OK</v>
      </c>
      <c r="R108" s="4"/>
      <c r="S108" s="8">
        <v>0</v>
      </c>
      <c r="T108" s="4"/>
      <c r="U108" s="28">
        <v>1</v>
      </c>
      <c r="V108" s="28"/>
      <c r="W108" s="29">
        <v>0</v>
      </c>
      <c r="X108" s="30"/>
      <c r="Y108" s="31"/>
      <c r="Z108" s="37">
        <f t="shared" si="3"/>
        <v>0</v>
      </c>
      <c r="AA108" s="4"/>
      <c r="AB108" s="4"/>
      <c r="AC108" s="4"/>
    </row>
    <row r="109" spans="1:29" ht="14.25" customHeight="1" x14ac:dyDescent="0.2">
      <c r="A109" s="14" t="s">
        <v>137</v>
      </c>
      <c r="B109" s="15">
        <v>0.9</v>
      </c>
      <c r="C109" s="3"/>
      <c r="D109" s="3" t="s">
        <v>138</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x14ac:dyDescent="0.2">
      <c r="A110" s="14" t="s">
        <v>139</v>
      </c>
      <c r="B110" s="32">
        <f>1.01^(1/HOURS_PER_YEAR)-1</f>
        <v>1.1351290010175319E-6</v>
      </c>
      <c r="C110" s="3" t="s">
        <v>140</v>
      </c>
      <c r="D110" s="3" t="s">
        <v>141</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x14ac:dyDescent="0.2">
      <c r="A111" s="14" t="s">
        <v>142</v>
      </c>
      <c r="B111" s="40">
        <f>1568/261</f>
        <v>6.0076628352490422</v>
      </c>
      <c r="C111" s="3" t="s">
        <v>143</v>
      </c>
      <c r="D111" s="3" t="s">
        <v>144</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x14ac:dyDescent="0.2">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x14ac:dyDescent="0.2">
      <c r="A113" s="14" t="s">
        <v>145</v>
      </c>
      <c r="B113" s="45">
        <f t="shared" ref="B113:B115" si="4">N113</f>
        <v>2.7462092716035003E-6</v>
      </c>
      <c r="C113" s="3" t="s">
        <v>133</v>
      </c>
      <c r="D113" s="3" t="s">
        <v>146</v>
      </c>
      <c r="E113" s="4"/>
      <c r="F113" s="8">
        <v>0.3</v>
      </c>
      <c r="G113" s="9" t="str">
        <f>HYPERLINK("https://prod-ng.sandia.gov/techlib-noauth/access-control.cgi/2011/114845.pdf","Schoenung, 2011, Sandia Report")</f>
        <v>Schoenung, 2011, Sandia Report</v>
      </c>
      <c r="H113" s="49">
        <v>20</v>
      </c>
      <c r="I113" s="9" t="str">
        <f>HYPERLINK("https://prod-ng.sandia.gov/techlib-noauth/access-control.cgi/2011/114845.pdf","Schoenung, 2011, Sandia Report")</f>
        <v>Schoenung, 2011, Sandia Report</v>
      </c>
      <c r="J113" s="33">
        <f>$C$45*(1+$C$45)^H113/((1+$C$45)^H113-1)</f>
        <v>8.0242587190691314E-2</v>
      </c>
      <c r="K113" s="8">
        <v>0</v>
      </c>
      <c r="L113" s="38"/>
      <c r="M113" s="34">
        <f t="shared" ref="M113:M115" si="5">F113*J113+K113</f>
        <v>2.4072776157207394E-2</v>
      </c>
      <c r="N113" s="46">
        <f>M113/HOURS_PER_YEAR</f>
        <v>2.7462092716035003E-6</v>
      </c>
      <c r="O113" s="8"/>
      <c r="P113" s="8"/>
      <c r="Q113" s="27"/>
      <c r="R113" s="4"/>
      <c r="S113" s="8"/>
      <c r="T113" s="4"/>
      <c r="U113" s="28"/>
      <c r="V113" s="28"/>
      <c r="W113" s="29"/>
      <c r="X113" s="30"/>
      <c r="Y113" s="31"/>
      <c r="Z113" s="26"/>
      <c r="AA113" s="4"/>
      <c r="AB113" s="4"/>
      <c r="AC113" s="4"/>
    </row>
    <row r="114" spans="1:29" ht="14.25" customHeight="1" x14ac:dyDescent="0.2">
      <c r="A114" s="14" t="s">
        <v>147</v>
      </c>
      <c r="B114" s="45">
        <f t="shared" si="4"/>
        <v>1.0069433995879501E-2</v>
      </c>
      <c r="C114" s="3" t="s">
        <v>97</v>
      </c>
      <c r="D114" s="3"/>
      <c r="E114" s="4"/>
      <c r="F114" s="8">
        <v>1100</v>
      </c>
      <c r="G114" s="9" t="str">
        <f t="shared" ref="G114:I115" si="6">HYPERLINK("http://science.sciencemag.org/content/360/6396/eaas9793/tab-pdf","Davis et al., 2018, Science")</f>
        <v>Davis et al., 2018, Science</v>
      </c>
      <c r="H114" s="49">
        <v>20</v>
      </c>
      <c r="I114" s="9" t="str">
        <f t="shared" si="6"/>
        <v>Davis et al., 2018, Science</v>
      </c>
      <c r="J114" s="33">
        <f t="shared" ref="J114:J115" si="7">$C$45*(1+$C$45)^H114/((1+$C$45)^H114-1)</f>
        <v>8.0242587190691314E-2</v>
      </c>
      <c r="K114" s="8">
        <v>0</v>
      </c>
      <c r="L114" s="38"/>
      <c r="M114" s="34">
        <f t="shared" si="5"/>
        <v>88.266845909760448</v>
      </c>
      <c r="N114" s="35">
        <f>M114/HOURS_PER_YEAR</f>
        <v>1.0069433995879501E-2</v>
      </c>
      <c r="O114" s="8"/>
      <c r="P114" s="8"/>
      <c r="Q114" s="27"/>
      <c r="R114" s="4"/>
      <c r="S114" s="8"/>
      <c r="T114" s="4"/>
      <c r="U114" s="28"/>
      <c r="V114" s="28"/>
      <c r="W114" s="29"/>
      <c r="X114" s="30"/>
      <c r="Y114" s="31"/>
      <c r="Z114" s="26"/>
      <c r="AA114" s="4"/>
      <c r="AB114" s="4"/>
      <c r="AC114" s="4"/>
    </row>
    <row r="115" spans="1:29" ht="14.25" customHeight="1" x14ac:dyDescent="0.2">
      <c r="A115" s="14" t="s">
        <v>148</v>
      </c>
      <c r="B115" s="45">
        <f t="shared" si="4"/>
        <v>4.2108542164587009E-2</v>
      </c>
      <c r="C115" s="3" t="s">
        <v>97</v>
      </c>
      <c r="D115" s="3"/>
      <c r="E115" s="4"/>
      <c r="F115" s="8">
        <v>4600</v>
      </c>
      <c r="G115" s="9" t="str">
        <f t="shared" si="6"/>
        <v>Davis et al., 2018, Science</v>
      </c>
      <c r="H115" s="49">
        <v>20</v>
      </c>
      <c r="I115" s="9" t="str">
        <f t="shared" si="6"/>
        <v>Davis et al., 2018, Science</v>
      </c>
      <c r="J115" s="33">
        <f t="shared" si="7"/>
        <v>8.0242587190691314E-2</v>
      </c>
      <c r="K115" s="8">
        <v>0</v>
      </c>
      <c r="L115" s="38"/>
      <c r="M115" s="34">
        <f t="shared" si="5"/>
        <v>369.11590107718007</v>
      </c>
      <c r="N115" s="35">
        <f>M115/HOURS_PER_YEAR</f>
        <v>4.2108542164587009E-2</v>
      </c>
      <c r="O115" s="8"/>
      <c r="P115" s="8"/>
      <c r="Q115" s="27"/>
      <c r="R115" s="4"/>
      <c r="S115" s="8"/>
      <c r="T115" s="4"/>
      <c r="U115" s="28"/>
      <c r="V115" s="28"/>
      <c r="W115" s="29"/>
      <c r="X115" s="30"/>
      <c r="Y115" s="31"/>
      <c r="Z115" s="26"/>
      <c r="AA115" s="4"/>
      <c r="AB115" s="4"/>
      <c r="AC115" s="4"/>
    </row>
    <row r="116" spans="1:29" ht="14.25" customHeight="1" x14ac:dyDescent="0.2">
      <c r="A116" s="14" t="s">
        <v>149</v>
      </c>
      <c r="B116" s="22">
        <f t="shared" ref="B116:B117" si="8">Z116</f>
        <v>0</v>
      </c>
      <c r="C116" s="3" t="s">
        <v>97</v>
      </c>
      <c r="D116" s="3"/>
      <c r="E116" s="4"/>
      <c r="F116" s="8"/>
      <c r="G116" s="3"/>
      <c r="H116" s="8"/>
      <c r="I116" s="3"/>
      <c r="J116" s="24"/>
      <c r="K116" s="8"/>
      <c r="L116" s="4"/>
      <c r="M116" s="24"/>
      <c r="N116" s="26"/>
      <c r="O116" s="8">
        <v>0</v>
      </c>
      <c r="P116" s="8">
        <v>0</v>
      </c>
      <c r="Q116" s="27" t="str">
        <f t="shared" ref="Q116:Q117" si="9">IF(AND(O116&lt;&gt;0,P116&lt;&gt;0),"bad fuel cost","OK")</f>
        <v>OK</v>
      </c>
      <c r="R116" s="4"/>
      <c r="S116" s="8">
        <v>0</v>
      </c>
      <c r="T116" s="4"/>
      <c r="U116" s="28">
        <v>1</v>
      </c>
      <c r="V116" s="28"/>
      <c r="W116" s="29">
        <v>0</v>
      </c>
      <c r="X116" s="30"/>
      <c r="Y116" s="31"/>
      <c r="Z116" s="37">
        <f t="shared" ref="Z116:Z117" si="10">V116/U116+W116/1000+Y116</f>
        <v>0</v>
      </c>
      <c r="AA116" s="4"/>
      <c r="AB116" s="4"/>
      <c r="AC116" s="4"/>
    </row>
    <row r="117" spans="1:29" ht="14.25" customHeight="1" x14ac:dyDescent="0.2">
      <c r="A117" s="14" t="s">
        <v>150</v>
      </c>
      <c r="B117" s="22">
        <f t="shared" si="8"/>
        <v>0</v>
      </c>
      <c r="C117" s="3" t="s">
        <v>97</v>
      </c>
      <c r="D117" s="3"/>
      <c r="E117" s="4"/>
      <c r="F117" s="8"/>
      <c r="G117" s="3"/>
      <c r="H117" s="8"/>
      <c r="I117" s="3"/>
      <c r="J117" s="24"/>
      <c r="K117" s="8"/>
      <c r="L117" s="4"/>
      <c r="M117" s="24"/>
      <c r="N117" s="26"/>
      <c r="O117" s="8">
        <v>0</v>
      </c>
      <c r="P117" s="8">
        <v>0</v>
      </c>
      <c r="Q117" s="27" t="str">
        <f t="shared" si="9"/>
        <v>OK</v>
      </c>
      <c r="R117" s="4"/>
      <c r="S117" s="8">
        <v>0</v>
      </c>
      <c r="T117" s="4"/>
      <c r="U117" s="28">
        <v>1</v>
      </c>
      <c r="V117" s="28"/>
      <c r="W117" s="29">
        <v>0</v>
      </c>
      <c r="X117" s="30"/>
      <c r="Y117" s="31"/>
      <c r="Z117" s="37">
        <f t="shared" si="10"/>
        <v>0</v>
      </c>
      <c r="AA117" s="4"/>
      <c r="AB117" s="4"/>
      <c r="AC117" s="4"/>
    </row>
    <row r="118" spans="1:29" ht="14.25" customHeight="1" x14ac:dyDescent="0.2">
      <c r="A118" s="14" t="s">
        <v>151</v>
      </c>
      <c r="B118" s="47">
        <f>1.0001^(1/HOURS_PER_YEAR)-1</f>
        <v>1.1407375488659E-8</v>
      </c>
      <c r="C118" s="3" t="s">
        <v>140</v>
      </c>
      <c r="D118" s="3" t="s">
        <v>152</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x14ac:dyDescent="0.2">
      <c r="A119" s="14" t="s">
        <v>153</v>
      </c>
      <c r="B119" s="47">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x14ac:dyDescent="0.2">
      <c r="A120" s="14"/>
      <c r="B120" s="15"/>
      <c r="C120" s="3"/>
      <c r="D120" s="3"/>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ht="14.25" customHeight="1" x14ac:dyDescent="0.2">
      <c r="A121" s="14" t="s">
        <v>154</v>
      </c>
      <c r="B121" s="15">
        <v>10</v>
      </c>
      <c r="C121" s="3" t="s">
        <v>97</v>
      </c>
      <c r="D121" s="3"/>
      <c r="E121" s="4"/>
      <c r="F121" s="8"/>
      <c r="G121" s="3"/>
      <c r="H121" s="8"/>
      <c r="I121" s="3"/>
      <c r="J121" s="24"/>
      <c r="K121" s="8"/>
      <c r="L121" s="4"/>
      <c r="M121" s="24"/>
      <c r="N121" s="26"/>
      <c r="O121" s="8"/>
      <c r="P121" s="8"/>
      <c r="Q121" s="27"/>
      <c r="R121" s="4"/>
      <c r="S121" s="8"/>
      <c r="T121" s="4"/>
      <c r="U121" s="28"/>
      <c r="V121" s="28"/>
      <c r="W121" s="29"/>
      <c r="X121" s="30"/>
      <c r="Y121" s="31"/>
      <c r="Z121" s="26"/>
      <c r="AA121" s="4"/>
      <c r="AB121" s="4"/>
      <c r="AC121" s="4"/>
    </row>
    <row r="122" spans="1:29" ht="14.25" customHeight="1" x14ac:dyDescent="0.2">
      <c r="A122" s="3"/>
      <c r="B122" s="4"/>
      <c r="C122" s="3"/>
      <c r="D122" s="4"/>
      <c r="E122" s="3"/>
      <c r="F122" s="4"/>
      <c r="G122" s="3"/>
      <c r="H122" s="4"/>
      <c r="I122" s="4"/>
      <c r="J122" s="4"/>
      <c r="K122" s="4"/>
      <c r="L122" s="4"/>
      <c r="M122" s="4"/>
      <c r="N122" s="4"/>
      <c r="O122" s="4"/>
      <c r="P122" s="4"/>
      <c r="Q122" s="4"/>
      <c r="R122" s="4"/>
      <c r="S122" s="4"/>
      <c r="T122" s="4"/>
      <c r="U122" s="4"/>
      <c r="V122" s="4"/>
      <c r="W122" s="4"/>
      <c r="X122" s="4"/>
      <c r="Y122" s="4"/>
      <c r="Z122" s="4"/>
      <c r="AA122" s="4"/>
      <c r="AB122" s="4"/>
      <c r="AC122" s="4"/>
    </row>
    <row r="123" spans="1:29" ht="14.25" customHeight="1" x14ac:dyDescent="0.2">
      <c r="A123" s="3"/>
      <c r="B123" s="4"/>
      <c r="C123" s="3" t="s">
        <v>155</v>
      </c>
      <c r="D123" s="4"/>
      <c r="E123" s="3"/>
      <c r="F123" s="4"/>
      <c r="G123" s="3"/>
      <c r="H123" s="4"/>
      <c r="I123" s="4"/>
      <c r="J123" s="4"/>
      <c r="K123" s="4"/>
      <c r="L123" s="4"/>
      <c r="M123" s="4"/>
      <c r="N123" s="4"/>
      <c r="O123" s="4"/>
      <c r="P123" s="4"/>
      <c r="Q123" s="4"/>
      <c r="R123" s="4"/>
      <c r="S123" s="4"/>
      <c r="T123" s="4"/>
      <c r="U123" s="4"/>
      <c r="V123" s="4"/>
      <c r="W123" s="4"/>
      <c r="X123" s="4"/>
      <c r="Y123" s="4"/>
      <c r="Z123" s="4"/>
      <c r="AA123" s="4"/>
      <c r="AB123" s="4"/>
      <c r="AC123" s="4"/>
    </row>
    <row r="124" spans="1:29" ht="14.25" customHeight="1" x14ac:dyDescent="0.2">
      <c r="A124" s="12" t="s">
        <v>156</v>
      </c>
      <c r="B124" s="12" t="s">
        <v>157</v>
      </c>
      <c r="C124" s="12"/>
      <c r="D124" s="13"/>
      <c r="E124" s="12"/>
      <c r="F124" s="13"/>
      <c r="G124" s="12"/>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spans="1:29" s="52" customFormat="1" ht="52" customHeight="1" x14ac:dyDescent="0.2">
      <c r="A125" s="50" t="s">
        <v>158</v>
      </c>
      <c r="B125" s="50" t="s">
        <v>82</v>
      </c>
      <c r="C125" s="50" t="s">
        <v>87</v>
      </c>
      <c r="D125" s="51" t="s">
        <v>96</v>
      </c>
      <c r="E125" s="51" t="s">
        <v>99</v>
      </c>
      <c r="F125" s="51" t="s">
        <v>110</v>
      </c>
      <c r="G125" s="51" t="s">
        <v>112</v>
      </c>
      <c r="H125" s="51" t="s">
        <v>115</v>
      </c>
      <c r="I125" s="51" t="s">
        <v>116</v>
      </c>
      <c r="J125" s="51" t="s">
        <v>117</v>
      </c>
      <c r="K125" s="51" t="s">
        <v>120</v>
      </c>
      <c r="L125" s="51" t="s">
        <v>121</v>
      </c>
      <c r="M125" s="51" t="s">
        <v>122</v>
      </c>
      <c r="N125" s="51" t="s">
        <v>125</v>
      </c>
      <c r="O125" s="51" t="s">
        <v>128</v>
      </c>
      <c r="P125" s="51" t="s">
        <v>132</v>
      </c>
      <c r="Q125" s="51" t="s">
        <v>135</v>
      </c>
      <c r="R125" s="51" t="s">
        <v>136</v>
      </c>
      <c r="S125" s="51" t="s">
        <v>145</v>
      </c>
      <c r="T125" s="51" t="s">
        <v>147</v>
      </c>
      <c r="U125" s="51" t="s">
        <v>148</v>
      </c>
      <c r="V125" s="51" t="s">
        <v>149</v>
      </c>
      <c r="W125" s="51" t="s">
        <v>150</v>
      </c>
      <c r="X125" s="51" t="s">
        <v>154</v>
      </c>
      <c r="Y125" s="50"/>
      <c r="Z125" s="50"/>
      <c r="AA125" s="50"/>
      <c r="AB125" s="50"/>
      <c r="AC125" s="50"/>
    </row>
    <row r="126" spans="1:29" ht="14.25" customHeight="1" x14ac:dyDescent="0.2">
      <c r="A126" s="3"/>
      <c r="B126" s="4"/>
      <c r="C126" s="3"/>
      <c r="D126" s="4"/>
      <c r="E126" s="3"/>
      <c r="F126" s="4"/>
      <c r="G126" s="3"/>
      <c r="H126" s="4"/>
      <c r="I126" s="4"/>
      <c r="J126" s="4"/>
      <c r="K126" s="4"/>
      <c r="L126" s="4"/>
      <c r="M126" s="4"/>
      <c r="N126" s="4"/>
      <c r="O126" s="4"/>
      <c r="P126" s="4"/>
      <c r="Q126" s="4"/>
      <c r="R126" s="4"/>
      <c r="S126" s="4"/>
      <c r="T126" s="4"/>
      <c r="U126" s="4"/>
      <c r="V126" s="4"/>
      <c r="W126" s="4"/>
      <c r="X126" s="4"/>
      <c r="Y126" s="4"/>
      <c r="Z126" s="4"/>
      <c r="AA126" s="4"/>
      <c r="AB126" s="4"/>
      <c r="AC126" s="4"/>
    </row>
    <row r="127" spans="1:29" ht="14.25" customHeight="1" x14ac:dyDescent="0.2">
      <c r="A127" s="53" t="s">
        <v>163</v>
      </c>
      <c r="B127" s="48">
        <v>2015</v>
      </c>
      <c r="C127" s="48">
        <v>2015</v>
      </c>
      <c r="D127" s="48">
        <v>1</v>
      </c>
      <c r="E127" s="48">
        <v>1</v>
      </c>
      <c r="F127" s="48">
        <v>1</v>
      </c>
      <c r="G127" s="48">
        <v>1</v>
      </c>
      <c r="H127" s="48">
        <v>-1</v>
      </c>
      <c r="I127" s="48">
        <v>-1</v>
      </c>
      <c r="J127" s="48">
        <v>-1</v>
      </c>
      <c r="K127" s="48">
        <v>-1</v>
      </c>
      <c r="L127" s="48">
        <v>-1</v>
      </c>
      <c r="M127" s="48">
        <v>-1</v>
      </c>
      <c r="N127" s="48">
        <v>-1</v>
      </c>
      <c r="O127" s="48">
        <v>-1</v>
      </c>
      <c r="P127" s="48">
        <v>1</v>
      </c>
      <c r="Q127" s="48">
        <v>1</v>
      </c>
      <c r="R127" s="48">
        <v>1</v>
      </c>
      <c r="S127" s="48">
        <v>1</v>
      </c>
      <c r="T127" s="48">
        <v>1</v>
      </c>
      <c r="U127" s="48">
        <v>1</v>
      </c>
      <c r="V127" s="48">
        <v>1</v>
      </c>
      <c r="W127" s="48">
        <v>1</v>
      </c>
      <c r="X127" s="48">
        <v>-1</v>
      </c>
      <c r="Y127" s="48"/>
      <c r="Z127" s="48"/>
      <c r="AA127" s="48"/>
      <c r="AB127" s="48"/>
      <c r="AC127" s="48"/>
    </row>
    <row r="128" spans="1:29" ht="14.25" customHeight="1" x14ac:dyDescent="0.2">
      <c r="A128" s="3"/>
      <c r="B128" s="4"/>
      <c r="C128" s="3"/>
      <c r="D128" s="4"/>
      <c r="E128" s="3"/>
      <c r="F128" s="4"/>
      <c r="G128" s="3"/>
      <c r="H128" s="4"/>
      <c r="I128" s="4"/>
      <c r="J128" s="4"/>
      <c r="K128" s="4"/>
      <c r="L128" s="4"/>
      <c r="M128" s="4"/>
      <c r="N128" s="4"/>
      <c r="O128" s="4"/>
      <c r="P128" s="4"/>
      <c r="Q128" s="4"/>
      <c r="R128" s="4"/>
      <c r="S128" s="4"/>
      <c r="T128" s="4"/>
      <c r="U128" s="4"/>
      <c r="V128" s="4"/>
      <c r="W128" s="4"/>
      <c r="X128" s="4"/>
      <c r="Y128" s="4"/>
      <c r="Z128" s="4"/>
      <c r="AA128" s="4"/>
      <c r="AB128" s="4"/>
      <c r="AC128" s="4"/>
    </row>
    <row r="129" spans="1:29" ht="14.25" customHeight="1" x14ac:dyDescent="0.2">
      <c r="A129" s="12" t="s">
        <v>159</v>
      </c>
      <c r="B129" s="13"/>
      <c r="C129" s="12"/>
      <c r="D129" s="13"/>
      <c r="E129" s="12"/>
      <c r="F129" s="13"/>
      <c r="G129" s="12"/>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spans="1:29" ht="14.25" customHeight="1" x14ac:dyDescent="0.2">
      <c r="A130" s="3"/>
      <c r="B130" s="4"/>
      <c r="C130" s="3"/>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x14ac:dyDescent="0.2">
      <c r="A131" s="3"/>
      <c r="B131" s="4"/>
      <c r="C131" s="3"/>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ht="14.25" customHeight="1" x14ac:dyDescent="0.2">
      <c r="A132" s="3"/>
      <c r="B132" s="4"/>
      <c r="C132" s="3"/>
      <c r="D132" s="4"/>
      <c r="E132" s="3"/>
      <c r="F132" s="4"/>
      <c r="G132" s="3"/>
      <c r="H132" s="4"/>
      <c r="I132" s="4"/>
      <c r="J132" s="4"/>
      <c r="K132" s="4"/>
      <c r="L132" s="4"/>
      <c r="M132" s="4"/>
      <c r="N132" s="4"/>
      <c r="O132" s="4"/>
      <c r="P132" s="4"/>
      <c r="Q132" s="4"/>
      <c r="R132" s="4"/>
      <c r="S132" s="4"/>
      <c r="T132" s="4"/>
      <c r="U132" s="4"/>
      <c r="V132" s="4"/>
      <c r="W132" s="4"/>
      <c r="X132" s="4"/>
      <c r="Y132" s="4"/>
      <c r="Z132" s="4"/>
      <c r="AA132" s="4"/>
      <c r="AB132" s="4"/>
      <c r="AC132" s="4"/>
    </row>
    <row r="133" spans="1:29" ht="14.25" customHeight="1" x14ac:dyDescent="0.2">
      <c r="A133" s="3" t="s">
        <v>160</v>
      </c>
      <c r="B133" s="4"/>
      <c r="C133" s="3"/>
      <c r="D133" s="4"/>
      <c r="E133" s="3"/>
      <c r="F133" s="4"/>
      <c r="G133" s="3"/>
      <c r="H133" s="4"/>
      <c r="I133" s="4"/>
      <c r="J133" s="4"/>
      <c r="K133" s="4"/>
      <c r="L133" s="4"/>
      <c r="M133" s="4"/>
      <c r="N133" s="4"/>
      <c r="O133" s="4"/>
      <c r="P133" s="4"/>
      <c r="Q133" s="4"/>
      <c r="R133" s="4"/>
      <c r="S133" s="4"/>
      <c r="T133" s="4"/>
      <c r="U133" s="4"/>
      <c r="V133" s="4"/>
      <c r="W133" s="4"/>
      <c r="X133" s="4"/>
      <c r="Y133" s="4"/>
      <c r="Z133" s="4"/>
      <c r="AA133" s="4"/>
      <c r="AB133" s="4"/>
      <c r="AC133" s="4"/>
    </row>
    <row r="134" spans="1:29" ht="14.25" customHeight="1" x14ac:dyDescent="0.2">
      <c r="A134" s="3"/>
      <c r="B134" s="4"/>
      <c r="C134" s="3"/>
      <c r="D134" s="4"/>
      <c r="E134" s="3"/>
      <c r="F134" s="4"/>
      <c r="G134" s="3"/>
      <c r="H134" s="4"/>
      <c r="I134" s="4"/>
      <c r="J134" s="4"/>
      <c r="K134" s="4"/>
      <c r="L134" s="4"/>
      <c r="M134" s="4"/>
      <c r="N134" s="4"/>
      <c r="O134" s="4"/>
      <c r="P134" s="4"/>
      <c r="Q134" s="4"/>
      <c r="R134" s="4"/>
      <c r="S134" s="4"/>
      <c r="T134" s="4"/>
      <c r="U134" s="4"/>
      <c r="V134" s="4"/>
      <c r="W134" s="4"/>
      <c r="X134" s="4"/>
      <c r="Y134" s="4"/>
      <c r="Z134" s="4"/>
      <c r="AA134" s="4"/>
      <c r="AB134" s="4"/>
      <c r="AC134" s="4"/>
    </row>
    <row r="135" spans="1:29" ht="14.25" customHeight="1" x14ac:dyDescent="0.2">
      <c r="A135" s="3"/>
      <c r="B135" s="4"/>
      <c r="C135" s="3"/>
      <c r="D135" s="4"/>
      <c r="E135" s="3"/>
      <c r="F135" s="4"/>
      <c r="G135" s="3"/>
      <c r="H135" s="4"/>
      <c r="I135" s="4"/>
      <c r="J135" s="4"/>
      <c r="K135" s="4"/>
      <c r="L135" s="4"/>
      <c r="M135" s="4"/>
      <c r="N135" s="4"/>
      <c r="O135" s="4"/>
      <c r="P135" s="4"/>
      <c r="Q135" s="4"/>
      <c r="R135" s="4"/>
      <c r="S135" s="4"/>
      <c r="T135" s="4"/>
      <c r="U135" s="4"/>
      <c r="V135" s="4"/>
      <c r="W135" s="4"/>
      <c r="X135" s="4"/>
      <c r="Y135" s="4"/>
      <c r="Z135" s="4"/>
      <c r="AA135" s="4"/>
      <c r="AB135" s="4"/>
      <c r="AC135" s="4"/>
    </row>
    <row r="136" spans="1:29" ht="14.25" customHeight="1" x14ac:dyDescent="0.2">
      <c r="A136" s="54" t="s">
        <v>161</v>
      </c>
      <c r="B136" s="4"/>
      <c r="C136" s="3"/>
      <c r="D136" s="4"/>
      <c r="E136" s="3"/>
      <c r="F136" s="4"/>
      <c r="G136" s="3"/>
      <c r="H136" s="4"/>
      <c r="I136" s="4"/>
      <c r="J136" s="4"/>
      <c r="K136" s="4"/>
      <c r="L136" s="4"/>
      <c r="M136" s="4"/>
      <c r="N136" s="4"/>
      <c r="O136" s="4"/>
      <c r="P136" s="4"/>
      <c r="Q136" s="4"/>
      <c r="R136" s="4"/>
      <c r="S136" s="4"/>
      <c r="T136" s="4"/>
      <c r="U136" s="4"/>
      <c r="V136" s="4"/>
      <c r="W136" s="4"/>
      <c r="X136" s="4"/>
      <c r="Y136" s="4"/>
      <c r="Z136" s="4"/>
      <c r="AA136" s="4"/>
      <c r="AB136" s="4"/>
      <c r="AC136" s="4"/>
    </row>
    <row r="137" spans="1:29" ht="14.25" customHeight="1" x14ac:dyDescent="0.2">
      <c r="A137" s="3"/>
      <c r="B137" s="4"/>
      <c r="C137" s="3"/>
      <c r="D137" s="4"/>
      <c r="E137" s="3"/>
      <c r="F137" s="4"/>
      <c r="G137" s="3"/>
      <c r="H137" s="4"/>
      <c r="I137" s="4"/>
      <c r="J137" s="4"/>
      <c r="K137" s="4"/>
      <c r="L137" s="4"/>
      <c r="M137" s="4"/>
      <c r="N137" s="4"/>
      <c r="O137" s="4"/>
      <c r="P137" s="4"/>
      <c r="Q137" s="4"/>
      <c r="R137" s="4"/>
      <c r="S137" s="4"/>
      <c r="T137" s="4"/>
      <c r="U137" s="4"/>
      <c r="V137" s="4"/>
      <c r="W137" s="4"/>
      <c r="X137" s="4"/>
      <c r="Y137" s="4"/>
      <c r="Z137" s="4"/>
      <c r="AA137" s="4"/>
      <c r="AB137" s="4"/>
      <c r="AC137" s="4"/>
    </row>
    <row r="138" spans="1:29" ht="14.25" customHeight="1" x14ac:dyDescent="0.2">
      <c r="A138" s="3"/>
      <c r="B138" s="4"/>
      <c r="C138" s="3"/>
      <c r="D138" s="4"/>
      <c r="E138" s="3"/>
      <c r="F138" s="4"/>
      <c r="G138" s="3"/>
      <c r="H138" s="4"/>
      <c r="I138" s="4"/>
      <c r="J138" s="4"/>
      <c r="K138" s="4"/>
      <c r="L138" s="4"/>
      <c r="M138" s="4"/>
      <c r="N138" s="4"/>
      <c r="O138" s="4"/>
      <c r="P138" s="4"/>
      <c r="Q138" s="4"/>
      <c r="R138" s="4"/>
      <c r="S138" s="4"/>
      <c r="T138" s="4"/>
      <c r="U138" s="4"/>
      <c r="V138" s="4"/>
      <c r="W138" s="4"/>
      <c r="X138" s="4"/>
      <c r="Y138" s="4"/>
      <c r="Z138" s="4"/>
      <c r="AA138" s="4"/>
      <c r="AB138" s="4"/>
      <c r="AC138" s="4"/>
    </row>
    <row r="139" spans="1:29" ht="14.25" customHeight="1" x14ac:dyDescent="0.2">
      <c r="A139" s="3"/>
      <c r="B139" s="4"/>
      <c r="C139" s="3"/>
      <c r="D139" s="4"/>
      <c r="E139" s="3"/>
      <c r="F139" s="4"/>
      <c r="G139" s="3"/>
      <c r="H139" s="4"/>
      <c r="I139" s="4"/>
      <c r="J139" s="4"/>
      <c r="K139" s="4"/>
      <c r="L139" s="4"/>
      <c r="M139" s="4"/>
      <c r="N139" s="4"/>
      <c r="O139" s="4"/>
      <c r="P139" s="4"/>
      <c r="Q139" s="4"/>
      <c r="R139" s="4"/>
      <c r="S139" s="4"/>
      <c r="T139" s="4"/>
      <c r="U139" s="4"/>
      <c r="V139" s="4"/>
      <c r="W139" s="4"/>
      <c r="X139" s="4"/>
      <c r="Y139" s="4"/>
      <c r="Z139" s="4"/>
      <c r="AA139" s="4"/>
      <c r="AB139" s="4"/>
      <c r="AC139" s="4"/>
    </row>
    <row r="140" spans="1:29" ht="14.25" customHeight="1" x14ac:dyDescent="0.2">
      <c r="A140" s="3"/>
      <c r="B140" s="4"/>
      <c r="C140" s="3"/>
      <c r="D140" s="4"/>
      <c r="E140" s="3"/>
      <c r="F140" s="4"/>
      <c r="G140" s="3"/>
      <c r="H140" s="4"/>
      <c r="I140" s="4"/>
      <c r="J140" s="4"/>
      <c r="K140" s="4"/>
      <c r="L140" s="4"/>
      <c r="M140" s="4"/>
      <c r="N140" s="4"/>
      <c r="O140" s="4"/>
      <c r="P140" s="4"/>
      <c r="Q140" s="4"/>
      <c r="R140" s="4"/>
      <c r="S140" s="4"/>
      <c r="T140" s="4"/>
      <c r="U140" s="4"/>
      <c r="V140" s="4"/>
      <c r="W140" s="4"/>
      <c r="X140" s="4"/>
      <c r="Y140" s="4"/>
      <c r="Z140" s="4"/>
      <c r="AA140" s="4"/>
      <c r="AB140" s="4"/>
      <c r="AC140" s="4"/>
    </row>
    <row r="141" spans="1:29" ht="14.25" customHeight="1" x14ac:dyDescent="0.2">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x14ac:dyDescent="0.2">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x14ac:dyDescent="0.2">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x14ac:dyDescent="0.2">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x14ac:dyDescent="0.2">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x14ac:dyDescent="0.2">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x14ac:dyDescent="0.2">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x14ac:dyDescent="0.2">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x14ac:dyDescent="0.2">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x14ac:dyDescent="0.2">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x14ac:dyDescent="0.2">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x14ac:dyDescent="0.2">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x14ac:dyDescent="0.2">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x14ac:dyDescent="0.2">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x14ac:dyDescent="0.2">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x14ac:dyDescent="0.2">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x14ac:dyDescent="0.2">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x14ac:dyDescent="0.2">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2">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x14ac:dyDescent="0.2">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x14ac:dyDescent="0.2">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x14ac:dyDescent="0.2">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x14ac:dyDescent="0.2">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x14ac:dyDescent="0.2">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x14ac:dyDescent="0.2">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hyperlinks>
    <hyperlink ref="C47"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BaseCase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2019-05-14T00:15:15Z</dcterms:created>
  <dcterms:modified xsi:type="dcterms:W3CDTF">2019-05-14T00:21:23Z</dcterms:modified>
</cp:coreProperties>
</file>