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5x5 Pit" sheetId="1" r:id="rId1"/>
    <sheet name="Data" sheetId="2" r:id="rId2"/>
    <sheet name="Sheet2" sheetId="3" r:id="rId3"/>
  </sheets>
  <definedNames>
    <definedName name="_xlnm._FilterDatabase" localSheetId="0" hidden="1">'5x5 Pit'!$A$1:$U$211</definedName>
    <definedName name="_xlnm._FilterDatabase" localSheetId="1" hidden="1">Data!$B$1:$D$1</definedName>
    <definedName name="_xlnm._FilterDatabase" localSheetId="2" hidden="1">Sheet2!$A$1:$D$1</definedName>
  </definedNames>
  <calcPr calcId="145621"/>
</workbook>
</file>

<file path=xl/calcChain.xml><?xml version="1.0" encoding="utf-8"?>
<calcChain xmlns="http://schemas.openxmlformats.org/spreadsheetml/2006/main">
  <c r="C210" i="3" l="1"/>
  <c r="B210" i="3"/>
  <c r="C209" i="3"/>
  <c r="B209" i="3"/>
  <c r="C205" i="3"/>
  <c r="B205" i="3"/>
  <c r="C202" i="3"/>
  <c r="B202" i="3"/>
  <c r="C206" i="3"/>
  <c r="B206" i="3"/>
  <c r="C207" i="3"/>
  <c r="B207" i="3"/>
  <c r="C204" i="3"/>
  <c r="B204" i="3"/>
  <c r="C208" i="3"/>
  <c r="B208" i="3"/>
  <c r="C184" i="3"/>
  <c r="B184" i="3"/>
  <c r="C203" i="3"/>
  <c r="B203" i="3"/>
  <c r="C187" i="3"/>
  <c r="B187" i="3"/>
  <c r="C185" i="3"/>
  <c r="B185" i="3"/>
  <c r="C151" i="3"/>
  <c r="B151" i="3"/>
  <c r="C152" i="3"/>
  <c r="B152" i="3"/>
  <c r="C191" i="3"/>
  <c r="B191" i="3"/>
  <c r="C198" i="3"/>
  <c r="B198" i="3"/>
  <c r="C201" i="3"/>
  <c r="B201" i="3"/>
  <c r="C158" i="3"/>
  <c r="B158" i="3"/>
  <c r="C195" i="3"/>
  <c r="B195" i="3"/>
  <c r="C173" i="3"/>
  <c r="B173" i="3"/>
  <c r="C154" i="3"/>
  <c r="B154" i="3"/>
  <c r="C150" i="3"/>
  <c r="B150" i="3"/>
  <c r="C172" i="3"/>
  <c r="B172" i="3"/>
  <c r="C193" i="3"/>
  <c r="B193" i="3"/>
  <c r="C163" i="3"/>
  <c r="B163" i="3"/>
  <c r="C168" i="3"/>
  <c r="B168" i="3"/>
  <c r="C199" i="3"/>
  <c r="B199" i="3"/>
  <c r="C174" i="3"/>
  <c r="B174" i="3"/>
  <c r="C162" i="3"/>
  <c r="B162" i="3"/>
  <c r="C180" i="3"/>
  <c r="B180" i="3"/>
  <c r="C192" i="3"/>
  <c r="B192" i="3"/>
  <c r="C88" i="3"/>
  <c r="B88" i="3"/>
  <c r="C142" i="3"/>
  <c r="B142" i="3"/>
  <c r="C182" i="3"/>
  <c r="B182" i="3"/>
  <c r="C196" i="3"/>
  <c r="B196" i="3"/>
  <c r="C178" i="3"/>
  <c r="B178" i="3"/>
  <c r="C197" i="3"/>
  <c r="B197" i="3"/>
  <c r="C165" i="3"/>
  <c r="B165" i="3"/>
  <c r="C171" i="3"/>
  <c r="B171" i="3"/>
  <c r="C100" i="3"/>
  <c r="B100" i="3"/>
  <c r="C123" i="3"/>
  <c r="B123" i="3"/>
  <c r="C118" i="3"/>
  <c r="B118" i="3"/>
  <c r="C128" i="3"/>
  <c r="B128" i="3"/>
  <c r="C175" i="3"/>
  <c r="B175" i="3"/>
  <c r="C145" i="3"/>
  <c r="B145" i="3"/>
  <c r="C113" i="3"/>
  <c r="B113" i="3"/>
  <c r="C96" i="3"/>
  <c r="B96" i="3"/>
  <c r="C140" i="3"/>
  <c r="B140" i="3"/>
  <c r="C164" i="3"/>
  <c r="B164" i="3"/>
  <c r="C149" i="3"/>
  <c r="B149" i="3"/>
  <c r="C194" i="3"/>
  <c r="B194" i="3"/>
  <c r="C143" i="3"/>
  <c r="B143" i="3"/>
  <c r="C87" i="3"/>
  <c r="B87" i="3"/>
  <c r="C200" i="3"/>
  <c r="B200" i="3"/>
  <c r="C181" i="3"/>
  <c r="B181" i="3"/>
  <c r="C138" i="3"/>
  <c r="B138" i="3"/>
  <c r="C141" i="3"/>
  <c r="B141" i="3"/>
  <c r="C177" i="3"/>
  <c r="B177" i="3"/>
  <c r="C93" i="3"/>
  <c r="B93" i="3"/>
  <c r="C127" i="3"/>
  <c r="B127" i="3"/>
  <c r="C188" i="3"/>
  <c r="B188" i="3"/>
  <c r="C57" i="3"/>
  <c r="B57" i="3"/>
  <c r="C170" i="3"/>
  <c r="B170" i="3"/>
  <c r="C80" i="3"/>
  <c r="B80" i="3"/>
  <c r="C190" i="3"/>
  <c r="B190" i="3"/>
  <c r="C65" i="3"/>
  <c r="B65" i="3"/>
  <c r="C48" i="3"/>
  <c r="B48" i="3"/>
  <c r="C133" i="3"/>
  <c r="B133" i="3"/>
  <c r="C156" i="3"/>
  <c r="B156" i="3"/>
  <c r="C78" i="3"/>
  <c r="B78" i="3"/>
  <c r="C153" i="3"/>
  <c r="B153" i="3"/>
  <c r="C74" i="3"/>
  <c r="B74" i="3"/>
  <c r="C131" i="3"/>
  <c r="B131" i="3"/>
  <c r="C119" i="3"/>
  <c r="B119" i="3"/>
  <c r="C136" i="3"/>
  <c r="B136" i="3"/>
  <c r="C104" i="3"/>
  <c r="B104" i="3"/>
  <c r="C46" i="3"/>
  <c r="B46" i="3"/>
  <c r="C83" i="3"/>
  <c r="B83" i="3"/>
  <c r="C29" i="3"/>
  <c r="B29" i="3"/>
  <c r="C115" i="3"/>
  <c r="B115" i="3"/>
  <c r="C179" i="3"/>
  <c r="B179" i="3"/>
  <c r="C53" i="3"/>
  <c r="B53" i="3"/>
  <c r="C69" i="3"/>
  <c r="B69" i="3"/>
  <c r="C45" i="3"/>
  <c r="B45" i="3"/>
  <c r="C186" i="3"/>
  <c r="B186" i="3"/>
  <c r="C73" i="3"/>
  <c r="B73" i="3"/>
  <c r="C144" i="3"/>
  <c r="B144" i="3"/>
  <c r="C189" i="3"/>
  <c r="B189" i="3"/>
  <c r="C77" i="3"/>
  <c r="B77" i="3"/>
  <c r="C120" i="3"/>
  <c r="B120" i="3"/>
  <c r="C97" i="3"/>
  <c r="B97" i="3"/>
  <c r="C155" i="3"/>
  <c r="B155" i="3"/>
  <c r="C111" i="3"/>
  <c r="B111" i="3"/>
  <c r="C101" i="3"/>
  <c r="B101" i="3"/>
  <c r="C55" i="3"/>
  <c r="B55" i="3"/>
  <c r="C32" i="3"/>
  <c r="B32" i="3"/>
  <c r="C114" i="3"/>
  <c r="B114" i="3"/>
  <c r="C84" i="3"/>
  <c r="B84" i="3"/>
  <c r="C82" i="3"/>
  <c r="B82" i="3"/>
  <c r="C79" i="3"/>
  <c r="B79" i="3"/>
  <c r="C60" i="3"/>
  <c r="B60" i="3"/>
  <c r="C116" i="3"/>
  <c r="B116" i="3"/>
  <c r="C34" i="3"/>
  <c r="B34" i="3"/>
  <c r="C157" i="3"/>
  <c r="B157" i="3"/>
  <c r="C27" i="3"/>
  <c r="B27" i="3"/>
  <c r="C43" i="3"/>
  <c r="B43" i="3"/>
  <c r="C42" i="3"/>
  <c r="B42" i="3"/>
  <c r="C107" i="3"/>
  <c r="B107" i="3"/>
  <c r="C40" i="3"/>
  <c r="B40" i="3"/>
  <c r="C30" i="3"/>
  <c r="B30" i="3"/>
  <c r="C62" i="3"/>
  <c r="B62" i="3"/>
  <c r="C52" i="3"/>
  <c r="B52" i="3"/>
  <c r="C105" i="3"/>
  <c r="B105" i="3"/>
  <c r="C36" i="3"/>
  <c r="B36" i="3"/>
  <c r="C159" i="3"/>
  <c r="B159" i="3"/>
  <c r="C59" i="3"/>
  <c r="B59" i="3"/>
  <c r="C54" i="3"/>
  <c r="B54" i="3"/>
  <c r="C161" i="3"/>
  <c r="B161" i="3"/>
  <c r="C76" i="3"/>
  <c r="B76" i="3"/>
  <c r="C67" i="3"/>
  <c r="B67" i="3"/>
  <c r="C176" i="3"/>
  <c r="B176" i="3"/>
  <c r="C137" i="3"/>
  <c r="B137" i="3"/>
  <c r="C31" i="3"/>
  <c r="B31" i="3"/>
  <c r="C68" i="3"/>
  <c r="B68" i="3"/>
  <c r="C64" i="3"/>
  <c r="B64" i="3"/>
  <c r="C90" i="3"/>
  <c r="B90" i="3"/>
  <c r="C183" i="3"/>
  <c r="B183" i="3"/>
  <c r="C147" i="3"/>
  <c r="B147" i="3"/>
  <c r="C85" i="3"/>
  <c r="B85" i="3"/>
  <c r="C89" i="3"/>
  <c r="B89" i="3"/>
  <c r="C33" i="3"/>
  <c r="B33" i="3"/>
  <c r="C95" i="3"/>
  <c r="B95" i="3"/>
  <c r="C166" i="3"/>
  <c r="B166" i="3"/>
  <c r="C72" i="3"/>
  <c r="B72" i="3"/>
  <c r="C110" i="3"/>
  <c r="B110" i="3"/>
  <c r="C117" i="3"/>
  <c r="B117" i="3"/>
  <c r="C135" i="3"/>
  <c r="B135" i="3"/>
  <c r="C169" i="3"/>
  <c r="B169" i="3"/>
  <c r="C50" i="3"/>
  <c r="B50" i="3"/>
  <c r="C63" i="3"/>
  <c r="B63" i="3"/>
  <c r="C86" i="3"/>
  <c r="B86" i="3"/>
  <c r="C66" i="3"/>
  <c r="B66" i="3"/>
  <c r="C58" i="3"/>
  <c r="B58" i="3"/>
  <c r="C132" i="3"/>
  <c r="B132" i="3"/>
  <c r="C94" i="3"/>
  <c r="B94" i="3"/>
  <c r="C38" i="3"/>
  <c r="B38" i="3"/>
  <c r="C37" i="3"/>
  <c r="B37" i="3"/>
  <c r="C6" i="3"/>
  <c r="B6" i="3"/>
  <c r="C56" i="3"/>
  <c r="B56" i="3"/>
  <c r="C139" i="3"/>
  <c r="B139" i="3"/>
  <c r="C130" i="3"/>
  <c r="B130" i="3"/>
  <c r="C41" i="3"/>
  <c r="B41" i="3"/>
  <c r="C47" i="3"/>
  <c r="B47" i="3"/>
  <c r="C21" i="3"/>
  <c r="B21" i="3"/>
  <c r="C148" i="3"/>
  <c r="B148" i="3"/>
  <c r="C134" i="3"/>
  <c r="B134" i="3"/>
  <c r="C124" i="3"/>
  <c r="B124" i="3"/>
  <c r="C5" i="3"/>
  <c r="B5" i="3"/>
  <c r="C49" i="3"/>
  <c r="B49" i="3"/>
  <c r="C7" i="3"/>
  <c r="B7" i="3"/>
  <c r="C26" i="3"/>
  <c r="B26" i="3"/>
  <c r="C35" i="3"/>
  <c r="B35" i="3"/>
  <c r="C167" i="3"/>
  <c r="B167" i="3"/>
  <c r="C24" i="3"/>
  <c r="B24" i="3"/>
  <c r="C75" i="3"/>
  <c r="B75" i="3"/>
  <c r="C71" i="3"/>
  <c r="B71" i="3"/>
  <c r="C92" i="3"/>
  <c r="B92" i="3"/>
  <c r="C15" i="3"/>
  <c r="B15" i="3"/>
  <c r="C112" i="3"/>
  <c r="B112" i="3"/>
  <c r="C70" i="3"/>
  <c r="B70" i="3"/>
  <c r="C4" i="3"/>
  <c r="B4" i="3"/>
  <c r="C17" i="3"/>
  <c r="B17" i="3"/>
  <c r="C18" i="3"/>
  <c r="B18" i="3"/>
  <c r="C129" i="3"/>
  <c r="B129" i="3"/>
  <c r="C44" i="3"/>
  <c r="B44" i="3"/>
  <c r="C23" i="3"/>
  <c r="B23" i="3"/>
  <c r="C160" i="3"/>
  <c r="B160" i="3"/>
  <c r="C126" i="3"/>
  <c r="B126" i="3"/>
  <c r="C14" i="3"/>
  <c r="B14" i="3"/>
  <c r="C3" i="3"/>
  <c r="B3" i="3"/>
  <c r="C81" i="3"/>
  <c r="B81" i="3"/>
  <c r="C91" i="3"/>
  <c r="B91" i="3"/>
  <c r="C146" i="3"/>
  <c r="B146" i="3"/>
  <c r="C122" i="3"/>
  <c r="B122" i="3"/>
  <c r="C11" i="3"/>
  <c r="B11" i="3"/>
  <c r="C13" i="3"/>
  <c r="B13" i="3"/>
  <c r="C121" i="3"/>
  <c r="B121" i="3"/>
  <c r="C20" i="3"/>
  <c r="B20" i="3"/>
  <c r="C25" i="3"/>
  <c r="B25" i="3"/>
  <c r="C125" i="3"/>
  <c r="B125" i="3"/>
  <c r="C22" i="3"/>
  <c r="B22" i="3"/>
  <c r="C28" i="3"/>
  <c r="B28" i="3"/>
  <c r="C8" i="3"/>
  <c r="B8" i="3"/>
  <c r="C2" i="3"/>
  <c r="B2" i="3"/>
  <c r="C9" i="3"/>
  <c r="B9" i="3"/>
  <c r="C61" i="3"/>
  <c r="B61" i="3"/>
  <c r="C103" i="3"/>
  <c r="B103" i="3"/>
  <c r="C106" i="3"/>
  <c r="B106" i="3"/>
  <c r="C19" i="3"/>
  <c r="B19" i="3"/>
  <c r="C16" i="3"/>
  <c r="B16" i="3"/>
  <c r="C108" i="3"/>
  <c r="B108" i="3"/>
  <c r="C109" i="3"/>
  <c r="B109" i="3"/>
  <c r="C99" i="3"/>
  <c r="B99" i="3"/>
  <c r="C51" i="3"/>
  <c r="B51" i="3"/>
  <c r="C39" i="3"/>
  <c r="B39" i="3"/>
  <c r="C12" i="3"/>
  <c r="B12" i="3"/>
  <c r="C10" i="3"/>
  <c r="B10" i="3"/>
  <c r="C102" i="3"/>
  <c r="B102" i="3"/>
  <c r="C98" i="3"/>
  <c r="B98" i="3"/>
  <c r="J140" i="1" l="1"/>
  <c r="J116" i="1"/>
  <c r="J43" i="1"/>
  <c r="J163" i="1"/>
  <c r="J196" i="1"/>
  <c r="J59" i="1"/>
  <c r="J71" i="1"/>
  <c r="J72" i="1"/>
  <c r="J136" i="1"/>
  <c r="J129" i="1"/>
  <c r="J3" i="1"/>
  <c r="J171" i="1"/>
  <c r="J15" i="1"/>
  <c r="J33" i="1"/>
  <c r="J174" i="1"/>
  <c r="J207" i="1"/>
  <c r="J46" i="1"/>
  <c r="J34" i="1"/>
  <c r="J26" i="1"/>
  <c r="J179" i="1"/>
  <c r="J57" i="1"/>
  <c r="J93" i="1"/>
  <c r="J94" i="1"/>
  <c r="J17" i="1"/>
  <c r="J164" i="1"/>
  <c r="J41" i="1"/>
  <c r="J103" i="1"/>
  <c r="J32" i="1"/>
  <c r="J53" i="1"/>
  <c r="J8" i="1"/>
  <c r="J31" i="1"/>
  <c r="J67" i="1"/>
  <c r="J25" i="1"/>
  <c r="J74" i="1"/>
  <c r="J152" i="1"/>
  <c r="J183" i="1"/>
  <c r="J89" i="1"/>
  <c r="J176" i="1"/>
  <c r="J54" i="1"/>
  <c r="J24" i="1"/>
  <c r="J181" i="1"/>
  <c r="J60" i="1"/>
  <c r="J209" i="1"/>
  <c r="J66" i="1"/>
  <c r="J36" i="1"/>
  <c r="J158" i="1"/>
  <c r="J23" i="1"/>
  <c r="J13" i="1"/>
  <c r="J35" i="1"/>
  <c r="J95" i="1"/>
  <c r="J189" i="1"/>
  <c r="J39" i="1"/>
  <c r="J105" i="1"/>
  <c r="J210" i="1"/>
  <c r="J191" i="1"/>
  <c r="J77" i="1"/>
  <c r="J84" i="1"/>
  <c r="J10" i="1"/>
  <c r="J151" i="1"/>
  <c r="J37" i="1"/>
  <c r="J120" i="1"/>
  <c r="J201" i="1"/>
  <c r="J80" i="1"/>
  <c r="J150" i="1"/>
  <c r="J172" i="1"/>
  <c r="J96" i="1"/>
  <c r="J130" i="1"/>
  <c r="J73" i="1"/>
  <c r="J107" i="1"/>
  <c r="J9" i="1"/>
  <c r="J194" i="1"/>
  <c r="J28" i="1"/>
  <c r="J113" i="1"/>
  <c r="J119" i="1"/>
  <c r="J170" i="1"/>
  <c r="J205" i="1"/>
  <c r="J99" i="1"/>
  <c r="J137" i="1"/>
  <c r="J82" i="1"/>
  <c r="J38" i="1"/>
  <c r="J161" i="1"/>
  <c r="J20" i="1"/>
  <c r="J92" i="1"/>
  <c r="J177" i="1"/>
  <c r="J108" i="1"/>
  <c r="J117" i="1"/>
  <c r="J138" i="1"/>
  <c r="J19" i="1"/>
  <c r="J111" i="1"/>
  <c r="J58" i="1"/>
  <c r="J165" i="1"/>
  <c r="J21" i="1"/>
  <c r="J148" i="1"/>
  <c r="J182" i="1"/>
  <c r="J208" i="1"/>
  <c r="J154" i="1"/>
  <c r="J50" i="1"/>
  <c r="J12" i="1"/>
  <c r="J173" i="1"/>
  <c r="J145" i="1"/>
  <c r="J48" i="1"/>
  <c r="J47" i="1"/>
  <c r="J190" i="1"/>
  <c r="J78" i="1"/>
  <c r="J62" i="1"/>
  <c r="J51" i="1"/>
  <c r="J146" i="1"/>
  <c r="J98" i="1"/>
  <c r="J30" i="1"/>
  <c r="J11" i="1"/>
  <c r="J70" i="1"/>
  <c r="J175" i="1"/>
  <c r="J203" i="1"/>
  <c r="J75" i="1"/>
  <c r="J101" i="1"/>
  <c r="J133" i="1"/>
  <c r="J49" i="1"/>
  <c r="J83" i="1"/>
  <c r="J27" i="1"/>
  <c r="J79" i="1"/>
  <c r="J88" i="1"/>
  <c r="J122" i="1"/>
  <c r="J167" i="1"/>
  <c r="J125" i="1"/>
  <c r="J2" i="1"/>
  <c r="J147" i="1"/>
  <c r="J85" i="1"/>
  <c r="J202" i="1"/>
  <c r="J126" i="1"/>
  <c r="J118" i="1"/>
  <c r="J198" i="1"/>
  <c r="J155" i="1"/>
  <c r="J44" i="1"/>
  <c r="J156" i="1"/>
  <c r="J112" i="1"/>
  <c r="J55" i="1"/>
  <c r="J204" i="1"/>
  <c r="J128" i="1"/>
  <c r="J187" i="1"/>
  <c r="J123" i="1"/>
  <c r="J45" i="1"/>
  <c r="J16" i="1"/>
  <c r="J64" i="1"/>
  <c r="J193" i="1"/>
  <c r="J143" i="1"/>
  <c r="J159" i="1"/>
  <c r="J184" i="1"/>
  <c r="J18" i="1"/>
  <c r="J206" i="1"/>
  <c r="J61" i="1"/>
  <c r="J90" i="1"/>
  <c r="J97" i="1"/>
  <c r="J144" i="1"/>
  <c r="J4" i="1"/>
  <c r="J102" i="1"/>
  <c r="J160" i="1"/>
  <c r="J63" i="1"/>
  <c r="J76" i="1"/>
  <c r="J134" i="1"/>
  <c r="J7" i="1"/>
  <c r="J180" i="1"/>
  <c r="J188" i="1"/>
  <c r="J149" i="1"/>
  <c r="J153" i="1"/>
  <c r="J166" i="1"/>
  <c r="J86" i="1"/>
  <c r="J6" i="1"/>
  <c r="J81" i="1"/>
  <c r="J68" i="1"/>
  <c r="J106" i="1"/>
  <c r="J195" i="1"/>
  <c r="J169" i="1"/>
  <c r="J142" i="1"/>
  <c r="J199" i="1"/>
  <c r="J14" i="1"/>
  <c r="J127" i="1"/>
  <c r="J197" i="1"/>
  <c r="J139" i="1"/>
  <c r="J168" i="1"/>
  <c r="J40" i="1"/>
  <c r="J186" i="1"/>
  <c r="J5" i="1"/>
  <c r="J131" i="1"/>
  <c r="J135" i="1"/>
  <c r="J121" i="1"/>
  <c r="J162" i="1"/>
  <c r="J110" i="1"/>
  <c r="J104" i="1"/>
  <c r="J115" i="1"/>
  <c r="J52" i="1"/>
  <c r="J42" i="1"/>
  <c r="J22" i="1"/>
  <c r="J29" i="1"/>
  <c r="J87" i="1"/>
  <c r="J69" i="1"/>
  <c r="J185" i="1"/>
  <c r="J91" i="1"/>
  <c r="J124" i="1"/>
  <c r="J132" i="1"/>
  <c r="J141" i="1"/>
  <c r="J157" i="1"/>
  <c r="J65" i="1"/>
  <c r="J178" i="1"/>
  <c r="J56" i="1"/>
  <c r="J100" i="1"/>
  <c r="J114" i="1"/>
  <c r="J200" i="1"/>
  <c r="J192" i="1"/>
  <c r="J109" i="1"/>
  <c r="I140" i="1"/>
  <c r="I116" i="1"/>
  <c r="I43" i="1"/>
  <c r="I163" i="1"/>
  <c r="I196" i="1"/>
  <c r="I59" i="1"/>
  <c r="I71" i="1"/>
  <c r="I72" i="1"/>
  <c r="I136" i="1"/>
  <c r="I129" i="1"/>
  <c r="I3" i="1"/>
  <c r="I171" i="1"/>
  <c r="I15" i="1"/>
  <c r="I33" i="1"/>
  <c r="I174" i="1"/>
  <c r="I207" i="1"/>
  <c r="I46" i="1"/>
  <c r="I34" i="1"/>
  <c r="I26" i="1"/>
  <c r="I179" i="1"/>
  <c r="I57" i="1"/>
  <c r="I93" i="1"/>
  <c r="I94" i="1"/>
  <c r="I17" i="1"/>
  <c r="I164" i="1"/>
  <c r="I41" i="1"/>
  <c r="I103" i="1"/>
  <c r="I32" i="1"/>
  <c r="I53" i="1"/>
  <c r="I8" i="1"/>
  <c r="I31" i="1"/>
  <c r="I67" i="1"/>
  <c r="I25" i="1"/>
  <c r="I74" i="1"/>
  <c r="I152" i="1"/>
  <c r="I183" i="1"/>
  <c r="I89" i="1"/>
  <c r="I176" i="1"/>
  <c r="I54" i="1"/>
  <c r="I24" i="1"/>
  <c r="I181" i="1"/>
  <c r="I60" i="1"/>
  <c r="I209" i="1"/>
  <c r="I66" i="1"/>
  <c r="I36" i="1"/>
  <c r="I158" i="1"/>
  <c r="I23" i="1"/>
  <c r="I13" i="1"/>
  <c r="I35" i="1"/>
  <c r="I95" i="1"/>
  <c r="I189" i="1"/>
  <c r="I39" i="1"/>
  <c r="I105" i="1"/>
  <c r="I210" i="1"/>
  <c r="I191" i="1"/>
  <c r="I77" i="1"/>
  <c r="I84" i="1"/>
  <c r="I10" i="1"/>
  <c r="I151" i="1"/>
  <c r="I37" i="1"/>
  <c r="I120" i="1"/>
  <c r="I201" i="1"/>
  <c r="I80" i="1"/>
  <c r="I150" i="1"/>
  <c r="I172" i="1"/>
  <c r="I96" i="1"/>
  <c r="I130" i="1"/>
  <c r="I73" i="1"/>
  <c r="I107" i="1"/>
  <c r="I9" i="1"/>
  <c r="I194" i="1"/>
  <c r="I28" i="1"/>
  <c r="I113" i="1"/>
  <c r="I119" i="1"/>
  <c r="I170" i="1"/>
  <c r="I205" i="1"/>
  <c r="I99" i="1"/>
  <c r="I137" i="1"/>
  <c r="I82" i="1"/>
  <c r="I38" i="1"/>
  <c r="I161" i="1"/>
  <c r="I20" i="1"/>
  <c r="I92" i="1"/>
  <c r="I177" i="1"/>
  <c r="I108" i="1"/>
  <c r="I117" i="1"/>
  <c r="I138" i="1"/>
  <c r="I19" i="1"/>
  <c r="I111" i="1"/>
  <c r="I58" i="1"/>
  <c r="I165" i="1"/>
  <c r="I21" i="1"/>
  <c r="I148" i="1"/>
  <c r="I182" i="1"/>
  <c r="I208" i="1"/>
  <c r="I154" i="1"/>
  <c r="I50" i="1"/>
  <c r="I12" i="1"/>
  <c r="I173" i="1"/>
  <c r="I145" i="1"/>
  <c r="I48" i="1"/>
  <c r="I47" i="1"/>
  <c r="I190" i="1"/>
  <c r="I78" i="1"/>
  <c r="I62" i="1"/>
  <c r="I51" i="1"/>
  <c r="I146" i="1"/>
  <c r="I98" i="1"/>
  <c r="I30" i="1"/>
  <c r="I11" i="1"/>
  <c r="I70" i="1"/>
  <c r="I175" i="1"/>
  <c r="I203" i="1"/>
  <c r="I75" i="1"/>
  <c r="I101" i="1"/>
  <c r="I133" i="1"/>
  <c r="I49" i="1"/>
  <c r="I83" i="1"/>
  <c r="I27" i="1"/>
  <c r="I79" i="1"/>
  <c r="I88" i="1"/>
  <c r="I122" i="1"/>
  <c r="I167" i="1"/>
  <c r="I125" i="1"/>
  <c r="I2" i="1"/>
  <c r="I147" i="1"/>
  <c r="I85" i="1"/>
  <c r="I202" i="1"/>
  <c r="I126" i="1"/>
  <c r="I118" i="1"/>
  <c r="I198" i="1"/>
  <c r="I155" i="1"/>
  <c r="I44" i="1"/>
  <c r="I156" i="1"/>
  <c r="I112" i="1"/>
  <c r="I55" i="1"/>
  <c r="I204" i="1"/>
  <c r="I128" i="1"/>
  <c r="I187" i="1"/>
  <c r="I123" i="1"/>
  <c r="I45" i="1"/>
  <c r="I16" i="1"/>
  <c r="I64" i="1"/>
  <c r="I193" i="1"/>
  <c r="I143" i="1"/>
  <c r="I159" i="1"/>
  <c r="I184" i="1"/>
  <c r="I18" i="1"/>
  <c r="I206" i="1"/>
  <c r="I61" i="1"/>
  <c r="I90" i="1"/>
  <c r="I97" i="1"/>
  <c r="I144" i="1"/>
  <c r="I4" i="1"/>
  <c r="I102" i="1"/>
  <c r="I160" i="1"/>
  <c r="I63" i="1"/>
  <c r="I76" i="1"/>
  <c r="I134" i="1"/>
  <c r="I7" i="1"/>
  <c r="I180" i="1"/>
  <c r="I188" i="1"/>
  <c r="I149" i="1"/>
  <c r="I153" i="1"/>
  <c r="I166" i="1"/>
  <c r="I86" i="1"/>
  <c r="I6" i="1"/>
  <c r="I81" i="1"/>
  <c r="I68" i="1"/>
  <c r="I106" i="1"/>
  <c r="I195" i="1"/>
  <c r="I169" i="1"/>
  <c r="I142" i="1"/>
  <c r="I199" i="1"/>
  <c r="I14" i="1"/>
  <c r="I127" i="1"/>
  <c r="I197" i="1"/>
  <c r="I139" i="1"/>
  <c r="I168" i="1"/>
  <c r="I40" i="1"/>
  <c r="I186" i="1"/>
  <c r="I5" i="1"/>
  <c r="I131" i="1"/>
  <c r="I135" i="1"/>
  <c r="I121" i="1"/>
  <c r="I162" i="1"/>
  <c r="I110" i="1"/>
  <c r="I104" i="1"/>
  <c r="I115" i="1"/>
  <c r="I52" i="1"/>
  <c r="I42" i="1"/>
  <c r="I22" i="1"/>
  <c r="I29" i="1"/>
  <c r="I87" i="1"/>
  <c r="I69" i="1"/>
  <c r="I185" i="1"/>
  <c r="I91" i="1"/>
  <c r="I124" i="1"/>
  <c r="I132" i="1"/>
  <c r="I141" i="1"/>
  <c r="I157" i="1"/>
  <c r="I65" i="1"/>
  <c r="I178" i="1"/>
  <c r="I56" i="1"/>
  <c r="I100" i="1"/>
  <c r="I114" i="1"/>
  <c r="I200" i="1"/>
  <c r="I192" i="1"/>
  <c r="I109" i="1"/>
  <c r="H109" i="1"/>
  <c r="H140" i="1"/>
  <c r="H116" i="1"/>
  <c r="H43" i="1"/>
  <c r="H163" i="1"/>
  <c r="H196" i="1"/>
  <c r="H59" i="1"/>
  <c r="H71" i="1"/>
  <c r="H72" i="1"/>
  <c r="H136" i="1"/>
  <c r="H129" i="1"/>
  <c r="H3" i="1"/>
  <c r="H171" i="1"/>
  <c r="H15" i="1"/>
  <c r="H33" i="1"/>
  <c r="H174" i="1"/>
  <c r="H207" i="1"/>
  <c r="H46" i="1"/>
  <c r="H34" i="1"/>
  <c r="H26" i="1"/>
  <c r="H179" i="1"/>
  <c r="H57" i="1"/>
  <c r="H93" i="1"/>
  <c r="H94" i="1"/>
  <c r="H17" i="1"/>
  <c r="H164" i="1"/>
  <c r="H41" i="1"/>
  <c r="H103" i="1"/>
  <c r="H32" i="1"/>
  <c r="H53" i="1"/>
  <c r="H8" i="1"/>
  <c r="H31" i="1"/>
  <c r="H67" i="1"/>
  <c r="H25" i="1"/>
  <c r="H74" i="1"/>
  <c r="H152" i="1"/>
  <c r="H183" i="1"/>
  <c r="H89" i="1"/>
  <c r="H176" i="1"/>
  <c r="H54" i="1"/>
  <c r="H24" i="1"/>
  <c r="H181" i="1"/>
  <c r="H60" i="1"/>
  <c r="H209" i="1"/>
  <c r="H66" i="1"/>
  <c r="H36" i="1"/>
  <c r="H158" i="1"/>
  <c r="H23" i="1"/>
  <c r="H13" i="1"/>
  <c r="H35" i="1"/>
  <c r="H95" i="1"/>
  <c r="H189" i="1"/>
  <c r="H39" i="1"/>
  <c r="H105" i="1"/>
  <c r="H210" i="1"/>
  <c r="H191" i="1"/>
  <c r="H77" i="1"/>
  <c r="H84" i="1"/>
  <c r="H10" i="1"/>
  <c r="H151" i="1"/>
  <c r="H37" i="1"/>
  <c r="H120" i="1"/>
  <c r="H201" i="1"/>
  <c r="H80" i="1"/>
  <c r="H150" i="1"/>
  <c r="H172" i="1"/>
  <c r="H96" i="1"/>
  <c r="H130" i="1"/>
  <c r="H73" i="1"/>
  <c r="H107" i="1"/>
  <c r="H9" i="1"/>
  <c r="H194" i="1"/>
  <c r="H28" i="1"/>
  <c r="H113" i="1"/>
  <c r="H119" i="1"/>
  <c r="H170" i="1"/>
  <c r="H205" i="1"/>
  <c r="H99" i="1"/>
  <c r="H137" i="1"/>
  <c r="H82" i="1"/>
  <c r="H38" i="1"/>
  <c r="H161" i="1"/>
  <c r="H20" i="1"/>
  <c r="H92" i="1"/>
  <c r="H177" i="1"/>
  <c r="H108" i="1"/>
  <c r="H117" i="1"/>
  <c r="H138" i="1"/>
  <c r="H19" i="1"/>
  <c r="H111" i="1"/>
  <c r="H58" i="1"/>
  <c r="H165" i="1"/>
  <c r="H21" i="1"/>
  <c r="H148" i="1"/>
  <c r="H182" i="1"/>
  <c r="H208" i="1"/>
  <c r="H154" i="1"/>
  <c r="H50" i="1"/>
  <c r="H12" i="1"/>
  <c r="H173" i="1"/>
  <c r="H145" i="1"/>
  <c r="H48" i="1"/>
  <c r="H47" i="1"/>
  <c r="H190" i="1"/>
  <c r="H78" i="1"/>
  <c r="H62" i="1"/>
  <c r="H51" i="1"/>
  <c r="H146" i="1"/>
  <c r="H98" i="1"/>
  <c r="H30" i="1"/>
  <c r="H11" i="1"/>
  <c r="H70" i="1"/>
  <c r="H175" i="1"/>
  <c r="H203" i="1"/>
  <c r="H75" i="1"/>
  <c r="H101" i="1"/>
  <c r="H133" i="1"/>
  <c r="H49" i="1"/>
  <c r="H83" i="1"/>
  <c r="H27" i="1"/>
  <c r="H79" i="1"/>
  <c r="H88" i="1"/>
  <c r="H122" i="1"/>
  <c r="H167" i="1"/>
  <c r="H125" i="1"/>
  <c r="H2" i="1"/>
  <c r="H147" i="1"/>
  <c r="H85" i="1"/>
  <c r="H202" i="1"/>
  <c r="H126" i="1"/>
  <c r="H118" i="1"/>
  <c r="H198" i="1"/>
  <c r="H155" i="1"/>
  <c r="H44" i="1"/>
  <c r="H156" i="1"/>
  <c r="H112" i="1"/>
  <c r="H55" i="1"/>
  <c r="H204" i="1"/>
  <c r="H128" i="1"/>
  <c r="H187" i="1"/>
  <c r="H123" i="1"/>
  <c r="H45" i="1"/>
  <c r="H16" i="1"/>
  <c r="H64" i="1"/>
  <c r="H193" i="1"/>
  <c r="H143" i="1"/>
  <c r="H159" i="1"/>
  <c r="H184" i="1"/>
  <c r="H18" i="1"/>
  <c r="H206" i="1"/>
  <c r="H61" i="1"/>
  <c r="H90" i="1"/>
  <c r="H97" i="1"/>
  <c r="H144" i="1"/>
  <c r="H4" i="1"/>
  <c r="H102" i="1"/>
  <c r="H160" i="1"/>
  <c r="H63" i="1"/>
  <c r="H76" i="1"/>
  <c r="H134" i="1"/>
  <c r="H7" i="1"/>
  <c r="H180" i="1"/>
  <c r="H188" i="1"/>
  <c r="H149" i="1"/>
  <c r="H153" i="1"/>
  <c r="H166" i="1"/>
  <c r="H86" i="1"/>
  <c r="H6" i="1"/>
  <c r="H81" i="1"/>
  <c r="H68" i="1"/>
  <c r="H106" i="1"/>
  <c r="H195" i="1"/>
  <c r="H169" i="1"/>
  <c r="H142" i="1"/>
  <c r="H199" i="1"/>
  <c r="H14" i="1"/>
  <c r="H127" i="1"/>
  <c r="H197" i="1"/>
  <c r="H139" i="1"/>
  <c r="H168" i="1"/>
  <c r="H40" i="1"/>
  <c r="H186" i="1"/>
  <c r="H5" i="1"/>
  <c r="H131" i="1"/>
  <c r="H135" i="1"/>
  <c r="H121" i="1"/>
  <c r="H162" i="1"/>
  <c r="H110" i="1"/>
  <c r="H104" i="1"/>
  <c r="H115" i="1"/>
  <c r="H52" i="1"/>
  <c r="H42" i="1"/>
  <c r="H22" i="1"/>
  <c r="H29" i="1"/>
  <c r="H87" i="1"/>
  <c r="H69" i="1"/>
  <c r="H185" i="1"/>
  <c r="H91" i="1"/>
  <c r="H124" i="1"/>
  <c r="H132" i="1"/>
  <c r="H141" i="1"/>
  <c r="H157" i="1"/>
  <c r="H65" i="1"/>
  <c r="H178" i="1"/>
  <c r="H56" i="1"/>
  <c r="H100" i="1"/>
  <c r="H114" i="1"/>
  <c r="H200" i="1"/>
  <c r="H192" i="1"/>
  <c r="G140" i="1"/>
  <c r="G116" i="1"/>
  <c r="G43" i="1"/>
  <c r="G163" i="1"/>
  <c r="G196" i="1"/>
  <c r="G59" i="1"/>
  <c r="G71" i="1"/>
  <c r="G72" i="1"/>
  <c r="G136" i="1"/>
  <c r="G129" i="1"/>
  <c r="G3" i="1"/>
  <c r="G171" i="1"/>
  <c r="G15" i="1"/>
  <c r="G33" i="1"/>
  <c r="G174" i="1"/>
  <c r="G207" i="1"/>
  <c r="G46" i="1"/>
  <c r="G34" i="1"/>
  <c r="G26" i="1"/>
  <c r="G179" i="1"/>
  <c r="G57" i="1"/>
  <c r="G93" i="1"/>
  <c r="G94" i="1"/>
  <c r="G17" i="1"/>
  <c r="G164" i="1"/>
  <c r="G41" i="1"/>
  <c r="G103" i="1"/>
  <c r="G32" i="1"/>
  <c r="G53" i="1"/>
  <c r="G8" i="1"/>
  <c r="G31" i="1"/>
  <c r="G67" i="1"/>
  <c r="G25" i="1"/>
  <c r="G74" i="1"/>
  <c r="G152" i="1"/>
  <c r="G183" i="1"/>
  <c r="G89" i="1"/>
  <c r="G176" i="1"/>
  <c r="G54" i="1"/>
  <c r="G24" i="1"/>
  <c r="G181" i="1"/>
  <c r="G60" i="1"/>
  <c r="G209" i="1"/>
  <c r="G66" i="1"/>
  <c r="G36" i="1"/>
  <c r="G158" i="1"/>
  <c r="G23" i="1"/>
  <c r="G13" i="1"/>
  <c r="G35" i="1"/>
  <c r="G95" i="1"/>
  <c r="G189" i="1"/>
  <c r="G39" i="1"/>
  <c r="G105" i="1"/>
  <c r="G210" i="1"/>
  <c r="G191" i="1"/>
  <c r="G77" i="1"/>
  <c r="G84" i="1"/>
  <c r="G10" i="1"/>
  <c r="G151" i="1"/>
  <c r="G37" i="1"/>
  <c r="G120" i="1"/>
  <c r="G201" i="1"/>
  <c r="G80" i="1"/>
  <c r="G150" i="1"/>
  <c r="G172" i="1"/>
  <c r="G96" i="1"/>
  <c r="G130" i="1"/>
  <c r="G73" i="1"/>
  <c r="G107" i="1"/>
  <c r="G9" i="1"/>
  <c r="G194" i="1"/>
  <c r="G28" i="1"/>
  <c r="G113" i="1"/>
  <c r="G119" i="1"/>
  <c r="G170" i="1"/>
  <c r="G205" i="1"/>
  <c r="G99" i="1"/>
  <c r="G137" i="1"/>
  <c r="G82" i="1"/>
  <c r="G38" i="1"/>
  <c r="G161" i="1"/>
  <c r="G20" i="1"/>
  <c r="G92" i="1"/>
  <c r="G177" i="1"/>
  <c r="G108" i="1"/>
  <c r="G117" i="1"/>
  <c r="G138" i="1"/>
  <c r="G19" i="1"/>
  <c r="G111" i="1"/>
  <c r="G58" i="1"/>
  <c r="G165" i="1"/>
  <c r="G21" i="1"/>
  <c r="G148" i="1"/>
  <c r="G182" i="1"/>
  <c r="G208" i="1"/>
  <c r="G154" i="1"/>
  <c r="G50" i="1"/>
  <c r="G12" i="1"/>
  <c r="G173" i="1"/>
  <c r="G145" i="1"/>
  <c r="G48" i="1"/>
  <c r="G47" i="1"/>
  <c r="G190" i="1"/>
  <c r="G78" i="1"/>
  <c r="G62" i="1"/>
  <c r="G51" i="1"/>
  <c r="G146" i="1"/>
  <c r="G98" i="1"/>
  <c r="G30" i="1"/>
  <c r="G11" i="1"/>
  <c r="G70" i="1"/>
  <c r="G175" i="1"/>
  <c r="G203" i="1"/>
  <c r="G75" i="1"/>
  <c r="G101" i="1"/>
  <c r="G133" i="1"/>
  <c r="G49" i="1"/>
  <c r="G83" i="1"/>
  <c r="G27" i="1"/>
  <c r="G79" i="1"/>
  <c r="G88" i="1"/>
  <c r="G122" i="1"/>
  <c r="G167" i="1"/>
  <c r="G125" i="1"/>
  <c r="G2" i="1"/>
  <c r="G147" i="1"/>
  <c r="G85" i="1"/>
  <c r="G202" i="1"/>
  <c r="G126" i="1"/>
  <c r="G118" i="1"/>
  <c r="G198" i="1"/>
  <c r="G155" i="1"/>
  <c r="G44" i="1"/>
  <c r="G156" i="1"/>
  <c r="G112" i="1"/>
  <c r="G55" i="1"/>
  <c r="G204" i="1"/>
  <c r="G128" i="1"/>
  <c r="G187" i="1"/>
  <c r="G123" i="1"/>
  <c r="G45" i="1"/>
  <c r="G16" i="1"/>
  <c r="G64" i="1"/>
  <c r="G193" i="1"/>
  <c r="G143" i="1"/>
  <c r="G159" i="1"/>
  <c r="G184" i="1"/>
  <c r="G18" i="1"/>
  <c r="G206" i="1"/>
  <c r="G61" i="1"/>
  <c r="G90" i="1"/>
  <c r="G97" i="1"/>
  <c r="G144" i="1"/>
  <c r="G4" i="1"/>
  <c r="G102" i="1"/>
  <c r="G160" i="1"/>
  <c r="G63" i="1"/>
  <c r="G76" i="1"/>
  <c r="G134" i="1"/>
  <c r="G7" i="1"/>
  <c r="G180" i="1"/>
  <c r="G188" i="1"/>
  <c r="G149" i="1"/>
  <c r="G153" i="1"/>
  <c r="G166" i="1"/>
  <c r="G86" i="1"/>
  <c r="G6" i="1"/>
  <c r="G81" i="1"/>
  <c r="G68" i="1"/>
  <c r="G106" i="1"/>
  <c r="G195" i="1"/>
  <c r="G169" i="1"/>
  <c r="G142" i="1"/>
  <c r="G199" i="1"/>
  <c r="G14" i="1"/>
  <c r="G127" i="1"/>
  <c r="G197" i="1"/>
  <c r="G139" i="1"/>
  <c r="G168" i="1"/>
  <c r="G40" i="1"/>
  <c r="G186" i="1"/>
  <c r="G5" i="1"/>
  <c r="G131" i="1"/>
  <c r="G135" i="1"/>
  <c r="G121" i="1"/>
  <c r="G162" i="1"/>
  <c r="G110" i="1"/>
  <c r="G104" i="1"/>
  <c r="G115" i="1"/>
  <c r="G52" i="1"/>
  <c r="G42" i="1"/>
  <c r="G22" i="1"/>
  <c r="G29" i="1"/>
  <c r="G87" i="1"/>
  <c r="G69" i="1"/>
  <c r="G185" i="1"/>
  <c r="G91" i="1"/>
  <c r="G124" i="1"/>
  <c r="G132" i="1"/>
  <c r="G141" i="1"/>
  <c r="G157" i="1"/>
  <c r="G65" i="1"/>
  <c r="G178" i="1"/>
  <c r="G56" i="1"/>
  <c r="G100" i="1"/>
  <c r="G114" i="1"/>
  <c r="G200" i="1"/>
  <c r="G192" i="1"/>
  <c r="G109" i="1"/>
  <c r="F140" i="1"/>
  <c r="F116" i="1"/>
  <c r="F43" i="1"/>
  <c r="F163" i="1"/>
  <c r="F196" i="1"/>
  <c r="F59" i="1"/>
  <c r="F71" i="1"/>
  <c r="F72" i="1"/>
  <c r="F136" i="1"/>
  <c r="F129" i="1"/>
  <c r="F3" i="1"/>
  <c r="F171" i="1"/>
  <c r="F15" i="1"/>
  <c r="F33" i="1"/>
  <c r="F174" i="1"/>
  <c r="F207" i="1"/>
  <c r="F46" i="1"/>
  <c r="F34" i="1"/>
  <c r="F26" i="1"/>
  <c r="F179" i="1"/>
  <c r="F57" i="1"/>
  <c r="F93" i="1"/>
  <c r="F94" i="1"/>
  <c r="F17" i="1"/>
  <c r="F164" i="1"/>
  <c r="F41" i="1"/>
  <c r="F103" i="1"/>
  <c r="F32" i="1"/>
  <c r="F53" i="1"/>
  <c r="F8" i="1"/>
  <c r="F31" i="1"/>
  <c r="F67" i="1"/>
  <c r="F25" i="1"/>
  <c r="F74" i="1"/>
  <c r="F152" i="1"/>
  <c r="F183" i="1"/>
  <c r="F89" i="1"/>
  <c r="F176" i="1"/>
  <c r="F54" i="1"/>
  <c r="F24" i="1"/>
  <c r="F181" i="1"/>
  <c r="F60" i="1"/>
  <c r="F209" i="1"/>
  <c r="F66" i="1"/>
  <c r="F36" i="1"/>
  <c r="F158" i="1"/>
  <c r="F23" i="1"/>
  <c r="F13" i="1"/>
  <c r="F35" i="1"/>
  <c r="F95" i="1"/>
  <c r="F189" i="1"/>
  <c r="F39" i="1"/>
  <c r="F105" i="1"/>
  <c r="F210" i="1"/>
  <c r="F191" i="1"/>
  <c r="F77" i="1"/>
  <c r="F84" i="1"/>
  <c r="F10" i="1"/>
  <c r="F151" i="1"/>
  <c r="F37" i="1"/>
  <c r="F120" i="1"/>
  <c r="F201" i="1"/>
  <c r="F80" i="1"/>
  <c r="F150" i="1"/>
  <c r="F172" i="1"/>
  <c r="F96" i="1"/>
  <c r="F130" i="1"/>
  <c r="F73" i="1"/>
  <c r="F107" i="1"/>
  <c r="F9" i="1"/>
  <c r="F194" i="1"/>
  <c r="F28" i="1"/>
  <c r="F113" i="1"/>
  <c r="F119" i="1"/>
  <c r="F170" i="1"/>
  <c r="F205" i="1"/>
  <c r="F99" i="1"/>
  <c r="F137" i="1"/>
  <c r="F82" i="1"/>
  <c r="F38" i="1"/>
  <c r="F161" i="1"/>
  <c r="F20" i="1"/>
  <c r="F92" i="1"/>
  <c r="F177" i="1"/>
  <c r="F108" i="1"/>
  <c r="F117" i="1"/>
  <c r="F138" i="1"/>
  <c r="F19" i="1"/>
  <c r="F111" i="1"/>
  <c r="F58" i="1"/>
  <c r="F165" i="1"/>
  <c r="F21" i="1"/>
  <c r="F148" i="1"/>
  <c r="F182" i="1"/>
  <c r="F208" i="1"/>
  <c r="F154" i="1"/>
  <c r="F50" i="1"/>
  <c r="F12" i="1"/>
  <c r="F173" i="1"/>
  <c r="F145" i="1"/>
  <c r="F48" i="1"/>
  <c r="F47" i="1"/>
  <c r="F190" i="1"/>
  <c r="F78" i="1"/>
  <c r="F62" i="1"/>
  <c r="F51" i="1"/>
  <c r="F146" i="1"/>
  <c r="F98" i="1"/>
  <c r="F30" i="1"/>
  <c r="F11" i="1"/>
  <c r="F70" i="1"/>
  <c r="F175" i="1"/>
  <c r="F203" i="1"/>
  <c r="F75" i="1"/>
  <c r="F101" i="1"/>
  <c r="F133" i="1"/>
  <c r="F49" i="1"/>
  <c r="F83" i="1"/>
  <c r="F27" i="1"/>
  <c r="F79" i="1"/>
  <c r="F88" i="1"/>
  <c r="F122" i="1"/>
  <c r="F167" i="1"/>
  <c r="F125" i="1"/>
  <c r="F2" i="1"/>
  <c r="F147" i="1"/>
  <c r="F85" i="1"/>
  <c r="F202" i="1"/>
  <c r="F126" i="1"/>
  <c r="F118" i="1"/>
  <c r="F198" i="1"/>
  <c r="F155" i="1"/>
  <c r="F44" i="1"/>
  <c r="F156" i="1"/>
  <c r="F112" i="1"/>
  <c r="F55" i="1"/>
  <c r="F204" i="1"/>
  <c r="F128" i="1"/>
  <c r="F187" i="1"/>
  <c r="F123" i="1"/>
  <c r="F45" i="1"/>
  <c r="F16" i="1"/>
  <c r="F64" i="1"/>
  <c r="F193" i="1"/>
  <c r="F143" i="1"/>
  <c r="F159" i="1"/>
  <c r="F184" i="1"/>
  <c r="F18" i="1"/>
  <c r="F206" i="1"/>
  <c r="F61" i="1"/>
  <c r="F90" i="1"/>
  <c r="F97" i="1"/>
  <c r="F144" i="1"/>
  <c r="F4" i="1"/>
  <c r="F102" i="1"/>
  <c r="F160" i="1"/>
  <c r="F63" i="1"/>
  <c r="F76" i="1"/>
  <c r="F134" i="1"/>
  <c r="F7" i="1"/>
  <c r="F180" i="1"/>
  <c r="F188" i="1"/>
  <c r="F149" i="1"/>
  <c r="F153" i="1"/>
  <c r="F166" i="1"/>
  <c r="F86" i="1"/>
  <c r="F6" i="1"/>
  <c r="F81" i="1"/>
  <c r="F68" i="1"/>
  <c r="F106" i="1"/>
  <c r="F195" i="1"/>
  <c r="F169" i="1"/>
  <c r="F142" i="1"/>
  <c r="F199" i="1"/>
  <c r="F14" i="1"/>
  <c r="F127" i="1"/>
  <c r="F197" i="1"/>
  <c r="F139" i="1"/>
  <c r="F168" i="1"/>
  <c r="F40" i="1"/>
  <c r="F186" i="1"/>
  <c r="F5" i="1"/>
  <c r="F131" i="1"/>
  <c r="F135" i="1"/>
  <c r="F121" i="1"/>
  <c r="F162" i="1"/>
  <c r="F110" i="1"/>
  <c r="F104" i="1"/>
  <c r="F115" i="1"/>
  <c r="F52" i="1"/>
  <c r="F42" i="1"/>
  <c r="F22" i="1"/>
  <c r="F29" i="1"/>
  <c r="F87" i="1"/>
  <c r="F69" i="1"/>
  <c r="F185" i="1"/>
  <c r="F91" i="1"/>
  <c r="F124" i="1"/>
  <c r="F132" i="1"/>
  <c r="F141" i="1"/>
  <c r="F157" i="1"/>
  <c r="F65" i="1"/>
  <c r="F178" i="1"/>
  <c r="F56" i="1"/>
  <c r="F100" i="1"/>
  <c r="F114" i="1"/>
  <c r="F200" i="1"/>
  <c r="F192" i="1"/>
  <c r="F109" i="1"/>
  <c r="E140" i="1"/>
  <c r="E116" i="1"/>
  <c r="E43" i="1"/>
  <c r="E163" i="1"/>
  <c r="E196" i="1"/>
  <c r="E59" i="1"/>
  <c r="E71" i="1"/>
  <c r="E72" i="1"/>
  <c r="E136" i="1"/>
  <c r="E129" i="1"/>
  <c r="E3" i="1"/>
  <c r="E171" i="1"/>
  <c r="E15" i="1"/>
  <c r="E33" i="1"/>
  <c r="E174" i="1"/>
  <c r="E207" i="1"/>
  <c r="E46" i="1"/>
  <c r="E34" i="1"/>
  <c r="E26" i="1"/>
  <c r="E179" i="1"/>
  <c r="E57" i="1"/>
  <c r="E93" i="1"/>
  <c r="E94" i="1"/>
  <c r="E17" i="1"/>
  <c r="E164" i="1"/>
  <c r="E41" i="1"/>
  <c r="E103" i="1"/>
  <c r="E32" i="1"/>
  <c r="E53" i="1"/>
  <c r="E8" i="1"/>
  <c r="E31" i="1"/>
  <c r="E67" i="1"/>
  <c r="E25" i="1"/>
  <c r="E74" i="1"/>
  <c r="E152" i="1"/>
  <c r="E183" i="1"/>
  <c r="E89" i="1"/>
  <c r="E176" i="1"/>
  <c r="E54" i="1"/>
  <c r="E24" i="1"/>
  <c r="E181" i="1"/>
  <c r="E60" i="1"/>
  <c r="E209" i="1"/>
  <c r="E66" i="1"/>
  <c r="E36" i="1"/>
  <c r="E158" i="1"/>
  <c r="E23" i="1"/>
  <c r="E13" i="1"/>
  <c r="E35" i="1"/>
  <c r="E95" i="1"/>
  <c r="E189" i="1"/>
  <c r="E39" i="1"/>
  <c r="E105" i="1"/>
  <c r="E210" i="1"/>
  <c r="E191" i="1"/>
  <c r="E77" i="1"/>
  <c r="E84" i="1"/>
  <c r="E10" i="1"/>
  <c r="E151" i="1"/>
  <c r="E37" i="1"/>
  <c r="E120" i="1"/>
  <c r="E201" i="1"/>
  <c r="E80" i="1"/>
  <c r="E150" i="1"/>
  <c r="E172" i="1"/>
  <c r="E96" i="1"/>
  <c r="E130" i="1"/>
  <c r="E73" i="1"/>
  <c r="E107" i="1"/>
  <c r="E9" i="1"/>
  <c r="E194" i="1"/>
  <c r="E28" i="1"/>
  <c r="E113" i="1"/>
  <c r="E119" i="1"/>
  <c r="E170" i="1"/>
  <c r="E205" i="1"/>
  <c r="E99" i="1"/>
  <c r="E137" i="1"/>
  <c r="E82" i="1"/>
  <c r="E38" i="1"/>
  <c r="E161" i="1"/>
  <c r="E20" i="1"/>
  <c r="E92" i="1"/>
  <c r="E177" i="1"/>
  <c r="E108" i="1"/>
  <c r="E117" i="1"/>
  <c r="E138" i="1"/>
  <c r="E19" i="1"/>
  <c r="E111" i="1"/>
  <c r="E58" i="1"/>
  <c r="E165" i="1"/>
  <c r="E21" i="1"/>
  <c r="E148" i="1"/>
  <c r="E182" i="1"/>
  <c r="E208" i="1"/>
  <c r="E154" i="1"/>
  <c r="E50" i="1"/>
  <c r="E12" i="1"/>
  <c r="E173" i="1"/>
  <c r="E145" i="1"/>
  <c r="E48" i="1"/>
  <c r="E47" i="1"/>
  <c r="E190" i="1"/>
  <c r="E78" i="1"/>
  <c r="E62" i="1"/>
  <c r="E51" i="1"/>
  <c r="E146" i="1"/>
  <c r="E98" i="1"/>
  <c r="E30" i="1"/>
  <c r="E11" i="1"/>
  <c r="E70" i="1"/>
  <c r="E175" i="1"/>
  <c r="E203" i="1"/>
  <c r="E75" i="1"/>
  <c r="E101" i="1"/>
  <c r="E133" i="1"/>
  <c r="E49" i="1"/>
  <c r="E83" i="1"/>
  <c r="E27" i="1"/>
  <c r="E79" i="1"/>
  <c r="E88" i="1"/>
  <c r="E122" i="1"/>
  <c r="E167" i="1"/>
  <c r="E125" i="1"/>
  <c r="E2" i="1"/>
  <c r="E147" i="1"/>
  <c r="E85" i="1"/>
  <c r="E202" i="1"/>
  <c r="E126" i="1"/>
  <c r="E118" i="1"/>
  <c r="E198" i="1"/>
  <c r="E155" i="1"/>
  <c r="E44" i="1"/>
  <c r="E156" i="1"/>
  <c r="E112" i="1"/>
  <c r="E55" i="1"/>
  <c r="E204" i="1"/>
  <c r="E128" i="1"/>
  <c r="E187" i="1"/>
  <c r="E123" i="1"/>
  <c r="E45" i="1"/>
  <c r="E16" i="1"/>
  <c r="E64" i="1"/>
  <c r="E193" i="1"/>
  <c r="E143" i="1"/>
  <c r="E159" i="1"/>
  <c r="E184" i="1"/>
  <c r="E18" i="1"/>
  <c r="E206" i="1"/>
  <c r="E61" i="1"/>
  <c r="E90" i="1"/>
  <c r="E97" i="1"/>
  <c r="E144" i="1"/>
  <c r="E4" i="1"/>
  <c r="E102" i="1"/>
  <c r="E160" i="1"/>
  <c r="E63" i="1"/>
  <c r="E76" i="1"/>
  <c r="E134" i="1"/>
  <c r="E7" i="1"/>
  <c r="E180" i="1"/>
  <c r="E188" i="1"/>
  <c r="E149" i="1"/>
  <c r="E153" i="1"/>
  <c r="E166" i="1"/>
  <c r="E86" i="1"/>
  <c r="E6" i="1"/>
  <c r="E81" i="1"/>
  <c r="E68" i="1"/>
  <c r="E106" i="1"/>
  <c r="E195" i="1"/>
  <c r="E169" i="1"/>
  <c r="E142" i="1"/>
  <c r="E199" i="1"/>
  <c r="E14" i="1"/>
  <c r="E127" i="1"/>
  <c r="E197" i="1"/>
  <c r="E139" i="1"/>
  <c r="E168" i="1"/>
  <c r="E40" i="1"/>
  <c r="E186" i="1"/>
  <c r="E5" i="1"/>
  <c r="E131" i="1"/>
  <c r="E135" i="1"/>
  <c r="E121" i="1"/>
  <c r="E162" i="1"/>
  <c r="E110" i="1"/>
  <c r="E104" i="1"/>
  <c r="E115" i="1"/>
  <c r="E52" i="1"/>
  <c r="E42" i="1"/>
  <c r="E22" i="1"/>
  <c r="E29" i="1"/>
  <c r="E87" i="1"/>
  <c r="E69" i="1"/>
  <c r="E185" i="1"/>
  <c r="E91" i="1"/>
  <c r="E124" i="1"/>
  <c r="E132" i="1"/>
  <c r="E141" i="1"/>
  <c r="E157" i="1"/>
  <c r="E65" i="1"/>
  <c r="E178" i="1"/>
  <c r="E56" i="1"/>
  <c r="E100" i="1"/>
  <c r="E114" i="1"/>
  <c r="E200" i="1"/>
  <c r="E192" i="1"/>
  <c r="E109" i="1"/>
  <c r="D140" i="1"/>
  <c r="D116" i="1"/>
  <c r="D43" i="1"/>
  <c r="D163" i="1"/>
  <c r="D196" i="1"/>
  <c r="D59" i="1"/>
  <c r="D71" i="1"/>
  <c r="D72" i="1"/>
  <c r="D136" i="1"/>
  <c r="D129" i="1"/>
  <c r="D3" i="1"/>
  <c r="D171" i="1"/>
  <c r="D15" i="1"/>
  <c r="D33" i="1"/>
  <c r="D174" i="1"/>
  <c r="D207" i="1"/>
  <c r="D46" i="1"/>
  <c r="D34" i="1"/>
  <c r="D26" i="1"/>
  <c r="D179" i="1"/>
  <c r="D57" i="1"/>
  <c r="D93" i="1"/>
  <c r="D94" i="1"/>
  <c r="D17" i="1"/>
  <c r="D164" i="1"/>
  <c r="D41" i="1"/>
  <c r="D103" i="1"/>
  <c r="D32" i="1"/>
  <c r="D53" i="1"/>
  <c r="D8" i="1"/>
  <c r="D31" i="1"/>
  <c r="D67" i="1"/>
  <c r="D25" i="1"/>
  <c r="D74" i="1"/>
  <c r="D152" i="1"/>
  <c r="D183" i="1"/>
  <c r="D89" i="1"/>
  <c r="D176" i="1"/>
  <c r="D54" i="1"/>
  <c r="D24" i="1"/>
  <c r="D181" i="1"/>
  <c r="D60" i="1"/>
  <c r="D209" i="1"/>
  <c r="D66" i="1"/>
  <c r="D36" i="1"/>
  <c r="D158" i="1"/>
  <c r="D23" i="1"/>
  <c r="D13" i="1"/>
  <c r="D35" i="1"/>
  <c r="D95" i="1"/>
  <c r="D189" i="1"/>
  <c r="D39" i="1"/>
  <c r="D105" i="1"/>
  <c r="D210" i="1"/>
  <c r="D191" i="1"/>
  <c r="D77" i="1"/>
  <c r="D84" i="1"/>
  <c r="D10" i="1"/>
  <c r="D151" i="1"/>
  <c r="D37" i="1"/>
  <c r="D120" i="1"/>
  <c r="D201" i="1"/>
  <c r="D80" i="1"/>
  <c r="D150" i="1"/>
  <c r="D172" i="1"/>
  <c r="D96" i="1"/>
  <c r="D130" i="1"/>
  <c r="D73" i="1"/>
  <c r="D107" i="1"/>
  <c r="D9" i="1"/>
  <c r="D194" i="1"/>
  <c r="D28" i="1"/>
  <c r="D113" i="1"/>
  <c r="D119" i="1"/>
  <c r="D170" i="1"/>
  <c r="D205" i="1"/>
  <c r="D99" i="1"/>
  <c r="D137" i="1"/>
  <c r="D82" i="1"/>
  <c r="D38" i="1"/>
  <c r="D161" i="1"/>
  <c r="D20" i="1"/>
  <c r="D92" i="1"/>
  <c r="D177" i="1"/>
  <c r="D108" i="1"/>
  <c r="D117" i="1"/>
  <c r="D138" i="1"/>
  <c r="D19" i="1"/>
  <c r="D111" i="1"/>
  <c r="D58" i="1"/>
  <c r="D165" i="1"/>
  <c r="D21" i="1"/>
  <c r="D148" i="1"/>
  <c r="D182" i="1"/>
  <c r="D208" i="1"/>
  <c r="D154" i="1"/>
  <c r="D50" i="1"/>
  <c r="D12" i="1"/>
  <c r="D173" i="1"/>
  <c r="D145" i="1"/>
  <c r="D48" i="1"/>
  <c r="D47" i="1"/>
  <c r="D190" i="1"/>
  <c r="D78" i="1"/>
  <c r="D62" i="1"/>
  <c r="D51" i="1"/>
  <c r="D146" i="1"/>
  <c r="D98" i="1"/>
  <c r="D30" i="1"/>
  <c r="D11" i="1"/>
  <c r="D70" i="1"/>
  <c r="D175" i="1"/>
  <c r="D203" i="1"/>
  <c r="D75" i="1"/>
  <c r="D101" i="1"/>
  <c r="D133" i="1"/>
  <c r="D49" i="1"/>
  <c r="D83" i="1"/>
  <c r="D27" i="1"/>
  <c r="D79" i="1"/>
  <c r="D88" i="1"/>
  <c r="D122" i="1"/>
  <c r="D167" i="1"/>
  <c r="D125" i="1"/>
  <c r="D2" i="1"/>
  <c r="D147" i="1"/>
  <c r="D85" i="1"/>
  <c r="D202" i="1"/>
  <c r="D126" i="1"/>
  <c r="D118" i="1"/>
  <c r="D198" i="1"/>
  <c r="D155" i="1"/>
  <c r="D44" i="1"/>
  <c r="D156" i="1"/>
  <c r="D112" i="1"/>
  <c r="D55" i="1"/>
  <c r="D204" i="1"/>
  <c r="D128" i="1"/>
  <c r="D187" i="1"/>
  <c r="D123" i="1"/>
  <c r="D45" i="1"/>
  <c r="D16" i="1"/>
  <c r="D64" i="1"/>
  <c r="D193" i="1"/>
  <c r="D143" i="1"/>
  <c r="D159" i="1"/>
  <c r="D184" i="1"/>
  <c r="D18" i="1"/>
  <c r="D206" i="1"/>
  <c r="D61" i="1"/>
  <c r="D90" i="1"/>
  <c r="D97" i="1"/>
  <c r="D144" i="1"/>
  <c r="D4" i="1"/>
  <c r="D102" i="1"/>
  <c r="D160" i="1"/>
  <c r="D63" i="1"/>
  <c r="D76" i="1"/>
  <c r="D134" i="1"/>
  <c r="D7" i="1"/>
  <c r="D180" i="1"/>
  <c r="D188" i="1"/>
  <c r="D149" i="1"/>
  <c r="D153" i="1"/>
  <c r="D166" i="1"/>
  <c r="D86" i="1"/>
  <c r="D6" i="1"/>
  <c r="D81" i="1"/>
  <c r="D68" i="1"/>
  <c r="D106" i="1"/>
  <c r="D195" i="1"/>
  <c r="D169" i="1"/>
  <c r="D142" i="1"/>
  <c r="D199" i="1"/>
  <c r="D14" i="1"/>
  <c r="D127" i="1"/>
  <c r="D197" i="1"/>
  <c r="D139" i="1"/>
  <c r="D168" i="1"/>
  <c r="D40" i="1"/>
  <c r="D186" i="1"/>
  <c r="D5" i="1"/>
  <c r="D131" i="1"/>
  <c r="D135" i="1"/>
  <c r="D121" i="1"/>
  <c r="D162" i="1"/>
  <c r="D110" i="1"/>
  <c r="D104" i="1"/>
  <c r="D115" i="1"/>
  <c r="D52" i="1"/>
  <c r="D42" i="1"/>
  <c r="D22" i="1"/>
  <c r="D29" i="1"/>
  <c r="D87" i="1"/>
  <c r="D69" i="1"/>
  <c r="D185" i="1"/>
  <c r="D91" i="1"/>
  <c r="D124" i="1"/>
  <c r="D132" i="1"/>
  <c r="D141" i="1"/>
  <c r="D157" i="1"/>
  <c r="D65" i="1"/>
  <c r="D178" i="1"/>
  <c r="D56" i="1"/>
  <c r="D100" i="1"/>
  <c r="D114" i="1"/>
  <c r="D200" i="1"/>
  <c r="D192" i="1"/>
  <c r="D109" i="1"/>
  <c r="C140" i="1"/>
  <c r="C116" i="1"/>
  <c r="C43" i="1"/>
  <c r="C163" i="1"/>
  <c r="C196" i="1"/>
  <c r="C59" i="1"/>
  <c r="C71" i="1"/>
  <c r="C72" i="1"/>
  <c r="C136" i="1"/>
  <c r="C129" i="1"/>
  <c r="C3" i="1"/>
  <c r="C171" i="1"/>
  <c r="C15" i="1"/>
  <c r="C33" i="1"/>
  <c r="C174" i="1"/>
  <c r="C207" i="1"/>
  <c r="C46" i="1"/>
  <c r="C34" i="1"/>
  <c r="C26" i="1"/>
  <c r="C179" i="1"/>
  <c r="C57" i="1"/>
  <c r="C93" i="1"/>
  <c r="C94" i="1"/>
  <c r="C17" i="1"/>
  <c r="C164" i="1"/>
  <c r="C41" i="1"/>
  <c r="C103" i="1"/>
  <c r="C32" i="1"/>
  <c r="C53" i="1"/>
  <c r="C8" i="1"/>
  <c r="C31" i="1"/>
  <c r="C67" i="1"/>
  <c r="C25" i="1"/>
  <c r="C74" i="1"/>
  <c r="C152" i="1"/>
  <c r="C183" i="1"/>
  <c r="C89" i="1"/>
  <c r="C176" i="1"/>
  <c r="C54" i="1"/>
  <c r="C24" i="1"/>
  <c r="C181" i="1"/>
  <c r="C60" i="1"/>
  <c r="C209" i="1"/>
  <c r="C66" i="1"/>
  <c r="C36" i="1"/>
  <c r="C158" i="1"/>
  <c r="C23" i="1"/>
  <c r="C13" i="1"/>
  <c r="C35" i="1"/>
  <c r="C95" i="1"/>
  <c r="C189" i="1"/>
  <c r="C39" i="1"/>
  <c r="C105" i="1"/>
  <c r="C210" i="1"/>
  <c r="C191" i="1"/>
  <c r="C77" i="1"/>
  <c r="C84" i="1"/>
  <c r="C10" i="1"/>
  <c r="C151" i="1"/>
  <c r="C37" i="1"/>
  <c r="C120" i="1"/>
  <c r="C201" i="1"/>
  <c r="C80" i="1"/>
  <c r="C150" i="1"/>
  <c r="C172" i="1"/>
  <c r="C96" i="1"/>
  <c r="C130" i="1"/>
  <c r="C73" i="1"/>
  <c r="C107" i="1"/>
  <c r="C9" i="1"/>
  <c r="C194" i="1"/>
  <c r="C28" i="1"/>
  <c r="C113" i="1"/>
  <c r="C119" i="1"/>
  <c r="C170" i="1"/>
  <c r="C205" i="1"/>
  <c r="C99" i="1"/>
  <c r="C137" i="1"/>
  <c r="C82" i="1"/>
  <c r="C38" i="1"/>
  <c r="C161" i="1"/>
  <c r="C20" i="1"/>
  <c r="C92" i="1"/>
  <c r="C177" i="1"/>
  <c r="C108" i="1"/>
  <c r="C117" i="1"/>
  <c r="C138" i="1"/>
  <c r="C19" i="1"/>
  <c r="C111" i="1"/>
  <c r="C58" i="1"/>
  <c r="C165" i="1"/>
  <c r="C21" i="1"/>
  <c r="C148" i="1"/>
  <c r="C182" i="1"/>
  <c r="C208" i="1"/>
  <c r="C154" i="1"/>
  <c r="C50" i="1"/>
  <c r="C12" i="1"/>
  <c r="C173" i="1"/>
  <c r="C145" i="1"/>
  <c r="C48" i="1"/>
  <c r="C47" i="1"/>
  <c r="C190" i="1"/>
  <c r="C78" i="1"/>
  <c r="C62" i="1"/>
  <c r="C51" i="1"/>
  <c r="C146" i="1"/>
  <c r="C98" i="1"/>
  <c r="C30" i="1"/>
  <c r="C11" i="1"/>
  <c r="C70" i="1"/>
  <c r="C175" i="1"/>
  <c r="C203" i="1"/>
  <c r="C75" i="1"/>
  <c r="C101" i="1"/>
  <c r="C133" i="1"/>
  <c r="C49" i="1"/>
  <c r="C83" i="1"/>
  <c r="C27" i="1"/>
  <c r="C79" i="1"/>
  <c r="C88" i="1"/>
  <c r="C122" i="1"/>
  <c r="C167" i="1"/>
  <c r="C125" i="1"/>
  <c r="C2" i="1"/>
  <c r="C147" i="1"/>
  <c r="C85" i="1"/>
  <c r="C202" i="1"/>
  <c r="C126" i="1"/>
  <c r="C118" i="1"/>
  <c r="C198" i="1"/>
  <c r="C155" i="1"/>
  <c r="C44" i="1"/>
  <c r="C156" i="1"/>
  <c r="C112" i="1"/>
  <c r="C55" i="1"/>
  <c r="C204" i="1"/>
  <c r="C128" i="1"/>
  <c r="C187" i="1"/>
  <c r="C123" i="1"/>
  <c r="C45" i="1"/>
  <c r="C16" i="1"/>
  <c r="C64" i="1"/>
  <c r="C193" i="1"/>
  <c r="C143" i="1"/>
  <c r="C159" i="1"/>
  <c r="C184" i="1"/>
  <c r="C18" i="1"/>
  <c r="C206" i="1"/>
  <c r="C61" i="1"/>
  <c r="C90" i="1"/>
  <c r="C97" i="1"/>
  <c r="C144" i="1"/>
  <c r="C4" i="1"/>
  <c r="C102" i="1"/>
  <c r="C160" i="1"/>
  <c r="C63" i="1"/>
  <c r="C76" i="1"/>
  <c r="C134" i="1"/>
  <c r="C7" i="1"/>
  <c r="C180" i="1"/>
  <c r="C188" i="1"/>
  <c r="C149" i="1"/>
  <c r="C153" i="1"/>
  <c r="C166" i="1"/>
  <c r="C86" i="1"/>
  <c r="C6" i="1"/>
  <c r="C81" i="1"/>
  <c r="C68" i="1"/>
  <c r="C106" i="1"/>
  <c r="C195" i="1"/>
  <c r="C169" i="1"/>
  <c r="C142" i="1"/>
  <c r="C199" i="1"/>
  <c r="C14" i="1"/>
  <c r="C127" i="1"/>
  <c r="C197" i="1"/>
  <c r="C139" i="1"/>
  <c r="C168" i="1"/>
  <c r="C40" i="1"/>
  <c r="C186" i="1"/>
  <c r="C5" i="1"/>
  <c r="C131" i="1"/>
  <c r="C135" i="1"/>
  <c r="C121" i="1"/>
  <c r="C162" i="1"/>
  <c r="C110" i="1"/>
  <c r="C104" i="1"/>
  <c r="C115" i="1"/>
  <c r="C52" i="1"/>
  <c r="C42" i="1"/>
  <c r="C22" i="1"/>
  <c r="C29" i="1"/>
  <c r="C87" i="1"/>
  <c r="C69" i="1"/>
  <c r="C185" i="1"/>
  <c r="C91" i="1"/>
  <c r="C124" i="1"/>
  <c r="C132" i="1"/>
  <c r="C141" i="1"/>
  <c r="C157" i="1"/>
  <c r="C65" i="1"/>
  <c r="C178" i="1"/>
  <c r="C56" i="1"/>
  <c r="C100" i="1"/>
  <c r="C114" i="1"/>
  <c r="C200" i="1"/>
  <c r="C192" i="1"/>
  <c r="C109" i="1"/>
  <c r="B109" i="1"/>
  <c r="B140" i="1"/>
  <c r="B116" i="1"/>
  <c r="B43" i="1"/>
  <c r="B163" i="1"/>
  <c r="B196" i="1"/>
  <c r="B59" i="1"/>
  <c r="B71" i="1"/>
  <c r="B72" i="1"/>
  <c r="B136" i="1"/>
  <c r="B129" i="1"/>
  <c r="B3" i="1"/>
  <c r="B171" i="1"/>
  <c r="B15" i="1"/>
  <c r="B33" i="1"/>
  <c r="B174" i="1"/>
  <c r="B207" i="1"/>
  <c r="B46" i="1"/>
  <c r="B34" i="1"/>
  <c r="B26" i="1"/>
  <c r="B179" i="1"/>
  <c r="B57" i="1"/>
  <c r="B93" i="1"/>
  <c r="B94" i="1"/>
  <c r="B17" i="1"/>
  <c r="B164" i="1"/>
  <c r="B41" i="1"/>
  <c r="B103" i="1"/>
  <c r="B32" i="1"/>
  <c r="B53" i="1"/>
  <c r="B8" i="1"/>
  <c r="B31" i="1"/>
  <c r="B67" i="1"/>
  <c r="B25" i="1"/>
  <c r="B74" i="1"/>
  <c r="B152" i="1"/>
  <c r="B183" i="1"/>
  <c r="B89" i="1"/>
  <c r="B176" i="1"/>
  <c r="B54" i="1"/>
  <c r="B24" i="1"/>
  <c r="B181" i="1"/>
  <c r="B60" i="1"/>
  <c r="B209" i="1"/>
  <c r="B66" i="1"/>
  <c r="B36" i="1"/>
  <c r="B158" i="1"/>
  <c r="B23" i="1"/>
  <c r="B13" i="1"/>
  <c r="B35" i="1"/>
  <c r="B95" i="1"/>
  <c r="B189" i="1"/>
  <c r="B39" i="1"/>
  <c r="B105" i="1"/>
  <c r="B210" i="1"/>
  <c r="B191" i="1"/>
  <c r="B77" i="1"/>
  <c r="B84" i="1"/>
  <c r="B10" i="1"/>
  <c r="B151" i="1"/>
  <c r="B37" i="1"/>
  <c r="B120" i="1"/>
  <c r="B201" i="1"/>
  <c r="B80" i="1"/>
  <c r="B150" i="1"/>
  <c r="B172" i="1"/>
  <c r="B96" i="1"/>
  <c r="B130" i="1"/>
  <c r="B73" i="1"/>
  <c r="B107" i="1"/>
  <c r="B9" i="1"/>
  <c r="B194" i="1"/>
  <c r="B28" i="1"/>
  <c r="B113" i="1"/>
  <c r="B119" i="1"/>
  <c r="B170" i="1"/>
  <c r="B205" i="1"/>
  <c r="B99" i="1"/>
  <c r="B137" i="1"/>
  <c r="B82" i="1"/>
  <c r="B38" i="1"/>
  <c r="B161" i="1"/>
  <c r="B20" i="1"/>
  <c r="B92" i="1"/>
  <c r="B177" i="1"/>
  <c r="B108" i="1"/>
  <c r="B117" i="1"/>
  <c r="B138" i="1"/>
  <c r="B19" i="1"/>
  <c r="B111" i="1"/>
  <c r="B58" i="1"/>
  <c r="B165" i="1"/>
  <c r="B21" i="1"/>
  <c r="B148" i="1"/>
  <c r="B182" i="1"/>
  <c r="B208" i="1"/>
  <c r="B154" i="1"/>
  <c r="B50" i="1"/>
  <c r="B12" i="1"/>
  <c r="B173" i="1"/>
  <c r="B145" i="1"/>
  <c r="B48" i="1"/>
  <c r="B47" i="1"/>
  <c r="B190" i="1"/>
  <c r="B78" i="1"/>
  <c r="B62" i="1"/>
  <c r="B51" i="1"/>
  <c r="B146" i="1"/>
  <c r="B98" i="1"/>
  <c r="B30" i="1"/>
  <c r="B11" i="1"/>
  <c r="B70" i="1"/>
  <c r="B175" i="1"/>
  <c r="B203" i="1"/>
  <c r="B75" i="1"/>
  <c r="B101" i="1"/>
  <c r="B133" i="1"/>
  <c r="B49" i="1"/>
  <c r="B83" i="1"/>
  <c r="B27" i="1"/>
  <c r="B79" i="1"/>
  <c r="B88" i="1"/>
  <c r="B122" i="1"/>
  <c r="B167" i="1"/>
  <c r="B125" i="1"/>
  <c r="B2" i="1"/>
  <c r="B147" i="1"/>
  <c r="B85" i="1"/>
  <c r="B202" i="1"/>
  <c r="B126" i="1"/>
  <c r="B118" i="1"/>
  <c r="B198" i="1"/>
  <c r="B155" i="1"/>
  <c r="B44" i="1"/>
  <c r="B156" i="1"/>
  <c r="B112" i="1"/>
  <c r="B55" i="1"/>
  <c r="B204" i="1"/>
  <c r="B128" i="1"/>
  <c r="B187" i="1"/>
  <c r="B123" i="1"/>
  <c r="B45" i="1"/>
  <c r="B16" i="1"/>
  <c r="B64" i="1"/>
  <c r="B193" i="1"/>
  <c r="B143" i="1"/>
  <c r="B159" i="1"/>
  <c r="B184" i="1"/>
  <c r="B18" i="1"/>
  <c r="B206" i="1"/>
  <c r="B61" i="1"/>
  <c r="B90" i="1"/>
  <c r="B97" i="1"/>
  <c r="B144" i="1"/>
  <c r="B4" i="1"/>
  <c r="B102" i="1"/>
  <c r="B160" i="1"/>
  <c r="B63" i="1"/>
  <c r="B76" i="1"/>
  <c r="B134" i="1"/>
  <c r="B7" i="1"/>
  <c r="B180" i="1"/>
  <c r="B188" i="1"/>
  <c r="B149" i="1"/>
  <c r="B153" i="1"/>
  <c r="B166" i="1"/>
  <c r="B86" i="1"/>
  <c r="B6" i="1"/>
  <c r="B81" i="1"/>
  <c r="B68" i="1"/>
  <c r="B106" i="1"/>
  <c r="B195" i="1"/>
  <c r="B169" i="1"/>
  <c r="B142" i="1"/>
  <c r="B199" i="1"/>
  <c r="B14" i="1"/>
  <c r="B127" i="1"/>
  <c r="B197" i="1"/>
  <c r="B139" i="1"/>
  <c r="B168" i="1"/>
  <c r="B40" i="1"/>
  <c r="B186" i="1"/>
  <c r="B5" i="1"/>
  <c r="B131" i="1"/>
  <c r="B135" i="1"/>
  <c r="B121" i="1"/>
  <c r="B162" i="1"/>
  <c r="B110" i="1"/>
  <c r="B104" i="1"/>
  <c r="B115" i="1"/>
  <c r="B52" i="1"/>
  <c r="B42" i="1"/>
  <c r="B22" i="1"/>
  <c r="B29" i="1"/>
  <c r="B87" i="1"/>
  <c r="B69" i="1"/>
  <c r="B185" i="1"/>
  <c r="B91" i="1"/>
  <c r="B124" i="1"/>
  <c r="B132" i="1"/>
  <c r="B141" i="1"/>
  <c r="B157" i="1"/>
  <c r="B65" i="1"/>
  <c r="B178" i="1"/>
  <c r="B56" i="1"/>
  <c r="B100" i="1"/>
  <c r="B114" i="1"/>
  <c r="B200" i="1"/>
  <c r="B192" i="1"/>
  <c r="X18" i="1"/>
  <c r="X19" i="1" l="1"/>
  <c r="N56" i="1"/>
  <c r="N162" i="1"/>
  <c r="N121" i="1"/>
  <c r="N131" i="1"/>
  <c r="N186" i="1"/>
  <c r="N139" i="1"/>
  <c r="N199" i="1"/>
  <c r="N169" i="1"/>
  <c r="N6" i="1"/>
  <c r="N149" i="1"/>
  <c r="N7" i="1"/>
  <c r="N109" i="1"/>
  <c r="N192" i="1"/>
  <c r="N200" i="1"/>
  <c r="N114" i="1"/>
  <c r="N141" i="1"/>
  <c r="N124" i="1"/>
  <c r="N185" i="1"/>
  <c r="N87" i="1"/>
  <c r="N42" i="1"/>
  <c r="N110" i="1"/>
  <c r="N40" i="1"/>
  <c r="N197" i="1"/>
  <c r="N100" i="1"/>
  <c r="N178" i="1"/>
  <c r="N157" i="1"/>
  <c r="N132" i="1"/>
  <c r="N91" i="1"/>
  <c r="N69" i="1"/>
  <c r="N115" i="1"/>
  <c r="N135" i="1"/>
  <c r="N5" i="1"/>
  <c r="N168" i="1"/>
  <c r="N127" i="1"/>
  <c r="N14" i="1"/>
  <c r="N142" i="1"/>
  <c r="N195" i="1"/>
  <c r="N68" i="1"/>
  <c r="N65" i="1"/>
  <c r="N29" i="1"/>
  <c r="N22" i="1"/>
  <c r="N52" i="1"/>
  <c r="N104" i="1"/>
  <c r="N81" i="1"/>
  <c r="N106" i="1"/>
  <c r="N86" i="1"/>
  <c r="N188" i="1"/>
  <c r="N180" i="1"/>
  <c r="N76" i="1"/>
  <c r="N97" i="1"/>
  <c r="N184" i="1"/>
  <c r="N143" i="1"/>
  <c r="N187" i="1"/>
  <c r="N55" i="1"/>
  <c r="N44" i="1"/>
  <c r="N155" i="1"/>
  <c r="N118" i="1"/>
  <c r="N147" i="1"/>
  <c r="N167" i="1"/>
  <c r="N88" i="1"/>
  <c r="N83" i="1"/>
  <c r="N70" i="1"/>
  <c r="N98" i="1"/>
  <c r="N51" i="1"/>
  <c r="N48" i="1"/>
  <c r="N50" i="1"/>
  <c r="N165" i="1"/>
  <c r="N19" i="1"/>
  <c r="N108" i="1"/>
  <c r="N92" i="1"/>
  <c r="N20" i="1"/>
  <c r="N137" i="1"/>
  <c r="N194" i="1"/>
  <c r="N73" i="1"/>
  <c r="N150" i="1"/>
  <c r="N37" i="1"/>
  <c r="N84" i="1"/>
  <c r="N210" i="1"/>
  <c r="N13" i="1"/>
  <c r="N158" i="1"/>
  <c r="N209" i="1"/>
  <c r="N176" i="1"/>
  <c r="N152" i="1"/>
  <c r="N67" i="1"/>
  <c r="N103" i="1"/>
  <c r="N17" i="1"/>
  <c r="N179" i="1"/>
  <c r="N46" i="1"/>
  <c r="N72" i="1"/>
  <c r="N166" i="1"/>
  <c r="N63" i="1"/>
  <c r="N102" i="1"/>
  <c r="N144" i="1"/>
  <c r="N90" i="1"/>
  <c r="N206" i="1"/>
  <c r="N123" i="1"/>
  <c r="N128" i="1"/>
  <c r="N112" i="1"/>
  <c r="N126" i="1"/>
  <c r="N49" i="1"/>
  <c r="N75" i="1"/>
  <c r="N11" i="1"/>
  <c r="N146" i="1"/>
  <c r="N190" i="1"/>
  <c r="N145" i="1"/>
  <c r="N208" i="1"/>
  <c r="N21" i="1"/>
  <c r="N111" i="1"/>
  <c r="N161" i="1"/>
  <c r="N99" i="1"/>
  <c r="N113" i="1"/>
  <c r="N9" i="1"/>
  <c r="N130" i="1"/>
  <c r="N120" i="1"/>
  <c r="N151" i="1"/>
  <c r="N105" i="1"/>
  <c r="N189" i="1"/>
  <c r="N36" i="1"/>
  <c r="N60" i="1"/>
  <c r="N24" i="1"/>
  <c r="N89" i="1"/>
  <c r="N74" i="1"/>
  <c r="N53" i="1"/>
  <c r="N94" i="1"/>
  <c r="N26" i="1"/>
  <c r="N207" i="1"/>
  <c r="N3" i="1"/>
  <c r="N71" i="1"/>
  <c r="N163" i="1"/>
  <c r="N116" i="1"/>
  <c r="N153" i="1"/>
  <c r="N134" i="1"/>
  <c r="N160" i="1"/>
  <c r="N4" i="1"/>
  <c r="N61" i="1"/>
  <c r="N18" i="1"/>
  <c r="N159" i="1"/>
  <c r="N193" i="1"/>
  <c r="N16" i="1"/>
  <c r="N204" i="1"/>
  <c r="N202" i="1"/>
  <c r="N2" i="1"/>
  <c r="N122" i="1"/>
  <c r="N133" i="1"/>
  <c r="N203" i="1"/>
  <c r="N30" i="1"/>
  <c r="N62" i="1"/>
  <c r="N78" i="1"/>
  <c r="N173" i="1"/>
  <c r="N182" i="1"/>
  <c r="N58" i="1"/>
  <c r="N138" i="1"/>
  <c r="N117" i="1"/>
  <c r="N177" i="1"/>
  <c r="N82" i="1"/>
  <c r="N205" i="1"/>
  <c r="N96" i="1"/>
  <c r="N80" i="1"/>
  <c r="N10" i="1"/>
  <c r="N77" i="1"/>
  <c r="N95" i="1"/>
  <c r="N54" i="1"/>
  <c r="N25" i="1"/>
  <c r="N31" i="1"/>
  <c r="N41" i="1"/>
  <c r="N93" i="1"/>
  <c r="N34" i="1"/>
  <c r="N174" i="1"/>
  <c r="N15" i="1"/>
  <c r="N129" i="1"/>
  <c r="N59" i="1"/>
  <c r="N64" i="1"/>
  <c r="N45" i="1"/>
  <c r="N156" i="1"/>
  <c r="N198" i="1"/>
  <c r="N85" i="1"/>
  <c r="N125" i="1"/>
  <c r="N79" i="1"/>
  <c r="N27" i="1"/>
  <c r="N101" i="1"/>
  <c r="N175" i="1"/>
  <c r="N47" i="1"/>
  <c r="N12" i="1"/>
  <c r="N154" i="1"/>
  <c r="N148" i="1"/>
  <c r="N38" i="1"/>
  <c r="N170" i="1"/>
  <c r="N119" i="1"/>
  <c r="N28" i="1"/>
  <c r="N107" i="1"/>
  <c r="N172" i="1"/>
  <c r="N201" i="1"/>
  <c r="N191" i="1"/>
  <c r="N39" i="1"/>
  <c r="N35" i="1"/>
  <c r="N23" i="1"/>
  <c r="N66" i="1"/>
  <c r="N181" i="1"/>
  <c r="N183" i="1"/>
  <c r="N8" i="1"/>
  <c r="N32" i="1"/>
  <c r="N164" i="1"/>
  <c r="N57" i="1"/>
  <c r="N33" i="1"/>
  <c r="N171" i="1"/>
  <c r="N136" i="1"/>
  <c r="N196" i="1"/>
  <c r="N43" i="1"/>
  <c r="N140" i="1"/>
  <c r="T140" i="1"/>
  <c r="T162" i="1"/>
  <c r="T131" i="1"/>
  <c r="T199" i="1"/>
  <c r="T109" i="1"/>
  <c r="T192" i="1"/>
  <c r="T200" i="1"/>
  <c r="T114" i="1"/>
  <c r="T141" i="1"/>
  <c r="T124" i="1"/>
  <c r="T185" i="1"/>
  <c r="T87" i="1"/>
  <c r="T42" i="1"/>
  <c r="T110" i="1"/>
  <c r="T40" i="1"/>
  <c r="T197" i="1"/>
  <c r="T6" i="1"/>
  <c r="T85" i="1"/>
  <c r="T27" i="1"/>
  <c r="T154" i="1"/>
  <c r="T28" i="1"/>
  <c r="T35" i="1"/>
  <c r="T32" i="1"/>
  <c r="T33" i="1"/>
  <c r="T43" i="1"/>
  <c r="T178" i="1"/>
  <c r="T69" i="1"/>
  <c r="T127" i="1"/>
  <c r="T125" i="1"/>
  <c r="T100" i="1"/>
  <c r="T91" i="1"/>
  <c r="T59" i="1"/>
  <c r="T129" i="1"/>
  <c r="T15" i="1"/>
  <c r="T174" i="1"/>
  <c r="T34" i="1"/>
  <c r="T93" i="1"/>
  <c r="T41" i="1"/>
  <c r="T31" i="1"/>
  <c r="T25" i="1"/>
  <c r="T54" i="1"/>
  <c r="T95" i="1"/>
  <c r="T77" i="1"/>
  <c r="T10" i="1"/>
  <c r="T80" i="1"/>
  <c r="T96" i="1"/>
  <c r="T205" i="1"/>
  <c r="T82" i="1"/>
  <c r="T177" i="1"/>
  <c r="T117" i="1"/>
  <c r="T138" i="1"/>
  <c r="T58" i="1"/>
  <c r="T182" i="1"/>
  <c r="T173" i="1"/>
  <c r="T78" i="1"/>
  <c r="T62" i="1"/>
  <c r="T30" i="1"/>
  <c r="T203" i="1"/>
  <c r="T133" i="1"/>
  <c r="T122" i="1"/>
  <c r="T2" i="1"/>
  <c r="T202" i="1"/>
  <c r="T204" i="1"/>
  <c r="T16" i="1"/>
  <c r="T193" i="1"/>
  <c r="T159" i="1"/>
  <c r="T18" i="1"/>
  <c r="T61" i="1"/>
  <c r="T4" i="1"/>
  <c r="T160" i="1"/>
  <c r="T134" i="1"/>
  <c r="T153" i="1"/>
  <c r="T81" i="1"/>
  <c r="T116" i="1"/>
  <c r="T163" i="1"/>
  <c r="T71" i="1"/>
  <c r="T3" i="1"/>
  <c r="T207" i="1"/>
  <c r="T26" i="1"/>
  <c r="T94" i="1"/>
  <c r="T53" i="1"/>
  <c r="T74" i="1"/>
  <c r="T89" i="1"/>
  <c r="T24" i="1"/>
  <c r="T60" i="1"/>
  <c r="T36" i="1"/>
  <c r="T189" i="1"/>
  <c r="T105" i="1"/>
  <c r="T151" i="1"/>
  <c r="T120" i="1"/>
  <c r="T130" i="1"/>
  <c r="T9" i="1"/>
  <c r="T113" i="1"/>
  <c r="T99" i="1"/>
  <c r="T161" i="1"/>
  <c r="T111" i="1"/>
  <c r="T21" i="1"/>
  <c r="T208" i="1"/>
  <c r="T145" i="1"/>
  <c r="T190" i="1"/>
  <c r="T146" i="1"/>
  <c r="T11" i="1"/>
  <c r="T75" i="1"/>
  <c r="T49" i="1"/>
  <c r="T126" i="1"/>
  <c r="T112" i="1"/>
  <c r="T128" i="1"/>
  <c r="T123" i="1"/>
  <c r="T206" i="1"/>
  <c r="T90" i="1"/>
  <c r="T144" i="1"/>
  <c r="T102" i="1"/>
  <c r="T63" i="1"/>
  <c r="T166" i="1"/>
  <c r="T68" i="1"/>
  <c r="T195" i="1"/>
  <c r="T142" i="1"/>
  <c r="T72" i="1"/>
  <c r="T46" i="1"/>
  <c r="T179" i="1"/>
  <c r="T17" i="1"/>
  <c r="T103" i="1"/>
  <c r="T67" i="1"/>
  <c r="T152" i="1"/>
  <c r="T176" i="1"/>
  <c r="T209" i="1"/>
  <c r="T158" i="1"/>
  <c r="T13" i="1"/>
  <c r="T210" i="1"/>
  <c r="T84" i="1"/>
  <c r="T37" i="1"/>
  <c r="T150" i="1"/>
  <c r="T73" i="1"/>
  <c r="T194" i="1"/>
  <c r="T137" i="1"/>
  <c r="T20" i="1"/>
  <c r="T92" i="1"/>
  <c r="T108" i="1"/>
  <c r="T19" i="1"/>
  <c r="T165" i="1"/>
  <c r="T50" i="1"/>
  <c r="T48" i="1"/>
  <c r="T51" i="1"/>
  <c r="T98" i="1"/>
  <c r="T70" i="1"/>
  <c r="T83" i="1"/>
  <c r="T88" i="1"/>
  <c r="T167" i="1"/>
  <c r="T147" i="1"/>
  <c r="T118" i="1"/>
  <c r="T155" i="1"/>
  <c r="T44" i="1"/>
  <c r="T55" i="1"/>
  <c r="T187" i="1"/>
  <c r="T143" i="1"/>
  <c r="T184" i="1"/>
  <c r="T97" i="1"/>
  <c r="T76" i="1"/>
  <c r="T180" i="1"/>
  <c r="T188" i="1"/>
  <c r="T86" i="1"/>
  <c r="T106" i="1"/>
  <c r="T65" i="1"/>
  <c r="T29" i="1"/>
  <c r="T22" i="1"/>
  <c r="T52" i="1"/>
  <c r="T104" i="1"/>
  <c r="T149" i="1"/>
  <c r="T7" i="1"/>
  <c r="T45" i="1"/>
  <c r="T101" i="1"/>
  <c r="T12" i="1"/>
  <c r="T148" i="1"/>
  <c r="T38" i="1"/>
  <c r="T170" i="1"/>
  <c r="T172" i="1"/>
  <c r="T191" i="1"/>
  <c r="T66" i="1"/>
  <c r="T57" i="1"/>
  <c r="T136" i="1"/>
  <c r="T157" i="1"/>
  <c r="T132" i="1"/>
  <c r="T115" i="1"/>
  <c r="T135" i="1"/>
  <c r="T5" i="1"/>
  <c r="T168" i="1"/>
  <c r="T14" i="1"/>
  <c r="T169" i="1"/>
  <c r="T64" i="1"/>
  <c r="T156" i="1"/>
  <c r="T47" i="1"/>
  <c r="T107" i="1"/>
  <c r="T23" i="1"/>
  <c r="T183" i="1"/>
  <c r="T164" i="1"/>
  <c r="T171" i="1"/>
  <c r="T56" i="1"/>
  <c r="T121" i="1"/>
  <c r="T186" i="1"/>
  <c r="T139" i="1"/>
  <c r="T198" i="1"/>
  <c r="T79" i="1"/>
  <c r="T175" i="1"/>
  <c r="T119" i="1"/>
  <c r="T201" i="1"/>
  <c r="T39" i="1"/>
  <c r="T181" i="1"/>
  <c r="T8" i="1"/>
  <c r="T196" i="1"/>
  <c r="X7" i="1"/>
  <c r="X6" i="1"/>
  <c r="X4" i="1"/>
  <c r="X16" i="1" l="1"/>
  <c r="X15" i="1"/>
  <c r="P126" i="1"/>
  <c r="P112" i="1"/>
  <c r="P128" i="1"/>
  <c r="P123" i="1"/>
  <c r="P206" i="1"/>
  <c r="P90" i="1"/>
  <c r="P144" i="1"/>
  <c r="P102" i="1"/>
  <c r="P63" i="1"/>
  <c r="P166" i="1"/>
  <c r="P122" i="1"/>
  <c r="P2" i="1"/>
  <c r="P202" i="1"/>
  <c r="P79" i="1"/>
  <c r="P125" i="1"/>
  <c r="P88" i="1"/>
  <c r="P167" i="1"/>
  <c r="P147" i="1"/>
  <c r="P118" i="1"/>
  <c r="P155" i="1"/>
  <c r="P198" i="1"/>
  <c r="P44" i="1"/>
  <c r="P193" i="1"/>
  <c r="P61" i="1"/>
  <c r="P160" i="1"/>
  <c r="P153" i="1"/>
  <c r="P169" i="1"/>
  <c r="P199" i="1"/>
  <c r="P139" i="1"/>
  <c r="P186" i="1"/>
  <c r="P131" i="1"/>
  <c r="P121" i="1"/>
  <c r="P162" i="1"/>
  <c r="P85" i="1"/>
  <c r="P55" i="1"/>
  <c r="P204" i="1"/>
  <c r="P45" i="1"/>
  <c r="P143" i="1"/>
  <c r="P159" i="1"/>
  <c r="P97" i="1"/>
  <c r="P156" i="1"/>
  <c r="P187" i="1"/>
  <c r="P64" i="1"/>
  <c r="P184" i="1"/>
  <c r="P18" i="1"/>
  <c r="P16" i="1"/>
  <c r="P188" i="1"/>
  <c r="P6" i="1"/>
  <c r="P81" i="1"/>
  <c r="P149" i="1"/>
  <c r="P86" i="1"/>
  <c r="P197" i="1"/>
  <c r="P104" i="1"/>
  <c r="P69" i="1"/>
  <c r="P91" i="1"/>
  <c r="P132" i="1"/>
  <c r="P157" i="1"/>
  <c r="P178" i="1"/>
  <c r="P100" i="1"/>
  <c r="P4" i="1"/>
  <c r="P76" i="1"/>
  <c r="P68" i="1"/>
  <c r="P142" i="1"/>
  <c r="P14" i="1"/>
  <c r="P7" i="1"/>
  <c r="P180" i="1"/>
  <c r="P106" i="1"/>
  <c r="P40" i="1"/>
  <c r="P115" i="1"/>
  <c r="P56" i="1"/>
  <c r="P134" i="1"/>
  <c r="P195" i="1"/>
  <c r="P127" i="1"/>
  <c r="P5" i="1"/>
  <c r="P110" i="1"/>
  <c r="P42" i="1"/>
  <c r="P87" i="1"/>
  <c r="P185" i="1"/>
  <c r="P124" i="1"/>
  <c r="P141" i="1"/>
  <c r="P114" i="1"/>
  <c r="P200" i="1"/>
  <c r="P192" i="1"/>
  <c r="P135" i="1"/>
  <c r="P168" i="1"/>
  <c r="P29" i="1"/>
  <c r="P22" i="1"/>
  <c r="P52" i="1"/>
  <c r="P65" i="1"/>
  <c r="P12" i="1"/>
  <c r="P47" i="1"/>
  <c r="P175" i="1"/>
  <c r="P101" i="1"/>
  <c r="P27" i="1"/>
  <c r="P98" i="1"/>
  <c r="P70" i="1"/>
  <c r="P83" i="1"/>
  <c r="P49" i="1"/>
  <c r="P173" i="1"/>
  <c r="P50" i="1"/>
  <c r="P48" i="1"/>
  <c r="P51" i="1"/>
  <c r="P78" i="1"/>
  <c r="P62" i="1"/>
  <c r="P145" i="1"/>
  <c r="P190" i="1"/>
  <c r="P146" i="1"/>
  <c r="P11" i="1"/>
  <c r="P75" i="1"/>
  <c r="P30" i="1"/>
  <c r="P203" i="1"/>
  <c r="P133" i="1"/>
  <c r="P154" i="1"/>
  <c r="X3" i="1"/>
  <c r="X2" i="1"/>
  <c r="P163" i="1"/>
  <c r="P109" i="1"/>
  <c r="P208" i="1"/>
  <c r="P117" i="1"/>
  <c r="P92" i="1"/>
  <c r="P161" i="1"/>
  <c r="P82" i="1"/>
  <c r="P137" i="1"/>
  <c r="P194" i="1"/>
  <c r="P130" i="1"/>
  <c r="P80" i="1"/>
  <c r="P37" i="1"/>
  <c r="P13" i="1"/>
  <c r="P36" i="1"/>
  <c r="P24" i="1"/>
  <c r="P74" i="1"/>
  <c r="P53" i="1"/>
  <c r="P94" i="1"/>
  <c r="P207" i="1"/>
  <c r="P3" i="1"/>
  <c r="P59" i="1"/>
  <c r="P129" i="1"/>
  <c r="P15" i="1"/>
  <c r="P174" i="1"/>
  <c r="P34" i="1"/>
  <c r="P93" i="1"/>
  <c r="P41" i="1"/>
  <c r="P31" i="1"/>
  <c r="P25" i="1"/>
  <c r="P54" i="1"/>
  <c r="P140" i="1"/>
  <c r="P43" i="1"/>
  <c r="P196" i="1"/>
  <c r="P136" i="1"/>
  <c r="P171" i="1"/>
  <c r="P33" i="1"/>
  <c r="P57" i="1"/>
  <c r="P164" i="1"/>
  <c r="P32" i="1"/>
  <c r="P8" i="1"/>
  <c r="P183" i="1"/>
  <c r="P181" i="1"/>
  <c r="P66" i="1"/>
  <c r="P23" i="1"/>
  <c r="P35" i="1"/>
  <c r="P39" i="1"/>
  <c r="P191" i="1"/>
  <c r="P201" i="1"/>
  <c r="P172" i="1"/>
  <c r="P107" i="1"/>
  <c r="P28" i="1"/>
  <c r="P119" i="1"/>
  <c r="P170" i="1"/>
  <c r="P38" i="1"/>
  <c r="P148" i="1"/>
  <c r="P182" i="1"/>
  <c r="P165" i="1"/>
  <c r="P111" i="1"/>
  <c r="P138" i="1"/>
  <c r="P108" i="1"/>
  <c r="P99" i="1"/>
  <c r="P9" i="1"/>
  <c r="P96" i="1"/>
  <c r="P151" i="1"/>
  <c r="P77" i="1"/>
  <c r="P209" i="1"/>
  <c r="P176" i="1"/>
  <c r="P67" i="1"/>
  <c r="P103" i="1"/>
  <c r="P179" i="1"/>
  <c r="P72" i="1"/>
  <c r="P205" i="1"/>
  <c r="P113" i="1"/>
  <c r="P150" i="1"/>
  <c r="P120" i="1"/>
  <c r="P10" i="1"/>
  <c r="P210" i="1"/>
  <c r="P189" i="1"/>
  <c r="P60" i="1"/>
  <c r="P89" i="1"/>
  <c r="P26" i="1"/>
  <c r="P71" i="1"/>
  <c r="P116" i="1"/>
  <c r="P21" i="1"/>
  <c r="P58" i="1"/>
  <c r="P19" i="1"/>
  <c r="P177" i="1"/>
  <c r="P20" i="1"/>
  <c r="P73" i="1"/>
  <c r="P84" i="1"/>
  <c r="P105" i="1"/>
  <c r="P95" i="1"/>
  <c r="P158" i="1"/>
  <c r="P152" i="1"/>
  <c r="P17" i="1"/>
  <c r="P46" i="1"/>
  <c r="S43" i="1" l="1"/>
  <c r="S23" i="1"/>
  <c r="S56" i="1"/>
  <c r="S197" i="1"/>
  <c r="S209" i="1"/>
  <c r="S206" i="1"/>
  <c r="S134" i="1"/>
  <c r="S30" i="1"/>
  <c r="S10" i="1"/>
  <c r="S126" i="1"/>
  <c r="S31" i="1"/>
  <c r="S7" i="1"/>
  <c r="S188" i="1"/>
  <c r="S185" i="1"/>
  <c r="S70" i="1"/>
  <c r="S3" i="1"/>
  <c r="S119" i="1"/>
  <c r="S141" i="1"/>
  <c r="S69" i="1"/>
  <c r="S44" i="1"/>
  <c r="S113" i="1"/>
  <c r="S42" i="1"/>
  <c r="S51" i="1"/>
  <c r="S116" i="1"/>
  <c r="S172" i="1"/>
  <c r="S17" i="1"/>
  <c r="S95" i="1"/>
  <c r="S198" i="1"/>
  <c r="S139" i="1"/>
  <c r="S115" i="1"/>
  <c r="S83" i="1"/>
  <c r="S73" i="1"/>
  <c r="S53" i="1"/>
  <c r="S64" i="1"/>
  <c r="S140" i="1"/>
  <c r="S121" i="1"/>
  <c r="S142" i="1"/>
  <c r="S166" i="1"/>
  <c r="S159" i="1"/>
  <c r="S177" i="1"/>
  <c r="S148" i="1"/>
  <c r="S57" i="1"/>
  <c r="S127" i="1"/>
  <c r="S22" i="1"/>
  <c r="S184" i="1"/>
  <c r="S108" i="1"/>
  <c r="S49" i="1"/>
  <c r="S61" i="1"/>
  <c r="S15" i="1"/>
  <c r="S8" i="1"/>
  <c r="S169" i="1"/>
  <c r="S192" i="1"/>
  <c r="S5" i="1"/>
  <c r="S48" i="1"/>
  <c r="S152" i="1"/>
  <c r="S128" i="1"/>
  <c r="S62" i="1"/>
  <c r="S149" i="1"/>
  <c r="S124" i="1"/>
  <c r="S157" i="1"/>
  <c r="S106" i="1"/>
  <c r="S210" i="1"/>
  <c r="S90" i="1"/>
  <c r="S111" i="1"/>
  <c r="S170" i="1"/>
  <c r="S208" i="1"/>
  <c r="S94" i="1"/>
  <c r="S2" i="1"/>
  <c r="S6" i="1"/>
  <c r="S167" i="1"/>
  <c r="S24" i="1"/>
  <c r="S82" i="1"/>
  <c r="S171" i="1"/>
  <c r="S168" i="1"/>
  <c r="S29" i="1"/>
  <c r="S72" i="1"/>
  <c r="S151" i="1"/>
  <c r="S58" i="1"/>
  <c r="S174" i="1"/>
  <c r="S12" i="1"/>
  <c r="S165" i="1"/>
  <c r="S46" i="1"/>
  <c r="S130" i="1"/>
  <c r="S160" i="1"/>
  <c r="S41" i="1"/>
  <c r="S181" i="1"/>
  <c r="S19" i="1"/>
  <c r="S162" i="1"/>
  <c r="S114" i="1"/>
  <c r="S104" i="1"/>
  <c r="S98" i="1"/>
  <c r="S20" i="1"/>
  <c r="S158" i="1"/>
  <c r="S11" i="1"/>
  <c r="S189" i="1"/>
  <c r="S163" i="1"/>
  <c r="S18" i="1"/>
  <c r="S203" i="1"/>
  <c r="S117" i="1"/>
  <c r="S59" i="1"/>
  <c r="S125" i="1"/>
  <c r="S107" i="1"/>
  <c r="S164" i="1"/>
  <c r="S88" i="1"/>
  <c r="S150" i="1"/>
  <c r="S179" i="1"/>
  <c r="S63" i="1"/>
  <c r="S9" i="1"/>
  <c r="S202" i="1"/>
  <c r="S45" i="1"/>
  <c r="S38" i="1"/>
  <c r="S66" i="1"/>
  <c r="S76" i="1"/>
  <c r="S118" i="1"/>
  <c r="S50" i="1"/>
  <c r="S145" i="1"/>
  <c r="S74" i="1"/>
  <c r="S205" i="1"/>
  <c r="S175" i="1"/>
  <c r="S39" i="1"/>
  <c r="S196" i="1"/>
  <c r="S186" i="1"/>
  <c r="S178" i="1"/>
  <c r="S135" i="1"/>
  <c r="S81" i="1"/>
  <c r="S97" i="1"/>
  <c r="S37" i="1"/>
  <c r="S102" i="1"/>
  <c r="S21" i="1"/>
  <c r="S26" i="1"/>
  <c r="S122" i="1"/>
  <c r="S182" i="1"/>
  <c r="S96" i="1"/>
  <c r="S93" i="1"/>
  <c r="S199" i="1"/>
  <c r="S200" i="1"/>
  <c r="S87" i="1"/>
  <c r="S14" i="1"/>
  <c r="S52" i="1"/>
  <c r="S86" i="1"/>
  <c r="S143" i="1"/>
  <c r="S92" i="1"/>
  <c r="S13" i="1"/>
  <c r="S75" i="1"/>
  <c r="S105" i="1"/>
  <c r="S71" i="1"/>
  <c r="S133" i="1"/>
  <c r="S138" i="1"/>
  <c r="S77" i="1"/>
  <c r="S129" i="1"/>
  <c r="S85" i="1"/>
  <c r="S154" i="1"/>
  <c r="S28" i="1"/>
  <c r="S32" i="1"/>
  <c r="S110" i="1"/>
  <c r="S91" i="1"/>
  <c r="S68" i="1"/>
  <c r="S65" i="1"/>
  <c r="S180" i="1"/>
  <c r="S55" i="1"/>
  <c r="S137" i="1"/>
  <c r="S176" i="1"/>
  <c r="S123" i="1"/>
  <c r="S60" i="1"/>
  <c r="S16" i="1"/>
  <c r="S27" i="1"/>
  <c r="S33" i="1"/>
  <c r="S84" i="1"/>
  <c r="S144" i="1"/>
  <c r="S120" i="1"/>
  <c r="S207" i="1"/>
  <c r="S4" i="1"/>
  <c r="S80" i="1"/>
  <c r="S34" i="1"/>
  <c r="S156" i="1"/>
  <c r="S47" i="1"/>
  <c r="S183" i="1"/>
  <c r="S155" i="1"/>
  <c r="S67" i="1"/>
  <c r="S112" i="1"/>
  <c r="S190" i="1"/>
  <c r="S99" i="1"/>
  <c r="S89" i="1"/>
  <c r="S204" i="1"/>
  <c r="S78" i="1"/>
  <c r="S54" i="1"/>
  <c r="S101" i="1"/>
  <c r="S191" i="1"/>
  <c r="S136" i="1"/>
  <c r="S131" i="1"/>
  <c r="S132" i="1"/>
  <c r="S195" i="1"/>
  <c r="S187" i="1"/>
  <c r="S146" i="1"/>
  <c r="S161" i="1"/>
  <c r="S36" i="1"/>
  <c r="S153" i="1"/>
  <c r="S193" i="1"/>
  <c r="S79" i="1"/>
  <c r="S201" i="1"/>
  <c r="S109" i="1"/>
  <c r="S40" i="1"/>
  <c r="S100" i="1"/>
  <c r="S147" i="1"/>
  <c r="S194" i="1"/>
  <c r="S103" i="1"/>
  <c r="S173" i="1"/>
  <c r="S25" i="1"/>
  <c r="S35" i="1"/>
  <c r="M200" i="1"/>
  <c r="M192" i="1"/>
  <c r="M157" i="1"/>
  <c r="M124" i="1"/>
  <c r="M42" i="1"/>
  <c r="M127" i="1"/>
  <c r="M65" i="1"/>
  <c r="M52" i="1"/>
  <c r="M14" i="1"/>
  <c r="M186" i="1"/>
  <c r="M199" i="1"/>
  <c r="M44" i="1"/>
  <c r="M106" i="1"/>
  <c r="M180" i="1"/>
  <c r="M55" i="1"/>
  <c r="M167" i="1"/>
  <c r="M85" i="1"/>
  <c r="M159" i="1"/>
  <c r="M204" i="1"/>
  <c r="M202" i="1"/>
  <c r="M114" i="1"/>
  <c r="M132" i="1"/>
  <c r="M81" i="1"/>
  <c r="M63" i="1"/>
  <c r="M185" i="1"/>
  <c r="M142" i="1"/>
  <c r="M162" i="1"/>
  <c r="M139" i="1"/>
  <c r="M169" i="1"/>
  <c r="M144" i="1"/>
  <c r="M118" i="1"/>
  <c r="M206" i="1"/>
  <c r="M187" i="1"/>
  <c r="M86" i="1"/>
  <c r="M7" i="1"/>
  <c r="M102" i="1"/>
  <c r="M143" i="1"/>
  <c r="M155" i="1"/>
  <c r="M88" i="1"/>
  <c r="M125" i="1"/>
  <c r="M153" i="1"/>
  <c r="M160" i="1"/>
  <c r="M61" i="1"/>
  <c r="M193" i="1"/>
  <c r="M2" i="1"/>
  <c r="L79" i="1"/>
  <c r="L125" i="1"/>
  <c r="L85" i="1"/>
  <c r="L198" i="1"/>
  <c r="L156" i="1"/>
  <c r="L45" i="1"/>
  <c r="L64" i="1"/>
  <c r="L7" i="1"/>
  <c r="L149" i="1"/>
  <c r="L6" i="1"/>
  <c r="L88" i="1"/>
  <c r="L167" i="1"/>
  <c r="L147" i="1"/>
  <c r="L118" i="1"/>
  <c r="L122" i="1"/>
  <c r="L2" i="1"/>
  <c r="L202" i="1"/>
  <c r="L204" i="1"/>
  <c r="L187" i="1"/>
  <c r="L159" i="1"/>
  <c r="L184" i="1"/>
  <c r="L206" i="1"/>
  <c r="L76" i="1"/>
  <c r="L68" i="1"/>
  <c r="L195" i="1"/>
  <c r="L142" i="1"/>
  <c r="L14" i="1"/>
  <c r="L127" i="1"/>
  <c r="L168" i="1"/>
  <c r="L5" i="1"/>
  <c r="L135" i="1"/>
  <c r="L115" i="1"/>
  <c r="L112" i="1"/>
  <c r="L18" i="1"/>
  <c r="L90" i="1"/>
  <c r="L126" i="1"/>
  <c r="L44" i="1"/>
  <c r="L128" i="1"/>
  <c r="L16" i="1"/>
  <c r="L155" i="1"/>
  <c r="L55" i="1"/>
  <c r="L123" i="1"/>
  <c r="L193" i="1"/>
  <c r="L143" i="1"/>
  <c r="L61" i="1"/>
  <c r="L97" i="1"/>
  <c r="L102" i="1"/>
  <c r="L160" i="1"/>
  <c r="L180" i="1"/>
  <c r="L153" i="1"/>
  <c r="L86" i="1"/>
  <c r="L106" i="1"/>
  <c r="L197" i="1"/>
  <c r="L40" i="1"/>
  <c r="L4" i="1"/>
  <c r="L56" i="1"/>
  <c r="L144" i="1"/>
  <c r="L169" i="1"/>
  <c r="L139" i="1"/>
  <c r="L63" i="1"/>
  <c r="L134" i="1"/>
  <c r="L188" i="1"/>
  <c r="L166" i="1"/>
  <c r="L81" i="1"/>
  <c r="L110" i="1"/>
  <c r="L104" i="1"/>
  <c r="L69" i="1"/>
  <c r="L91" i="1"/>
  <c r="L132" i="1"/>
  <c r="L157" i="1"/>
  <c r="L178" i="1"/>
  <c r="L100" i="1"/>
  <c r="L199" i="1"/>
  <c r="L186" i="1"/>
  <c r="L121" i="1"/>
  <c r="L52" i="1"/>
  <c r="L22" i="1"/>
  <c r="L29" i="1"/>
  <c r="L65" i="1"/>
  <c r="L42" i="1"/>
  <c r="L124" i="1"/>
  <c r="L185" i="1"/>
  <c r="L114" i="1"/>
  <c r="L200" i="1"/>
  <c r="L162" i="1"/>
  <c r="L87" i="1"/>
  <c r="L131" i="1"/>
  <c r="L141" i="1"/>
  <c r="L192" i="1"/>
  <c r="M56" i="1"/>
  <c r="M115" i="1"/>
  <c r="M100" i="1"/>
  <c r="M178" i="1"/>
  <c r="M91" i="1"/>
  <c r="M166" i="1"/>
  <c r="M87" i="1"/>
  <c r="M195" i="1"/>
  <c r="M29" i="1"/>
  <c r="M135" i="1"/>
  <c r="M68" i="1"/>
  <c r="M76" i="1"/>
  <c r="M121" i="1"/>
  <c r="M184" i="1"/>
  <c r="M156" i="1"/>
  <c r="M110" i="1"/>
  <c r="M40" i="1"/>
  <c r="M149" i="1"/>
  <c r="M97" i="1"/>
  <c r="M45" i="1"/>
  <c r="M16" i="1"/>
  <c r="M122" i="1"/>
  <c r="M69" i="1"/>
  <c r="M104" i="1"/>
  <c r="M188" i="1"/>
  <c r="M90" i="1"/>
  <c r="M141" i="1"/>
  <c r="M5" i="1"/>
  <c r="M6" i="1"/>
  <c r="M22" i="1"/>
  <c r="M168" i="1"/>
  <c r="M131" i="1"/>
  <c r="M128" i="1"/>
  <c r="M112" i="1"/>
  <c r="M64" i="1"/>
  <c r="M197" i="1"/>
  <c r="M123" i="1"/>
  <c r="M126" i="1"/>
  <c r="M147" i="1"/>
  <c r="M198" i="1"/>
  <c r="M79" i="1"/>
  <c r="M134" i="1"/>
  <c r="M4" i="1"/>
  <c r="M18" i="1"/>
  <c r="M30" i="1"/>
  <c r="M78" i="1"/>
  <c r="M27" i="1"/>
  <c r="M47" i="1"/>
  <c r="L145" i="1"/>
  <c r="L190" i="1"/>
  <c r="L146" i="1"/>
  <c r="L11" i="1"/>
  <c r="L75" i="1"/>
  <c r="L49" i="1"/>
  <c r="L203" i="1"/>
  <c r="L27" i="1"/>
  <c r="L173" i="1"/>
  <c r="L78" i="1"/>
  <c r="L62" i="1"/>
  <c r="L30" i="1"/>
  <c r="L133" i="1"/>
  <c r="L48" i="1"/>
  <c r="L98" i="1"/>
  <c r="L70" i="1"/>
  <c r="L12" i="1"/>
  <c r="L47" i="1"/>
  <c r="L175" i="1"/>
  <c r="L101" i="1"/>
  <c r="L83" i="1"/>
  <c r="L50" i="1"/>
  <c r="L51" i="1"/>
  <c r="M49" i="1"/>
  <c r="M83" i="1"/>
  <c r="M98" i="1"/>
  <c r="M48" i="1"/>
  <c r="M133" i="1"/>
  <c r="M173" i="1"/>
  <c r="M12" i="1"/>
  <c r="M75" i="1"/>
  <c r="M190" i="1"/>
  <c r="M101" i="1"/>
  <c r="M11" i="1"/>
  <c r="M51" i="1"/>
  <c r="M203" i="1"/>
  <c r="M62" i="1"/>
  <c r="M146" i="1"/>
  <c r="M145" i="1"/>
  <c r="M175" i="1"/>
  <c r="M70" i="1"/>
  <c r="M50" i="1"/>
  <c r="M138" i="1"/>
  <c r="M25" i="1"/>
  <c r="M148" i="1"/>
  <c r="M38" i="1"/>
  <c r="M172" i="1"/>
  <c r="M66" i="1"/>
  <c r="M3" i="1"/>
  <c r="M182" i="1"/>
  <c r="M54" i="1"/>
  <c r="M82" i="1"/>
  <c r="M80" i="1"/>
  <c r="M58" i="1"/>
  <c r="M17" i="1"/>
  <c r="M119" i="1"/>
  <c r="M39" i="1"/>
  <c r="M53" i="1"/>
  <c r="M92" i="1"/>
  <c r="M137" i="1"/>
  <c r="M194" i="1"/>
  <c r="M37" i="1"/>
  <c r="M13" i="1"/>
  <c r="M176" i="1"/>
  <c r="M179" i="1"/>
  <c r="M21" i="1"/>
  <c r="M105" i="1"/>
  <c r="M60" i="1"/>
  <c r="M71" i="1"/>
  <c r="M164" i="1"/>
  <c r="M171" i="1"/>
  <c r="M140" i="1"/>
  <c r="M93" i="1"/>
  <c r="M129" i="1"/>
  <c r="L116" i="1"/>
  <c r="L163" i="1"/>
  <c r="L71" i="1"/>
  <c r="L3" i="1"/>
  <c r="L207" i="1"/>
  <c r="L26" i="1"/>
  <c r="L94" i="1"/>
  <c r="L72" i="1"/>
  <c r="L46" i="1"/>
  <c r="L179" i="1"/>
  <c r="L17" i="1"/>
  <c r="L103" i="1"/>
  <c r="L67" i="1"/>
  <c r="L152" i="1"/>
  <c r="L176" i="1"/>
  <c r="L209" i="1"/>
  <c r="L158" i="1"/>
  <c r="L13" i="1"/>
  <c r="L210" i="1"/>
  <c r="L84" i="1"/>
  <c r="L37" i="1"/>
  <c r="L150" i="1"/>
  <c r="L73" i="1"/>
  <c r="L194" i="1"/>
  <c r="L129" i="1"/>
  <c r="L130" i="1"/>
  <c r="L161" i="1"/>
  <c r="L109" i="1"/>
  <c r="L140" i="1"/>
  <c r="L196" i="1"/>
  <c r="L171" i="1"/>
  <c r="L164" i="1"/>
  <c r="L183" i="1"/>
  <c r="L54" i="1"/>
  <c r="L60" i="1"/>
  <c r="L23" i="1"/>
  <c r="L95" i="1"/>
  <c r="L105" i="1"/>
  <c r="L107" i="1"/>
  <c r="L137" i="1"/>
  <c r="L20" i="1"/>
  <c r="L92" i="1"/>
  <c r="L108" i="1"/>
  <c r="L19" i="1"/>
  <c r="L165" i="1"/>
  <c r="L32" i="1"/>
  <c r="L74" i="1"/>
  <c r="L80" i="1"/>
  <c r="L21" i="1"/>
  <c r="L59" i="1"/>
  <c r="L15" i="1"/>
  <c r="L34" i="1"/>
  <c r="L41" i="1"/>
  <c r="L53" i="1"/>
  <c r="L24" i="1"/>
  <c r="L66" i="1"/>
  <c r="L189" i="1"/>
  <c r="L191" i="1"/>
  <c r="L10" i="1"/>
  <c r="L120" i="1"/>
  <c r="L172" i="1"/>
  <c r="L113" i="1"/>
  <c r="L170" i="1"/>
  <c r="L38" i="1"/>
  <c r="L148" i="1"/>
  <c r="L154" i="1"/>
  <c r="L174" i="1"/>
  <c r="L35" i="1"/>
  <c r="L208" i="1"/>
  <c r="L43" i="1"/>
  <c r="L136" i="1"/>
  <c r="L33" i="1"/>
  <c r="L57" i="1"/>
  <c r="L8" i="1"/>
  <c r="L25" i="1"/>
  <c r="L89" i="1"/>
  <c r="L181" i="1"/>
  <c r="L39" i="1"/>
  <c r="L77" i="1"/>
  <c r="L151" i="1"/>
  <c r="L201" i="1"/>
  <c r="L96" i="1"/>
  <c r="L9" i="1"/>
  <c r="L119" i="1"/>
  <c r="L205" i="1"/>
  <c r="L82" i="1"/>
  <c r="L177" i="1"/>
  <c r="L117" i="1"/>
  <c r="L138" i="1"/>
  <c r="L58" i="1"/>
  <c r="L182" i="1"/>
  <c r="L93" i="1"/>
  <c r="L31" i="1"/>
  <c r="L36" i="1"/>
  <c r="L28" i="1"/>
  <c r="L99" i="1"/>
  <c r="L111" i="1"/>
  <c r="M177" i="1"/>
  <c r="M205" i="1"/>
  <c r="M10" i="1"/>
  <c r="M107" i="1"/>
  <c r="M23" i="1"/>
  <c r="M207" i="1"/>
  <c r="M19" i="1"/>
  <c r="M20" i="1"/>
  <c r="M73" i="1"/>
  <c r="M84" i="1"/>
  <c r="M158" i="1"/>
  <c r="M152" i="1"/>
  <c r="M109" i="1"/>
  <c r="M113" i="1"/>
  <c r="M120" i="1"/>
  <c r="M189" i="1"/>
  <c r="M24" i="1"/>
  <c r="M116" i="1"/>
  <c r="M57" i="1"/>
  <c r="M136" i="1"/>
  <c r="M31" i="1"/>
  <c r="M34" i="1"/>
  <c r="M59" i="1"/>
  <c r="M96" i="1"/>
  <c r="M170" i="1"/>
  <c r="M191" i="1"/>
  <c r="M117" i="1"/>
  <c r="M201" i="1"/>
  <c r="M181" i="1"/>
  <c r="M163" i="1"/>
  <c r="M150" i="1"/>
  <c r="M210" i="1"/>
  <c r="M209" i="1"/>
  <c r="M67" i="1"/>
  <c r="M72" i="1"/>
  <c r="M111" i="1"/>
  <c r="M99" i="1"/>
  <c r="M9" i="1"/>
  <c r="M151" i="1"/>
  <c r="M89" i="1"/>
  <c r="M26" i="1"/>
  <c r="M8" i="1"/>
  <c r="M196" i="1"/>
  <c r="M174" i="1"/>
  <c r="M77" i="1"/>
  <c r="M154" i="1"/>
  <c r="M28" i="1"/>
  <c r="M35" i="1"/>
  <c r="M94" i="1"/>
  <c r="M46" i="1"/>
  <c r="M95" i="1"/>
  <c r="M183" i="1"/>
  <c r="M165" i="1"/>
  <c r="M108" i="1"/>
  <c r="M103" i="1"/>
  <c r="M208" i="1"/>
  <c r="M161" i="1"/>
  <c r="M130" i="1"/>
  <c r="M36" i="1"/>
  <c r="M74" i="1"/>
  <c r="M32" i="1"/>
  <c r="M33" i="1"/>
  <c r="M43" i="1"/>
  <c r="M41" i="1"/>
  <c r="M15" i="1"/>
  <c r="X9" i="1" l="1"/>
  <c r="X10" i="1"/>
  <c r="X13" i="1"/>
  <c r="X12" i="1"/>
  <c r="Q79" i="1" l="1"/>
  <c r="Q125" i="1"/>
  <c r="Q85" i="1"/>
  <c r="Q126" i="1"/>
  <c r="Q198" i="1"/>
  <c r="Q156" i="1"/>
  <c r="Q112" i="1"/>
  <c r="Q128" i="1"/>
  <c r="Q123" i="1"/>
  <c r="Q45" i="1"/>
  <c r="Q64" i="1"/>
  <c r="Q206" i="1"/>
  <c r="Q90" i="1"/>
  <c r="Q144" i="1"/>
  <c r="Q102" i="1"/>
  <c r="Q63" i="1"/>
  <c r="Q88" i="1"/>
  <c r="Q122" i="1"/>
  <c r="Q167" i="1"/>
  <c r="Q2" i="1"/>
  <c r="Q147" i="1"/>
  <c r="Q202" i="1"/>
  <c r="Q118" i="1"/>
  <c r="Q155" i="1"/>
  <c r="Q44" i="1"/>
  <c r="Q55" i="1"/>
  <c r="Q204" i="1"/>
  <c r="Q187" i="1"/>
  <c r="Q16" i="1"/>
  <c r="Q193" i="1"/>
  <c r="Q143" i="1"/>
  <c r="Q159" i="1"/>
  <c r="Q184" i="1"/>
  <c r="Q18" i="1"/>
  <c r="Q61" i="1"/>
  <c r="Q97" i="1"/>
  <c r="Q4" i="1"/>
  <c r="Q160" i="1"/>
  <c r="Q76" i="1"/>
  <c r="Q134" i="1"/>
  <c r="Q149" i="1"/>
  <c r="Q153" i="1"/>
  <c r="Q6" i="1"/>
  <c r="Q81" i="1"/>
  <c r="Q7" i="1"/>
  <c r="Q180" i="1"/>
  <c r="Q188" i="1"/>
  <c r="Q86" i="1"/>
  <c r="Q91" i="1"/>
  <c r="Q132" i="1"/>
  <c r="Q157" i="1"/>
  <c r="Q178" i="1"/>
  <c r="Q192" i="1"/>
  <c r="Q100" i="1"/>
  <c r="Q56" i="1"/>
  <c r="Q69" i="1"/>
  <c r="Q115" i="1"/>
  <c r="Q135" i="1"/>
  <c r="Q5" i="1"/>
  <c r="Q168" i="1"/>
  <c r="Q127" i="1"/>
  <c r="Q169" i="1"/>
  <c r="Q65" i="1"/>
  <c r="Q200" i="1"/>
  <c r="Q14" i="1"/>
  <c r="Q29" i="1"/>
  <c r="Q22" i="1"/>
  <c r="Q52" i="1"/>
  <c r="Q104" i="1"/>
  <c r="Q142" i="1"/>
  <c r="Q68" i="1"/>
  <c r="Q114" i="1"/>
  <c r="Q141" i="1"/>
  <c r="Q162" i="1"/>
  <c r="Q121" i="1"/>
  <c r="Q131" i="1"/>
  <c r="Q186" i="1"/>
  <c r="Q139" i="1"/>
  <c r="Q199" i="1"/>
  <c r="Q185" i="1"/>
  <c r="Q87" i="1"/>
  <c r="Q42" i="1"/>
  <c r="Q110" i="1"/>
  <c r="Q40" i="1"/>
  <c r="Q197" i="1"/>
  <c r="Q195" i="1"/>
  <c r="Q166" i="1"/>
  <c r="Q106" i="1"/>
  <c r="Q124" i="1"/>
  <c r="R106" i="1"/>
  <c r="R166" i="1"/>
  <c r="R68" i="1"/>
  <c r="R195" i="1"/>
  <c r="R169" i="1"/>
  <c r="R142" i="1"/>
  <c r="R199" i="1"/>
  <c r="R127" i="1"/>
  <c r="R197" i="1"/>
  <c r="R139" i="1"/>
  <c r="R168" i="1"/>
  <c r="R40" i="1"/>
  <c r="R186" i="1"/>
  <c r="R5" i="1"/>
  <c r="R131" i="1"/>
  <c r="R135" i="1"/>
  <c r="R121" i="1"/>
  <c r="R162" i="1"/>
  <c r="R110" i="1"/>
  <c r="R104" i="1"/>
  <c r="R115" i="1"/>
  <c r="R52" i="1"/>
  <c r="R42" i="1"/>
  <c r="R22" i="1"/>
  <c r="R29" i="1"/>
  <c r="R87" i="1"/>
  <c r="R69" i="1"/>
  <c r="R185" i="1"/>
  <c r="R14" i="1"/>
  <c r="R91" i="1"/>
  <c r="R132" i="1"/>
  <c r="R157" i="1"/>
  <c r="R178" i="1"/>
  <c r="R65" i="1"/>
  <c r="R56" i="1"/>
  <c r="R100" i="1"/>
  <c r="R200" i="1"/>
  <c r="R124" i="1"/>
  <c r="R61" i="1"/>
  <c r="R153" i="1"/>
  <c r="R126" i="1"/>
  <c r="R155" i="1"/>
  <c r="R149" i="1"/>
  <c r="R141" i="1"/>
  <c r="R114" i="1"/>
  <c r="R192" i="1"/>
  <c r="R159" i="1"/>
  <c r="R204" i="1"/>
  <c r="R202" i="1"/>
  <c r="R81" i="1"/>
  <c r="R102" i="1"/>
  <c r="R123" i="1"/>
  <c r="R44" i="1"/>
  <c r="R167" i="1"/>
  <c r="R7" i="1"/>
  <c r="R45" i="1"/>
  <c r="R160" i="1"/>
  <c r="R193" i="1"/>
  <c r="R2" i="1"/>
  <c r="R144" i="1"/>
  <c r="R128" i="1"/>
  <c r="R86" i="1"/>
  <c r="R88" i="1"/>
  <c r="R6" i="1"/>
  <c r="R16" i="1"/>
  <c r="R122" i="1"/>
  <c r="R63" i="1"/>
  <c r="R76" i="1"/>
  <c r="R184" i="1"/>
  <c r="R118" i="1"/>
  <c r="R156" i="1"/>
  <c r="R79" i="1"/>
  <c r="R4" i="1"/>
  <c r="R143" i="1"/>
  <c r="R147" i="1"/>
  <c r="R64" i="1"/>
  <c r="R198" i="1"/>
  <c r="R90" i="1"/>
  <c r="R112" i="1"/>
  <c r="R188" i="1"/>
  <c r="R187" i="1"/>
  <c r="R85" i="1"/>
  <c r="R134" i="1"/>
  <c r="R18" i="1"/>
  <c r="R206" i="1"/>
  <c r="R180" i="1"/>
  <c r="R97" i="1"/>
  <c r="R55" i="1"/>
  <c r="R125" i="1"/>
  <c r="R50" i="1"/>
  <c r="R173" i="1"/>
  <c r="R48" i="1"/>
  <c r="R78" i="1"/>
  <c r="R62" i="1"/>
  <c r="R51" i="1"/>
  <c r="R98" i="1"/>
  <c r="R30" i="1"/>
  <c r="R70" i="1"/>
  <c r="R133" i="1"/>
  <c r="R83" i="1"/>
  <c r="R27" i="1"/>
  <c r="R47" i="1"/>
  <c r="R203" i="1"/>
  <c r="R145" i="1"/>
  <c r="R11" i="1"/>
  <c r="R101" i="1"/>
  <c r="R49" i="1"/>
  <c r="R12" i="1"/>
  <c r="R75" i="1"/>
  <c r="R190" i="1"/>
  <c r="R175" i="1"/>
  <c r="R146" i="1"/>
  <c r="R58" i="1"/>
  <c r="Q21" i="1"/>
  <c r="Q196" i="1"/>
  <c r="Q50" i="1"/>
  <c r="Q12" i="1"/>
  <c r="Q145" i="1"/>
  <c r="Q47" i="1"/>
  <c r="Q190" i="1"/>
  <c r="Q146" i="1"/>
  <c r="Q11" i="1"/>
  <c r="Q175" i="1"/>
  <c r="Q75" i="1"/>
  <c r="Q101" i="1"/>
  <c r="Q49" i="1"/>
  <c r="Q27" i="1"/>
  <c r="Q78" i="1"/>
  <c r="Q83" i="1"/>
  <c r="Q62" i="1"/>
  <c r="Q203" i="1"/>
  <c r="Q98" i="1"/>
  <c r="Q48" i="1"/>
  <c r="Q173" i="1"/>
  <c r="Q70" i="1"/>
  <c r="Q133" i="1"/>
  <c r="Q51" i="1"/>
  <c r="Q30" i="1"/>
  <c r="R210" i="1"/>
  <c r="Q26" i="1"/>
  <c r="Q58" i="1"/>
  <c r="Q194" i="1"/>
  <c r="Q136" i="1"/>
  <c r="Q41" i="1"/>
  <c r="R119" i="1"/>
  <c r="R89" i="1"/>
  <c r="R67" i="1"/>
  <c r="R191" i="1"/>
  <c r="Q36" i="1"/>
  <c r="Q152" i="1"/>
  <c r="Q3" i="1"/>
  <c r="Q82" i="1"/>
  <c r="Q205" i="1"/>
  <c r="R15" i="1"/>
  <c r="R129" i="1"/>
  <c r="R57" i="1"/>
  <c r="R158" i="1"/>
  <c r="Q96" i="1"/>
  <c r="Q138" i="1"/>
  <c r="Q140" i="1"/>
  <c r="R209" i="1"/>
  <c r="R59" i="1"/>
  <c r="R179" i="1"/>
  <c r="R95" i="1"/>
  <c r="R108" i="1"/>
  <c r="R161" i="1"/>
  <c r="R103" i="1"/>
  <c r="R77" i="1"/>
  <c r="R36" i="1"/>
  <c r="R189" i="1"/>
  <c r="Q207" i="1"/>
  <c r="Q8" i="1"/>
  <c r="Q117" i="1"/>
  <c r="R105" i="1"/>
  <c r="R54" i="1"/>
  <c r="R154" i="1"/>
  <c r="R120" i="1"/>
  <c r="R130" i="1"/>
  <c r="R31" i="1"/>
  <c r="R205" i="1"/>
  <c r="R93" i="1"/>
  <c r="R8" i="1"/>
  <c r="R140" i="1"/>
  <c r="R53" i="1"/>
  <c r="R39" i="1"/>
  <c r="R28" i="1"/>
  <c r="R201" i="1"/>
  <c r="Q210" i="1"/>
  <c r="Q119" i="1"/>
  <c r="Q176" i="1"/>
  <c r="Q171" i="1"/>
  <c r="R171" i="1"/>
  <c r="R19" i="1"/>
  <c r="R82" i="1"/>
  <c r="R111" i="1"/>
  <c r="R38" i="1"/>
  <c r="R71" i="1"/>
  <c r="R37" i="1"/>
  <c r="R152" i="1"/>
  <c r="Q151" i="1"/>
  <c r="Q183" i="1"/>
  <c r="Q108" i="1"/>
  <c r="Q13" i="1"/>
  <c r="Q148" i="1"/>
  <c r="Q158" i="1"/>
  <c r="Q28" i="1"/>
  <c r="Q95" i="1"/>
  <c r="Q99" i="1"/>
  <c r="Q161" i="1"/>
  <c r="Q165" i="1"/>
  <c r="Q172" i="1"/>
  <c r="Q120" i="1"/>
  <c r="Q92" i="1"/>
  <c r="Q37" i="1"/>
  <c r="Q35" i="1"/>
  <c r="Q93" i="1"/>
  <c r="Q113" i="1"/>
  <c r="Q130" i="1"/>
  <c r="Q57" i="1"/>
  <c r="Q84" i="1"/>
  <c r="Q170" i="1"/>
  <c r="Q103" i="1"/>
  <c r="Q209" i="1"/>
  <c r="Q53" i="1"/>
  <c r="Q32" i="1"/>
  <c r="Q71" i="1"/>
  <c r="Q77" i="1"/>
  <c r="Q34" i="1"/>
  <c r="Q174" i="1"/>
  <c r="Q137" i="1"/>
  <c r="Q9" i="1"/>
  <c r="Q38" i="1"/>
  <c r="Q74" i="1"/>
  <c r="Q105" i="1"/>
  <c r="Q179" i="1"/>
  <c r="Q182" i="1"/>
  <c r="Q107" i="1"/>
  <c r="Q80" i="1"/>
  <c r="Q23" i="1"/>
  <c r="Q31" i="1"/>
  <c r="Q15" i="1"/>
  <c r="Q72" i="1"/>
  <c r="Q154" i="1"/>
  <c r="Q177" i="1"/>
  <c r="Q181" i="1"/>
  <c r="Q10" i="1"/>
  <c r="Q109" i="1"/>
  <c r="Q59" i="1"/>
  <c r="Q24" i="1"/>
  <c r="Q67" i="1"/>
  <c r="Q164" i="1"/>
  <c r="Q89" i="1"/>
  <c r="Q208" i="1"/>
  <c r="Q94" i="1"/>
  <c r="Q189" i="1"/>
  <c r="Q46" i="1"/>
  <c r="Q17" i="1"/>
  <c r="Q163" i="1"/>
  <c r="Q60" i="1"/>
  <c r="Q150" i="1"/>
  <c r="Q111" i="1"/>
  <c r="Q191" i="1"/>
  <c r="Q25" i="1"/>
  <c r="Q20" i="1"/>
  <c r="Q66" i="1"/>
  <c r="Q19" i="1"/>
  <c r="Q129" i="1"/>
  <c r="Q201" i="1"/>
  <c r="Q116" i="1"/>
  <c r="Q73" i="1"/>
  <c r="Q33" i="1"/>
  <c r="Q43" i="1"/>
  <c r="Q54" i="1"/>
  <c r="Q39" i="1"/>
  <c r="R80" i="1"/>
  <c r="R26" i="1"/>
  <c r="R21" i="1"/>
  <c r="R176" i="1"/>
  <c r="R164" i="1"/>
  <c r="R94" i="1"/>
  <c r="R138" i="1"/>
  <c r="R181" i="1"/>
  <c r="R174" i="1"/>
  <c r="R34" i="1"/>
  <c r="R13" i="1"/>
  <c r="R74" i="1"/>
  <c r="R32" i="1"/>
  <c r="R41" i="1"/>
  <c r="R172" i="1"/>
  <c r="R72" i="1"/>
  <c r="R17" i="1"/>
  <c r="R151" i="1"/>
  <c r="R148" i="1"/>
  <c r="R165" i="1"/>
  <c r="R43" i="1"/>
  <c r="R35" i="1"/>
  <c r="R183" i="1"/>
  <c r="R84" i="1"/>
  <c r="R107" i="1"/>
  <c r="R137" i="1"/>
  <c r="R150" i="1"/>
  <c r="R33" i="1"/>
  <c r="R99" i="1"/>
  <c r="R117" i="1"/>
  <c r="R23" i="1"/>
  <c r="R194" i="1"/>
  <c r="R207" i="1"/>
  <c r="R9" i="1"/>
  <c r="R163" i="1"/>
  <c r="R109" i="1"/>
  <c r="R10" i="1"/>
  <c r="R20" i="1"/>
  <c r="R182" i="1"/>
  <c r="R208" i="1"/>
  <c r="R60" i="1"/>
  <c r="R136" i="1"/>
  <c r="R196" i="1"/>
  <c r="R66" i="1"/>
  <c r="R113" i="1"/>
  <c r="R170" i="1"/>
  <c r="R3" i="1"/>
  <c r="R46" i="1"/>
  <c r="R116" i="1"/>
  <c r="R24" i="1"/>
  <c r="R73" i="1"/>
  <c r="R96" i="1"/>
  <c r="R177" i="1"/>
  <c r="R25" i="1"/>
  <c r="R92" i="1"/>
  <c r="U109" i="1" l="1"/>
  <c r="U202" i="1"/>
  <c r="U151" i="1"/>
  <c r="U93" i="1"/>
  <c r="U82" i="1"/>
  <c r="U106" i="1"/>
  <c r="U152" i="1"/>
  <c r="U96" i="1"/>
  <c r="U114" i="1"/>
  <c r="U18" i="1"/>
  <c r="U136" i="1"/>
  <c r="U11" i="1"/>
  <c r="U41" i="1"/>
  <c r="U80" i="1"/>
  <c r="U169" i="1"/>
  <c r="U158" i="1"/>
  <c r="U130" i="1"/>
  <c r="U17" i="1"/>
  <c r="U122" i="1"/>
  <c r="U56" i="1"/>
  <c r="U149" i="1"/>
  <c r="U72" i="1"/>
  <c r="U105" i="1"/>
  <c r="U174" i="1"/>
  <c r="U15" i="1"/>
  <c r="U94" i="1"/>
  <c r="U46" i="1"/>
  <c r="U95" i="1"/>
  <c r="U40" i="1"/>
  <c r="U203" i="1"/>
  <c r="U191" i="1"/>
  <c r="U125" i="1"/>
  <c r="U207" i="1"/>
  <c r="U78" i="1"/>
  <c r="U133" i="1"/>
  <c r="U23" i="1"/>
  <c r="U107" i="1"/>
  <c r="U13" i="1"/>
  <c r="U210" i="1"/>
  <c r="U36" i="1"/>
  <c r="U189" i="1"/>
  <c r="U193" i="1"/>
  <c r="U10" i="1"/>
  <c r="U165" i="1"/>
  <c r="U182" i="1"/>
  <c r="U77" i="1"/>
  <c r="U6" i="1"/>
  <c r="U51" i="1"/>
  <c r="U163" i="1"/>
  <c r="U60" i="1"/>
  <c r="U103" i="1"/>
  <c r="U179" i="1"/>
  <c r="U186" i="1"/>
  <c r="U89" i="1"/>
  <c r="U120" i="1"/>
  <c r="U144" i="1"/>
  <c r="U9" i="1"/>
  <c r="U62" i="1"/>
  <c r="U129" i="1"/>
  <c r="U86" i="1"/>
  <c r="U71" i="1"/>
  <c r="U54" i="1"/>
  <c r="U102" i="1"/>
  <c r="U113" i="1"/>
  <c r="U2" i="1"/>
  <c r="U28" i="1"/>
  <c r="U70" i="1"/>
  <c r="U121" i="1"/>
  <c r="U196" i="1"/>
  <c r="U34" i="1"/>
  <c r="U112" i="1"/>
  <c r="U141" i="1"/>
  <c r="U19" i="1"/>
  <c r="U57" i="1"/>
  <c r="U75" i="1"/>
  <c r="U199" i="1"/>
  <c r="U132" i="1"/>
  <c r="U160" i="1"/>
  <c r="U127" i="1"/>
  <c r="U164" i="1"/>
  <c r="U30" i="1"/>
  <c r="U83" i="1"/>
  <c r="U53" i="1"/>
  <c r="U74" i="1"/>
  <c r="U170" i="1"/>
  <c r="U138" i="1"/>
  <c r="U84" i="1"/>
  <c r="U67" i="1"/>
  <c r="U204" i="1"/>
  <c r="U156" i="1"/>
  <c r="U26" i="1"/>
  <c r="U100" i="1"/>
  <c r="U38" i="1"/>
  <c r="U33" i="1"/>
  <c r="U32" i="1"/>
  <c r="U172" i="1"/>
  <c r="U173" i="1"/>
  <c r="U5" i="1"/>
  <c r="U176" i="1"/>
  <c r="U68" i="1"/>
  <c r="U197" i="1"/>
  <c r="U49" i="1"/>
  <c r="U166" i="1"/>
  <c r="U185" i="1"/>
  <c r="U116" i="1"/>
  <c r="U31" i="1"/>
  <c r="U99" i="1"/>
  <c r="U140" i="1"/>
  <c r="U198" i="1"/>
  <c r="U180" i="1"/>
  <c r="U52" i="1"/>
  <c r="U101" i="1"/>
  <c r="U135" i="1"/>
  <c r="U90" i="1"/>
  <c r="U134" i="1"/>
  <c r="U188" i="1"/>
  <c r="U154" i="1"/>
  <c r="U69" i="1"/>
  <c r="U16" i="1"/>
  <c r="U162" i="1"/>
  <c r="U61" i="1"/>
  <c r="U66" i="1"/>
  <c r="U131" i="1"/>
  <c r="U73" i="1"/>
  <c r="U139" i="1"/>
  <c r="U145" i="1"/>
  <c r="U148" i="1"/>
  <c r="U22" i="1"/>
  <c r="U88" i="1"/>
  <c r="U195" i="1"/>
  <c r="U92" i="1"/>
  <c r="U157" i="1"/>
  <c r="U208" i="1"/>
  <c r="U91" i="1"/>
  <c r="U200" i="1"/>
  <c r="U64" i="1"/>
  <c r="U209" i="1"/>
  <c r="U181" i="1"/>
  <c r="U14" i="1"/>
  <c r="U35" i="1"/>
  <c r="U48" i="1"/>
  <c r="U177" i="1"/>
  <c r="U79" i="1"/>
  <c r="U12" i="1"/>
  <c r="U85" i="1"/>
  <c r="U190" i="1"/>
  <c r="U146" i="1"/>
  <c r="U108" i="1"/>
  <c r="U43" i="1"/>
  <c r="U168" i="1"/>
  <c r="U63" i="1"/>
  <c r="U147" i="1"/>
  <c r="U110" i="1"/>
  <c r="U194" i="1"/>
  <c r="U143" i="1"/>
  <c r="U187" i="1"/>
  <c r="U192" i="1"/>
  <c r="U39" i="1"/>
  <c r="U65" i="1"/>
  <c r="U128" i="1"/>
  <c r="U117" i="1"/>
  <c r="U45" i="1"/>
  <c r="U55" i="1"/>
  <c r="U104" i="1"/>
  <c r="U155" i="1"/>
  <c r="U98" i="1"/>
  <c r="U142" i="1"/>
  <c r="U205" i="1"/>
  <c r="U50" i="1"/>
  <c r="U161" i="1"/>
  <c r="U126" i="1"/>
  <c r="U178" i="1"/>
  <c r="U175" i="1"/>
  <c r="U206" i="1"/>
  <c r="U124" i="1"/>
  <c r="U58" i="1"/>
  <c r="U8" i="1"/>
  <c r="U59" i="1"/>
  <c r="U111" i="1"/>
  <c r="U37" i="1"/>
  <c r="U25" i="1"/>
  <c r="U4" i="1"/>
  <c r="U7" i="1"/>
  <c r="U119" i="1"/>
  <c r="U20" i="1"/>
  <c r="U97" i="1"/>
  <c r="U201" i="1"/>
  <c r="U81" i="1"/>
  <c r="U87" i="1"/>
  <c r="U167" i="1"/>
  <c r="U21" i="1"/>
  <c r="U159" i="1"/>
  <c r="U47" i="1"/>
  <c r="U137" i="1"/>
  <c r="U183" i="1"/>
  <c r="U24" i="1"/>
  <c r="U150" i="1"/>
  <c r="U76" i="1"/>
  <c r="U118" i="1"/>
  <c r="U184" i="1"/>
  <c r="U29" i="1"/>
  <c r="U171" i="1"/>
  <c r="U44" i="1"/>
  <c r="U123" i="1"/>
  <c r="U115" i="1"/>
  <c r="U42" i="1"/>
  <c r="U27" i="1"/>
  <c r="U153" i="1"/>
  <c r="U3" i="1"/>
</calcChain>
</file>

<file path=xl/sharedStrings.xml><?xml version="1.0" encoding="utf-8"?>
<sst xmlns="http://schemas.openxmlformats.org/spreadsheetml/2006/main" count="465" uniqueCount="272">
  <si>
    <t>Name</t>
  </si>
  <si>
    <t>Team</t>
  </si>
  <si>
    <t>GS</t>
  </si>
  <si>
    <t>IP</t>
  </si>
  <si>
    <t>ER</t>
  </si>
  <si>
    <t>SO</t>
  </si>
  <si>
    <t>H</t>
  </si>
  <si>
    <t>BB</t>
  </si>
  <si>
    <t>playerid</t>
  </si>
  <si>
    <t>Zack Greinke</t>
  </si>
  <si>
    <t>Dodgers</t>
  </si>
  <si>
    <t>Mariners</t>
  </si>
  <si>
    <t>Jaime Garcia</t>
  </si>
  <si>
    <t>Cardinals</t>
  </si>
  <si>
    <t>Max Scherzer</t>
  </si>
  <si>
    <t>Nationals</t>
  </si>
  <si>
    <t>Robbie Ray</t>
  </si>
  <si>
    <t>Diamondbacks</t>
  </si>
  <si>
    <t>Pirates</t>
  </si>
  <si>
    <t>Dallas Keuchel</t>
  </si>
  <si>
    <t>Astros</t>
  </si>
  <si>
    <t>Sonny Gray</t>
  </si>
  <si>
    <t>Athletics</t>
  </si>
  <si>
    <t>Jacob deGrom</t>
  </si>
  <si>
    <t>Mets</t>
  </si>
  <si>
    <t>Shelby Miller</t>
  </si>
  <si>
    <t>Braves</t>
  </si>
  <si>
    <t>Gerrit Cole</t>
  </si>
  <si>
    <t>Chris Archer</t>
  </si>
  <si>
    <t>Rays</t>
  </si>
  <si>
    <t>Williams Perez</t>
  </si>
  <si>
    <t>Jake Odorizzi</t>
  </si>
  <si>
    <t>Rangers</t>
  </si>
  <si>
    <t>David Price</t>
  </si>
  <si>
    <t>Tigers</t>
  </si>
  <si>
    <t>Hector Santiago</t>
  </si>
  <si>
    <t>Angels</t>
  </si>
  <si>
    <t>Yovani Gallardo</t>
  </si>
  <si>
    <t>Padres</t>
  </si>
  <si>
    <t>Michael Wacha</t>
  </si>
  <si>
    <t>Scott Kazmir</t>
  </si>
  <si>
    <t>Carlos Martinez</t>
  </si>
  <si>
    <t>Chris Sale</t>
  </si>
  <si>
    <t>White Sox</t>
  </si>
  <si>
    <t>Wei-Yin Chen</t>
  </si>
  <si>
    <t>Orioles</t>
  </si>
  <si>
    <t>Jason Hammel</t>
  </si>
  <si>
    <t>Cubs</t>
  </si>
  <si>
    <t>Jake Arrieta</t>
  </si>
  <si>
    <t>Chris Young</t>
  </si>
  <si>
    <t>Royals</t>
  </si>
  <si>
    <t>Johnny Cueto</t>
  </si>
  <si>
    <t>Reds</t>
  </si>
  <si>
    <t>Madison Bumgarner</t>
  </si>
  <si>
    <t>Giants</t>
  </si>
  <si>
    <t>Felix Hernandez</t>
  </si>
  <si>
    <t>Matt Harvey</t>
  </si>
  <si>
    <t>Ubaldo Jimenez</t>
  </si>
  <si>
    <t>Jordan Zimmermann</t>
  </si>
  <si>
    <t>Alex Wood</t>
  </si>
  <si>
    <t>Edinson Volquez</t>
  </si>
  <si>
    <t>Tommy Milone</t>
  </si>
  <si>
    <t>Twins</t>
  </si>
  <si>
    <t>Clayton Kershaw</t>
  </si>
  <si>
    <t>Francisco Liriano</t>
  </si>
  <si>
    <t>Cole Hamels</t>
  </si>
  <si>
    <t>Phillies</t>
  </si>
  <si>
    <t>Nate Karns</t>
  </si>
  <si>
    <t>Kyle Gibson</t>
  </si>
  <si>
    <t>John Lackey</t>
  </si>
  <si>
    <t>Marlins</t>
  </si>
  <si>
    <t>Erasmo Ramirez</t>
  </si>
  <si>
    <t>Kendall Graveman</t>
  </si>
  <si>
    <t>Clay Buchholz</t>
  </si>
  <si>
    <t>Red Sox</t>
  </si>
  <si>
    <t>Garrett Richards</t>
  </si>
  <si>
    <t>Aaron Sanchez</t>
  </si>
  <si>
    <t>Blue Jays</t>
  </si>
  <si>
    <t>Chad Bettis</t>
  </si>
  <si>
    <t>Rockies</t>
  </si>
  <si>
    <t>Noah Syndergaard</t>
  </si>
  <si>
    <t>Yankees</t>
  </si>
  <si>
    <t>Chase Anderson</t>
  </si>
  <si>
    <t>Corey Kluber</t>
  </si>
  <si>
    <t>Indians</t>
  </si>
  <si>
    <t>Tom Koehler</t>
  </si>
  <si>
    <t>Danny Salazar</t>
  </si>
  <si>
    <t>Mike Pelfrey</t>
  </si>
  <si>
    <t>David Phelps</t>
  </si>
  <si>
    <t>Masahiro Tanaka</t>
  </si>
  <si>
    <t>J.A. Happ</t>
  </si>
  <si>
    <t>Jon Niese</t>
  </si>
  <si>
    <t>Ryan Vogelsong</t>
  </si>
  <si>
    <t>Jose Quintana</t>
  </si>
  <si>
    <t>Trevor Bauer</t>
  </si>
  <si>
    <t>Wily Peralta</t>
  </si>
  <si>
    <t>Brewers</t>
  </si>
  <si>
    <t>Jon Lester</t>
  </si>
  <si>
    <t>Marco Estrada</t>
  </si>
  <si>
    <t>Michael Pineda</t>
  </si>
  <si>
    <t>Jarred Cosart</t>
  </si>
  <si>
    <t>Phil Hughes</t>
  </si>
  <si>
    <t>Colby Lewis</t>
  </si>
  <si>
    <t>Mike Fiers</t>
  </si>
  <si>
    <t>Kyle Hendricks</t>
  </si>
  <si>
    <t>Doug Fister</t>
  </si>
  <si>
    <t>Carlos Carrasco</t>
  </si>
  <si>
    <t>Andrew Cashner</t>
  </si>
  <si>
    <t>Carlos Rodon</t>
  </si>
  <si>
    <t>James Shields</t>
  </si>
  <si>
    <t>Charlie Morton</t>
  </si>
  <si>
    <t>Brett Oberholtzer</t>
  </si>
  <si>
    <t>Kyle Lobstein</t>
  </si>
  <si>
    <t>Wade Miley</t>
  </si>
  <si>
    <t>Mike Leake</t>
  </si>
  <si>
    <t>Vance Worley</t>
  </si>
  <si>
    <t>Drew Pomeranz</t>
  </si>
  <si>
    <t>Gio Gonzalez</t>
  </si>
  <si>
    <t>Jimmy Nelson</t>
  </si>
  <si>
    <t>Collin McHugh</t>
  </si>
  <si>
    <t>Jeff Locke</t>
  </si>
  <si>
    <t>Jeff Samardzija</t>
  </si>
  <si>
    <t>Jorge de la Rosa</t>
  </si>
  <si>
    <t>Rubby de la Rosa</t>
  </si>
  <si>
    <t>Trevor May</t>
  </si>
  <si>
    <t>Anibal Sanchez</t>
  </si>
  <si>
    <t>Taijuan Walker</t>
  </si>
  <si>
    <t>Yordano Ventura</t>
  </si>
  <si>
    <t>Jered Weaver</t>
  </si>
  <si>
    <t>Scott Feldman</t>
  </si>
  <si>
    <t>Nathan Eovaldi</t>
  </si>
  <si>
    <t>R.A. Dickey</t>
  </si>
  <si>
    <t>Ian Kennedy</t>
  </si>
  <si>
    <t>Bartolo Colon</t>
  </si>
  <si>
    <t>Julio Teheran</t>
  </si>
  <si>
    <t>Matt Shoemaker</t>
  </si>
  <si>
    <t>Jordan Lyles</t>
  </si>
  <si>
    <t>Mat Latos</t>
  </si>
  <si>
    <t>Chris Rusin</t>
  </si>
  <si>
    <t>John Danks</t>
  </si>
  <si>
    <t>Jeremy Hellickson</t>
  </si>
  <si>
    <t>Danny Duffy</t>
  </si>
  <si>
    <t>Stephen Strasburg</t>
  </si>
  <si>
    <t>Ricky Nolasco</t>
  </si>
  <si>
    <t>Rick Porcello</t>
  </si>
  <si>
    <t>CC Sabathia</t>
  </si>
  <si>
    <t>Tanner Roark</t>
  </si>
  <si>
    <t>Chris Tillman</t>
  </si>
  <si>
    <t>Shane Greene</t>
  </si>
  <si>
    <t>Bud Norris</t>
  </si>
  <si>
    <t>Total IPs</t>
  </si>
  <si>
    <t>Total Ers x 9</t>
  </si>
  <si>
    <t>xERA</t>
  </si>
  <si>
    <t>Total H+ BB</t>
  </si>
  <si>
    <t>xWHIP</t>
  </si>
  <si>
    <t>ERA Z-Score</t>
  </si>
  <si>
    <t>WHIP Z-Score</t>
  </si>
  <si>
    <t>SO Std Dev</t>
  </si>
  <si>
    <t>SO Mean</t>
  </si>
  <si>
    <t>ERA Mean</t>
  </si>
  <si>
    <t>ERA St Dev</t>
  </si>
  <si>
    <t>WHIP Mean</t>
  </si>
  <si>
    <t>WHIP St Dev</t>
  </si>
  <si>
    <t>SO Z-Score</t>
  </si>
  <si>
    <t>Taylor Jungmann</t>
  </si>
  <si>
    <t>Vincent Velasquez</t>
  </si>
  <si>
    <t>Steven Wright</t>
  </si>
  <si>
    <t>Kyle Ryan</t>
  </si>
  <si>
    <t>Cody Anderson</t>
  </si>
  <si>
    <t>Steven Matz</t>
  </si>
  <si>
    <t>Adam Wainwright</t>
  </si>
  <si>
    <t>Chris Bassitt</t>
  </si>
  <si>
    <t>Ivan Nova</t>
  </si>
  <si>
    <t>Joe Ross</t>
  </si>
  <si>
    <t>Drew Smyly</t>
  </si>
  <si>
    <t>Matt Cain</t>
  </si>
  <si>
    <t>Raisel Iglesias</t>
  </si>
  <si>
    <t>Jon Moscot</t>
  </si>
  <si>
    <t>Jake Peavy</t>
  </si>
  <si>
    <t>Dan Straily</t>
  </si>
  <si>
    <t>Mike Wright</t>
  </si>
  <si>
    <t>Chris Capuano</t>
  </si>
  <si>
    <t>Justin Verlander</t>
  </si>
  <si>
    <t>Hisashi Iwakuma</t>
  </si>
  <si>
    <t>SV</t>
  </si>
  <si>
    <t>Will Harris</t>
  </si>
  <si>
    <t>Brad Ziegler</t>
  </si>
  <si>
    <t>Jeurys Familia</t>
  </si>
  <si>
    <t>Carlos Villanueva</t>
  </si>
  <si>
    <t>Kelvin Herrera</t>
  </si>
  <si>
    <t>Jose Fernandez</t>
  </si>
  <si>
    <t>Tony Watson</t>
  </si>
  <si>
    <t>Brandon Maurer</t>
  </si>
  <si>
    <t>Tyler Wilson</t>
  </si>
  <si>
    <t>John Axford</t>
  </si>
  <si>
    <t>Felipe Rivero</t>
  </si>
  <si>
    <t>David Robertson</t>
  </si>
  <si>
    <t>Jeanmar Gomez</t>
  </si>
  <si>
    <t>T.J. McFarland</t>
  </si>
  <si>
    <t>Joe Smith</t>
  </si>
  <si>
    <t>Ryan Pressly</t>
  </si>
  <si>
    <t>Logan Verrett</t>
  </si>
  <si>
    <t>Liam Hendriks</t>
  </si>
  <si>
    <t>Brad Brach</t>
  </si>
  <si>
    <t>Randall Delgado</t>
  </si>
  <si>
    <t>Brandon Finnegan</t>
  </si>
  <si>
    <t>Kevin Quackenbush</t>
  </si>
  <si>
    <t>Juan Nicasio</t>
  </si>
  <si>
    <t>Fernando Rodriguez</t>
  </si>
  <si>
    <t>Jose Alvarez</t>
  </si>
  <si>
    <t>Alexi Ogando</t>
  </si>
  <si>
    <t>Craig Breslow</t>
  </si>
  <si>
    <t>Arquimedes Caminero</t>
  </si>
  <si>
    <t>Neftali Feliz</t>
  </si>
  <si>
    <t>Carlos Torres</t>
  </si>
  <si>
    <t>Fernando Salas</t>
  </si>
  <si>
    <t>Yusmeiro Petit</t>
  </si>
  <si>
    <t>Christian Bergman</t>
  </si>
  <si>
    <t>Steve Cishek</t>
  </si>
  <si>
    <t>Patrick Corbin</t>
  </si>
  <si>
    <t>Matt Barnes</t>
  </si>
  <si>
    <t>Michael Tonkin</t>
  </si>
  <si>
    <t>Addison Reed</t>
  </si>
  <si>
    <t>Ervin Santana</t>
  </si>
  <si>
    <t>Matt Moore</t>
  </si>
  <si>
    <t>W</t>
  </si>
  <si>
    <t>Sv Mean</t>
  </si>
  <si>
    <t>Sv Std Dev</t>
  </si>
  <si>
    <t>Sv Z-Score</t>
  </si>
  <si>
    <t>xQS</t>
  </si>
  <si>
    <t>QS Z-Score</t>
  </si>
  <si>
    <t>QS Mean</t>
  </si>
  <si>
    <t>QS Std Dev</t>
  </si>
  <si>
    <t>Total Z-Score</t>
  </si>
  <si>
    <t>Nicholas Tropeano</t>
  </si>
  <si>
    <t>Hector Neris</t>
  </si>
  <si>
    <t>Matt Albers</t>
  </si>
  <si>
    <t>Aaron Nola</t>
  </si>
  <si>
    <t>Martin Perez</t>
  </si>
  <si>
    <t>Dalier Hinojosa</t>
  </si>
  <si>
    <t>Rich Hill</t>
  </si>
  <si>
    <t>Marcus Stroman</t>
  </si>
  <si>
    <t>Tony Zych</t>
  </si>
  <si>
    <t>Jerad Eickhoff</t>
  </si>
  <si>
    <t>Gavin Floyd</t>
  </si>
  <si>
    <t>Luis Severino</t>
  </si>
  <si>
    <t>Josh Tomlin</t>
  </si>
  <si>
    <t>Nate Jones</t>
  </si>
  <si>
    <t>Jhoulys Chacin</t>
  </si>
  <si>
    <t>Ross Ohlendorf</t>
  </si>
  <si>
    <t>Adam Conley</t>
  </si>
  <si>
    <t>Kris Medlen</t>
  </si>
  <si>
    <t>Ryan Dull</t>
  </si>
  <si>
    <t>Colin Rea</t>
  </si>
  <si>
    <t>Mike Montgomery</t>
  </si>
  <si>
    <t>Robbie Erlin</t>
  </si>
  <si>
    <t>Derek Holland</t>
  </si>
  <si>
    <t>Cory Rasmus</t>
  </si>
  <si>
    <t>Tyler Wagner</t>
  </si>
  <si>
    <t>Kenta Maeda</t>
  </si>
  <si>
    <t>Christopher Devenski</t>
  </si>
  <si>
    <t>Seung Oh</t>
  </si>
  <si>
    <t>Caleb Cotham</t>
  </si>
  <si>
    <t>A.J. Griffin</t>
  </si>
  <si>
    <t>John Barbato</t>
  </si>
  <si>
    <t>Cory Gearrin</t>
  </si>
  <si>
    <t>Robert Stephenson</t>
  </si>
  <si>
    <t>Ross Stripling</t>
  </si>
  <si>
    <t>Tyler Chatwood</t>
  </si>
  <si>
    <t>Matt Wisler</t>
  </si>
  <si>
    <t>Eric Surkamp</t>
  </si>
  <si>
    <t>Luis Perdomo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</si>
</sst>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"/>
  <sheetViews>
    <sheetView tabSelected="1" zoomScaleNormal="100" workbookViewId="0">
      <pane ySplit="1" topLeftCell="A2" activePane="bottomLeft" state="frozen"/>
      <selection activeCell="E1" sqref="E1"/>
      <selection pane="bottomLeft" activeCell="U31" sqref="U31"/>
    </sheetView>
  </sheetViews>
  <sheetFormatPr defaultRowHeight="15" x14ac:dyDescent="0.25"/>
  <cols>
    <col min="2" max="2" width="23.42578125" bestFit="1" customWidth="1"/>
    <col min="3" max="3" width="20.28515625" bestFit="1" customWidth="1"/>
    <col min="14" max="14" width="9.140625" style="2"/>
  </cols>
  <sheetData>
    <row r="1" spans="1:2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L1" t="s">
        <v>152</v>
      </c>
      <c r="M1" t="s">
        <v>154</v>
      </c>
      <c r="N1" s="1" t="s">
        <v>229</v>
      </c>
      <c r="P1" t="s">
        <v>163</v>
      </c>
      <c r="Q1" t="s">
        <v>155</v>
      </c>
      <c r="R1" t="s">
        <v>156</v>
      </c>
      <c r="S1" t="s">
        <v>230</v>
      </c>
      <c r="T1" t="s">
        <v>228</v>
      </c>
      <c r="U1" t="s">
        <v>233</v>
      </c>
    </row>
    <row r="2" spans="1:24" x14ac:dyDescent="0.25">
      <c r="A2" s="3">
        <v>8241</v>
      </c>
      <c r="B2" t="str">
        <f>VLOOKUP(A2,Data!A:K,2,FALSE)</f>
        <v>David Robertson</v>
      </c>
      <c r="C2" t="str">
        <f>VLOOKUP(A2,Data!A:K,3,FALSE)</f>
        <v>White Sox</v>
      </c>
      <c r="D2">
        <f>VLOOKUP(A2,Data!A:K,4,FALSE)</f>
        <v>0</v>
      </c>
      <c r="E2">
        <f>VLOOKUP(A2,Data!A:K,5,FALSE)</f>
        <v>10.1</v>
      </c>
      <c r="F2">
        <f>VLOOKUP(A2,Data!A:K,6,FALSE)</f>
        <v>1</v>
      </c>
      <c r="G2">
        <f>VLOOKUP(A2,Data!A:K,7,FALSE)</f>
        <v>13</v>
      </c>
      <c r="H2">
        <f>VLOOKUP(A2,Data!A:K,8,FALSE)</f>
        <v>5</v>
      </c>
      <c r="I2">
        <f>VLOOKUP(A2,Data!A:K,9,FALSE)</f>
        <v>3</v>
      </c>
      <c r="J2">
        <f>VLOOKUP(A2,Data!A:K,11,FALSE)</f>
        <v>8</v>
      </c>
      <c r="L2">
        <f>(F2*9)/(E2*($X$2/$X$3))*-1</f>
        <v>-0.22528527362540124</v>
      </c>
      <c r="M2">
        <f>(I2+H2)/(E2*($X$4/$X$3))*-1</f>
        <v>-0.60871782542492525</v>
      </c>
      <c r="N2" s="2" t="str">
        <f>IF(ISERROR((((E2/D2)/6.15)-(0.11*((F2*9)/E2)))*D2),"0",(((E2/D2)/6.15)-(0.11*((F2*9)/E2)))*D2)</f>
        <v>0</v>
      </c>
      <c r="P2">
        <f>STANDARDIZE(H2,$X$6,$X$7)</f>
        <v>-1.5596317737992673</v>
      </c>
      <c r="Q2">
        <f>STANDARDIZE(L2,$X$9,$X$10)</f>
        <v>1.4451227483567093</v>
      </c>
      <c r="R2">
        <f>STANDARDIZE(M2,$X$12,$X$13)</f>
        <v>1.3563507103096788</v>
      </c>
      <c r="S2">
        <f>STANDARDIZE(N2,$X$15,$X$16)</f>
        <v>-1.4571958456397915</v>
      </c>
      <c r="T2">
        <f>STANDARDIZE(J2,$X$18,$X$19)</f>
        <v>8.1567550462606491</v>
      </c>
      <c r="U2">
        <f>(SUM(P2:T2))</f>
        <v>7.9414008854879778</v>
      </c>
      <c r="W2" t="s">
        <v>151</v>
      </c>
      <c r="X2">
        <f>(SUM(F:F))*9</f>
        <v>16524</v>
      </c>
    </row>
    <row r="3" spans="1:24" x14ac:dyDescent="0.25">
      <c r="A3" s="3">
        <v>10603</v>
      </c>
      <c r="B3" t="str">
        <f>VLOOKUP(A3,Data!A:K,2,FALSE)</f>
        <v>Chris Sale</v>
      </c>
      <c r="C3" t="str">
        <f>VLOOKUP(A3,Data!A:K,3,FALSE)</f>
        <v>White Sox</v>
      </c>
      <c r="D3">
        <f>VLOOKUP(A3,Data!A:K,4,FALSE)</f>
        <v>5</v>
      </c>
      <c r="E3">
        <f>VLOOKUP(A3,Data!A:K,5,FALSE)</f>
        <v>38</v>
      </c>
      <c r="F3">
        <f>VLOOKUP(A3,Data!A:K,6,FALSE)</f>
        <v>7</v>
      </c>
      <c r="G3">
        <f>VLOOKUP(A3,Data!A:K,7,FALSE)</f>
        <v>32</v>
      </c>
      <c r="H3">
        <f>VLOOKUP(A3,Data!A:K,8,FALSE)</f>
        <v>21</v>
      </c>
      <c r="I3">
        <f>VLOOKUP(A3,Data!A:K,9,FALSE)</f>
        <v>5</v>
      </c>
      <c r="J3">
        <f>VLOOKUP(A3,Data!A:K,11,FALSE)</f>
        <v>0</v>
      </c>
      <c r="L3">
        <f>(F3*9)/(E3*($X$2/$X$3))*-1</f>
        <v>-0.41914918013989122</v>
      </c>
      <c r="M3">
        <f>(I3+H3)/(E3*($X$4/$X$3))*-1</f>
        <v>-0.52582006893613609</v>
      </c>
      <c r="N3" s="2">
        <f>IF(ISERROR((((E3/D3)/6.15)-(0.11*((F3*9)/E3)))*D3),"0",(((E3/D3)/6.15)-(0.11*((F3*9)/E3)))*D3)</f>
        <v>5.2670196833547278</v>
      </c>
      <c r="P3">
        <f>STANDARDIZE(H3,$X$6,$X$7)</f>
        <v>0.37702201438667765</v>
      </c>
      <c r="Q3">
        <f>STANDARDIZE(L3,$X$9,$X$10)</f>
        <v>1.0837951807797095</v>
      </c>
      <c r="R3">
        <f>STANDARDIZE(M3,$X$12,$X$13)</f>
        <v>1.6407609255540418</v>
      </c>
      <c r="S3">
        <f>STANDARDIZE(N3,$X$15,$X$16)</f>
        <v>2.5830819897740636</v>
      </c>
      <c r="T3">
        <f>STANDARDIZE(J3,$X$18,$X$19)</f>
        <v>-0.18969197782001507</v>
      </c>
      <c r="U3">
        <f>(SUM(P3:T3))</f>
        <v>5.4949681326744777</v>
      </c>
      <c r="W3" t="s">
        <v>150</v>
      </c>
      <c r="X3">
        <f>SUM(E:E)</f>
        <v>4177.5999999999904</v>
      </c>
    </row>
    <row r="4" spans="1:24" x14ac:dyDescent="0.25">
      <c r="A4" s="3">
        <v>9033</v>
      </c>
      <c r="B4" t="str">
        <f>VLOOKUP(A4,Data!A:K,2,FALSE)</f>
        <v>Jeanmar Gomez</v>
      </c>
      <c r="C4" t="str">
        <f>VLOOKUP(A4,Data!A:K,3,FALSE)</f>
        <v>Phillies</v>
      </c>
      <c r="D4">
        <f>VLOOKUP(A4,Data!A:K,4,FALSE)</f>
        <v>0</v>
      </c>
      <c r="E4">
        <f>VLOOKUP(A4,Data!A:K,5,FALSE)</f>
        <v>13</v>
      </c>
      <c r="F4">
        <f>VLOOKUP(A4,Data!A:K,6,FALSE)</f>
        <v>3</v>
      </c>
      <c r="G4">
        <f>VLOOKUP(A4,Data!A:K,7,FALSE)</f>
        <v>11</v>
      </c>
      <c r="H4">
        <f>VLOOKUP(A4,Data!A:K,8,FALSE)</f>
        <v>9</v>
      </c>
      <c r="I4">
        <f>VLOOKUP(A4,Data!A:K,9,FALSE)</f>
        <v>3</v>
      </c>
      <c r="J4">
        <f>VLOOKUP(A4,Data!A:K,11,FALSE)</f>
        <v>6</v>
      </c>
      <c r="L4">
        <f>(F4*9)/(E4*($X$2/$X$3))*-1</f>
        <v>-0.52508798391151212</v>
      </c>
      <c r="M4">
        <f>(I4+H4)/(E4*($X$4/$X$3))*-1</f>
        <v>-0.70939038886058592</v>
      </c>
      <c r="N4" s="2" t="str">
        <f>IF(ISERROR((((E4/D4)/6.15)-(0.11*((F4*9)/E4)))*D4),"0",(((E4/D4)/6.15)-(0.11*((F4*9)/E4)))*D4)</f>
        <v>0</v>
      </c>
      <c r="P4">
        <f>STANDARDIZE(H4,$X$6,$X$7)</f>
        <v>-1.0754683267527811</v>
      </c>
      <c r="Q4">
        <f>STANDARDIZE(L4,$X$9,$X$10)</f>
        <v>0.88634424229902942</v>
      </c>
      <c r="R4">
        <f>STANDARDIZE(M4,$X$12,$X$13)</f>
        <v>1.0109577027219501</v>
      </c>
      <c r="S4">
        <f>STANDARDIZE(N4,$X$15,$X$16)</f>
        <v>-1.4571958456397915</v>
      </c>
      <c r="T4">
        <f>STANDARDIZE(J4,$X$18,$X$19)</f>
        <v>6.0701432902404822</v>
      </c>
      <c r="U4">
        <f>(SUM(P4:T4))</f>
        <v>5.4347810628688888</v>
      </c>
      <c r="W4" t="s">
        <v>153</v>
      </c>
      <c r="X4">
        <f>SUM(H:I)</f>
        <v>5436</v>
      </c>
    </row>
    <row r="5" spans="1:24" x14ac:dyDescent="0.25">
      <c r="A5" s="3">
        <v>5114</v>
      </c>
      <c r="B5" t="str">
        <f>VLOOKUP(A5,Data!A:K,2,FALSE)</f>
        <v>Jeurys Familia</v>
      </c>
      <c r="C5" t="str">
        <f>VLOOKUP(A5,Data!A:K,3,FALSE)</f>
        <v>Mets</v>
      </c>
      <c r="D5">
        <f>VLOOKUP(A5,Data!A:K,4,FALSE)</f>
        <v>0</v>
      </c>
      <c r="E5">
        <f>VLOOKUP(A5,Data!A:K,5,FALSE)</f>
        <v>11</v>
      </c>
      <c r="F5">
        <f>VLOOKUP(A5,Data!A:K,6,FALSE)</f>
        <v>3</v>
      </c>
      <c r="G5">
        <f>VLOOKUP(A5,Data!A:K,7,FALSE)</f>
        <v>9</v>
      </c>
      <c r="H5">
        <f>VLOOKUP(A5,Data!A:K,8,FALSE)</f>
        <v>13</v>
      </c>
      <c r="I5">
        <f>VLOOKUP(A5,Data!A:K,9,FALSE)</f>
        <v>4</v>
      </c>
      <c r="J5">
        <f>VLOOKUP(A5,Data!A:K,11,FALSE)</f>
        <v>7</v>
      </c>
      <c r="L5">
        <f>(F5*9)/(E5*($X$2/$X$3))*-1</f>
        <v>-0.62055852644087794</v>
      </c>
      <c r="M5">
        <f>(I5+H5)/(E5*($X$4/$X$3))*-1</f>
        <v>-1.1876914843802233</v>
      </c>
      <c r="N5" s="2" t="str">
        <f>IF(ISERROR((((E5/D5)/6.15)-(0.11*((F5*9)/E5)))*D5),"0",(((E5/D5)/6.15)-(0.11*((F5*9)/E5)))*D5)</f>
        <v>0</v>
      </c>
      <c r="P5">
        <f>STANDARDIZE(H5,$X$6,$X$7)</f>
        <v>-0.59130487970629486</v>
      </c>
      <c r="Q5">
        <f>STANDARDIZE(L5,$X$9,$X$10)</f>
        <v>0.70840426611881202</v>
      </c>
      <c r="R5">
        <f>STANDARDIZE(M5,$X$12,$X$13)</f>
        <v>-0.63002419220727501</v>
      </c>
      <c r="S5">
        <f>STANDARDIZE(N5,$X$15,$X$16)</f>
        <v>-1.4571958456397915</v>
      </c>
      <c r="T5">
        <f>STANDARDIZE(J5,$X$18,$X$19)</f>
        <v>7.1134491682505656</v>
      </c>
      <c r="U5">
        <f>(SUM(P5:T5))</f>
        <v>5.1433285168160161</v>
      </c>
    </row>
    <row r="6" spans="1:24" x14ac:dyDescent="0.25">
      <c r="A6" s="3">
        <v>6893</v>
      </c>
      <c r="B6" t="str">
        <f>VLOOKUP(A6,Data!A:K,2,FALSE)</f>
        <v>Johnny Cueto</v>
      </c>
      <c r="C6" t="str">
        <f>VLOOKUP(A6,Data!A:K,3,FALSE)</f>
        <v>Giants</v>
      </c>
      <c r="D6">
        <f>VLOOKUP(A6,Data!A:K,4,FALSE)</f>
        <v>5</v>
      </c>
      <c r="E6">
        <f>VLOOKUP(A6,Data!A:K,5,FALSE)</f>
        <v>37.1</v>
      </c>
      <c r="F6">
        <f>VLOOKUP(A6,Data!A:K,6,FALSE)</f>
        <v>11</v>
      </c>
      <c r="G6">
        <f>VLOOKUP(A6,Data!A:K,7,FALSE)</f>
        <v>33</v>
      </c>
      <c r="H6">
        <f>VLOOKUP(A6,Data!A:K,8,FALSE)</f>
        <v>34</v>
      </c>
      <c r="I6">
        <f>VLOOKUP(A6,Data!A:K,9,FALSE)</f>
        <v>5</v>
      </c>
      <c r="J6">
        <f>VLOOKUP(A6,Data!A:K,11,FALSE)</f>
        <v>0</v>
      </c>
      <c r="L6">
        <f>(F6*9)/(E6*($X$2/$X$3))*-1</f>
        <v>-0.67464134500760309</v>
      </c>
      <c r="M6">
        <f>(I6+H6)/(E6*($X$4/$X$3))*-1</f>
        <v>-0.80786371777250021</v>
      </c>
      <c r="N6" s="2">
        <f>IF(ISERROR((((E6/D6)/6.15)-(0.11*((F6*9)/E6)))*D6),"0",(((E6/D6)/6.15)-(0.11*((F6*9)/E6)))*D6)</f>
        <v>4.5648653386803399</v>
      </c>
      <c r="P6">
        <f>STANDARDIZE(H6,$X$6,$X$7)</f>
        <v>1.9505532172877578</v>
      </c>
      <c r="Q6">
        <f>STANDARDIZE(L6,$X$9,$X$10)</f>
        <v>0.6076035877885092</v>
      </c>
      <c r="R6">
        <f>STANDARDIZE(M6,$X$12,$X$13)</f>
        <v>0.67310995076916891</v>
      </c>
      <c r="S6">
        <f>STANDARDIZE(N6,$X$15,$X$16)</f>
        <v>2.0444664526434786</v>
      </c>
      <c r="T6">
        <f>STANDARDIZE(J6,$X$18,$X$19)</f>
        <v>-0.18969197782001507</v>
      </c>
      <c r="U6">
        <f>(SUM(P6:T6))</f>
        <v>5.0860412306688989</v>
      </c>
      <c r="W6" t="s">
        <v>158</v>
      </c>
      <c r="X6">
        <f>AVERAGE(G:G)</f>
        <v>17.885167464114833</v>
      </c>
    </row>
    <row r="7" spans="1:24" x14ac:dyDescent="0.25">
      <c r="A7" s="3">
        <v>2036</v>
      </c>
      <c r="B7" t="str">
        <f>VLOOKUP(A7,Data!A:K,2,FALSE)</f>
        <v>Clayton Kershaw</v>
      </c>
      <c r="C7" t="str">
        <f>VLOOKUP(A7,Data!A:K,3,FALSE)</f>
        <v>Dodgers</v>
      </c>
      <c r="D7">
        <f>VLOOKUP(A7,Data!A:K,4,FALSE)</f>
        <v>5</v>
      </c>
      <c r="E7">
        <f>VLOOKUP(A7,Data!A:K,5,FALSE)</f>
        <v>37</v>
      </c>
      <c r="F7">
        <f>VLOOKUP(A7,Data!A:K,6,FALSE)</f>
        <v>10</v>
      </c>
      <c r="G7">
        <f>VLOOKUP(A7,Data!A:K,7,FALSE)</f>
        <v>40</v>
      </c>
      <c r="H7">
        <f>VLOOKUP(A7,Data!A:K,8,FALSE)</f>
        <v>27</v>
      </c>
      <c r="I7">
        <f>VLOOKUP(A7,Data!A:K,9,FALSE)</f>
        <v>3</v>
      </c>
      <c r="J7">
        <f>VLOOKUP(A7,Data!A:K,11,FALSE)</f>
        <v>0</v>
      </c>
      <c r="L7">
        <f>(F7*9)/(E7*($X$2/$X$3))*-1</f>
        <v>-0.61496790908555476</v>
      </c>
      <c r="M7">
        <f>(I7+H7)/(E7*($X$4/$X$3))*-1</f>
        <v>-0.62311317940456867</v>
      </c>
      <c r="N7" s="2">
        <f>IF(ISERROR((((E7/D7)/6.15)-(0.11*((F7*9)/E7)))*D7),"0",(((E7/D7)/6.15)-(0.11*((F7*9)/E7)))*D7)</f>
        <v>4.6784223247637877</v>
      </c>
      <c r="P7">
        <f>STANDARDIZE(H7,$X$6,$X$7)</f>
        <v>1.1032671849564071</v>
      </c>
      <c r="Q7">
        <f>STANDARDIZE(L7,$X$9,$X$10)</f>
        <v>0.71882417463386972</v>
      </c>
      <c r="R7">
        <f>STANDARDIZE(M7,$X$12,$X$13)</f>
        <v>1.3069623324176562</v>
      </c>
      <c r="S7">
        <f>STANDARDIZE(N7,$X$15,$X$16)</f>
        <v>2.1315748747705681</v>
      </c>
      <c r="T7">
        <f>STANDARDIZE(J7,$X$18,$X$19)</f>
        <v>-0.18969197782001507</v>
      </c>
      <c r="U7">
        <f>(SUM(P7:T7))</f>
        <v>5.0709365889584861</v>
      </c>
      <c r="W7" t="s">
        <v>157</v>
      </c>
      <c r="X7">
        <f>STDEVPA(G:G)</f>
        <v>8.2616728387922809</v>
      </c>
    </row>
    <row r="8" spans="1:24" x14ac:dyDescent="0.25">
      <c r="A8" s="3">
        <v>6483</v>
      </c>
      <c r="B8" t="str">
        <f>VLOOKUP(A8,Data!A:K,2,FALSE)</f>
        <v>Steve Cishek</v>
      </c>
      <c r="C8" t="str">
        <f>VLOOKUP(A8,Data!A:K,3,FALSE)</f>
        <v>Mariners</v>
      </c>
      <c r="D8">
        <f>VLOOKUP(A8,Data!A:K,4,FALSE)</f>
        <v>0</v>
      </c>
      <c r="E8">
        <f>VLOOKUP(A8,Data!A:K,5,FALSE)</f>
        <v>10</v>
      </c>
      <c r="F8">
        <f>VLOOKUP(A8,Data!A:K,6,FALSE)</f>
        <v>1</v>
      </c>
      <c r="G8">
        <f>VLOOKUP(A8,Data!A:K,7,FALSE)</f>
        <v>9</v>
      </c>
      <c r="H8">
        <f>VLOOKUP(A8,Data!A:K,8,FALSE)</f>
        <v>6</v>
      </c>
      <c r="I8">
        <f>VLOOKUP(A8,Data!A:K,9,FALSE)</f>
        <v>2</v>
      </c>
      <c r="J8">
        <f>VLOOKUP(A8,Data!A:K,11,FALSE)</f>
        <v>5</v>
      </c>
      <c r="L8">
        <f>(F8*9)/(E8*($X$2/$X$3))*-1</f>
        <v>-0.22753812636165524</v>
      </c>
      <c r="M8">
        <f>(I8+H8)/(E8*($X$4/$X$3))*-1</f>
        <v>-0.61480500367917446</v>
      </c>
      <c r="N8" s="2" t="str">
        <f>IF(ISERROR((((E8/D8)/6.15)-(0.11*((F8*9)/E8)))*D8),"0",(((E8/D8)/6.15)-(0.11*((F8*9)/E8)))*D8)</f>
        <v>0</v>
      </c>
      <c r="P8">
        <f>STANDARDIZE(H8,$X$6,$X$7)</f>
        <v>-1.4385909120376457</v>
      </c>
      <c r="Q8">
        <f>STANDARDIZE(L8,$X$9,$X$10)</f>
        <v>1.4409238347273738</v>
      </c>
      <c r="R8">
        <f>STANDARDIZE(M8,$X$12,$X$13)</f>
        <v>1.3354664819439093</v>
      </c>
      <c r="S8">
        <f>STANDARDIZE(N8,$X$15,$X$16)</f>
        <v>-1.4571958456397915</v>
      </c>
      <c r="T8">
        <f>STANDARDIZE(J8,$X$18,$X$19)</f>
        <v>5.0268374122303996</v>
      </c>
      <c r="U8">
        <f>(SUM(P8:T8))</f>
        <v>4.9074409712242453</v>
      </c>
    </row>
    <row r="9" spans="1:24" x14ac:dyDescent="0.25">
      <c r="A9" s="3">
        <v>4153</v>
      </c>
      <c r="B9" t="str">
        <f>VLOOKUP(A9,Data!A:K,2,FALSE)</f>
        <v>Jake Arrieta</v>
      </c>
      <c r="C9" t="str">
        <f>VLOOKUP(A9,Data!A:K,3,FALSE)</f>
        <v>Cubs</v>
      </c>
      <c r="D9">
        <f>VLOOKUP(A9,Data!A:K,4,FALSE)</f>
        <v>4</v>
      </c>
      <c r="E9">
        <f>VLOOKUP(A9,Data!A:K,5,FALSE)</f>
        <v>31</v>
      </c>
      <c r="F9">
        <f>VLOOKUP(A9,Data!A:K,6,FALSE)</f>
        <v>3</v>
      </c>
      <c r="G9">
        <f>VLOOKUP(A9,Data!A:K,7,FALSE)</f>
        <v>26</v>
      </c>
      <c r="H9">
        <f>VLOOKUP(A9,Data!A:K,8,FALSE)</f>
        <v>15</v>
      </c>
      <c r="I9">
        <f>VLOOKUP(A9,Data!A:K,9,FALSE)</f>
        <v>6</v>
      </c>
      <c r="J9">
        <f>VLOOKUP(A9,Data!A:K,11,FALSE)</f>
        <v>0</v>
      </c>
      <c r="L9">
        <f>(F9*9)/(E9*($X$2/$X$3))*-1</f>
        <v>-0.22019818680160186</v>
      </c>
      <c r="M9">
        <f>(I9+H9)/(E9*($X$4/$X$3))*-1</f>
        <v>-0.52060101117994617</v>
      </c>
      <c r="N9" s="2">
        <f>IF(ISERROR((((E9/D9)/6.15)-(0.11*((F9*9)/E9)))*D9),"0",(((E9/D9)/6.15)-(0.11*((F9*9)/E9)))*D9)</f>
        <v>4.657424600052452</v>
      </c>
      <c r="P9">
        <f>STANDARDIZE(H9,$X$6,$X$7)</f>
        <v>-0.34922315618305172</v>
      </c>
      <c r="Q9">
        <f>STANDARDIZE(L9,$X$9,$X$10)</f>
        <v>1.4546041662294014</v>
      </c>
      <c r="R9">
        <f>STANDARDIZE(M9,$X$12,$X$13)</f>
        <v>1.6586667580238441</v>
      </c>
      <c r="S9">
        <f>STANDARDIZE(N9,$X$15,$X$16)</f>
        <v>2.1154677312917922</v>
      </c>
      <c r="T9">
        <f>STANDARDIZE(J9,$X$18,$X$19)</f>
        <v>-0.18969197782001507</v>
      </c>
      <c r="U9">
        <f>(SUM(P9:T9))</f>
        <v>4.689823521541971</v>
      </c>
      <c r="W9" t="s">
        <v>159</v>
      </c>
      <c r="X9">
        <f>AVERAGE(L:L)</f>
        <v>-1.0006402881018037</v>
      </c>
    </row>
    <row r="10" spans="1:24" x14ac:dyDescent="0.25">
      <c r="A10" s="3">
        <v>4505</v>
      </c>
      <c r="B10" t="str">
        <f>VLOOKUP(A10,Data!A:K,2,FALSE)</f>
        <v>Jordan Zimmermann</v>
      </c>
      <c r="C10" t="str">
        <f>VLOOKUP(A10,Data!A:K,3,FALSE)</f>
        <v>Tigers</v>
      </c>
      <c r="D10">
        <f>VLOOKUP(A10,Data!A:K,4,FALSE)</f>
        <v>4</v>
      </c>
      <c r="E10">
        <f>VLOOKUP(A10,Data!A:K,5,FALSE)</f>
        <v>26</v>
      </c>
      <c r="F10">
        <f>VLOOKUP(A10,Data!A:K,6,FALSE)</f>
        <v>1</v>
      </c>
      <c r="G10">
        <f>VLOOKUP(A10,Data!A:K,7,FALSE)</f>
        <v>16</v>
      </c>
      <c r="H10">
        <f>VLOOKUP(A10,Data!A:K,8,FALSE)</f>
        <v>22</v>
      </c>
      <c r="I10">
        <f>VLOOKUP(A10,Data!A:K,9,FALSE)</f>
        <v>7</v>
      </c>
      <c r="J10">
        <f>VLOOKUP(A10,Data!A:K,11,FALSE)</f>
        <v>0</v>
      </c>
      <c r="L10">
        <f>(F10*9)/(E10*($X$2/$X$3))*-1</f>
        <v>-8.7514663985252025E-2</v>
      </c>
      <c r="M10">
        <f>(I10+H10)/(E10*($X$4/$X$3))*-1</f>
        <v>-0.85718005320654134</v>
      </c>
      <c r="N10" s="2">
        <f>IF(ISERROR((((E10/D10)/6.15)-(0.11*((F10*9)/E10)))*D10),"0",(((E10/D10)/6.15)-(0.11*((F10*9)/E10)))*D10)</f>
        <v>4.0753345841150717</v>
      </c>
      <c r="P10">
        <f>STANDARDIZE(H10,$X$6,$X$7)</f>
        <v>0.49806287614829919</v>
      </c>
      <c r="Q10">
        <f>STANDARDIZE(L10,$X$9,$X$10)</f>
        <v>1.7019024664583597</v>
      </c>
      <c r="R10">
        <f>STANDARDIZE(M10,$X$12,$X$13)</f>
        <v>0.50391273518763879</v>
      </c>
      <c r="S10">
        <f>STANDARDIZE(N10,$X$15,$X$16)</f>
        <v>1.6689523334018119</v>
      </c>
      <c r="T10">
        <f>STANDARDIZE(J10,$X$18,$X$19)</f>
        <v>-0.18969197782001507</v>
      </c>
      <c r="U10">
        <f>(SUM(P10:T10))</f>
        <v>4.1831384333760946</v>
      </c>
      <c r="W10" t="s">
        <v>160</v>
      </c>
      <c r="X10">
        <f>STDEVPA(L:L)</f>
        <v>0.53653228790293495</v>
      </c>
    </row>
    <row r="11" spans="1:24" x14ac:dyDescent="0.25">
      <c r="A11" s="3">
        <v>11423</v>
      </c>
      <c r="B11" t="str">
        <f>VLOOKUP(A11,Data!A:K,2,FALSE)</f>
        <v>Jose Quintana</v>
      </c>
      <c r="C11" t="str">
        <f>VLOOKUP(A11,Data!A:K,3,FALSE)</f>
        <v>White Sox</v>
      </c>
      <c r="D11">
        <f>VLOOKUP(A11,Data!A:K,4,FALSE)</f>
        <v>5</v>
      </c>
      <c r="E11">
        <f>VLOOKUP(A11,Data!A:K,5,FALSE)</f>
        <v>30.2</v>
      </c>
      <c r="F11">
        <f>VLOOKUP(A11,Data!A:K,6,FALSE)</f>
        <v>5</v>
      </c>
      <c r="G11">
        <f>VLOOKUP(A11,Data!A:K,7,FALSE)</f>
        <v>32</v>
      </c>
      <c r="H11">
        <f>VLOOKUP(A11,Data!A:K,8,FALSE)</f>
        <v>26</v>
      </c>
      <c r="I11">
        <f>VLOOKUP(A11,Data!A:K,9,FALSE)</f>
        <v>8</v>
      </c>
      <c r="J11">
        <f>VLOOKUP(A11,Data!A:K,11,FALSE)</f>
        <v>0</v>
      </c>
      <c r="L11">
        <f>(F11*9)/(E11*($X$2/$X$3))*-1</f>
        <v>-0.37671875225439611</v>
      </c>
      <c r="M11">
        <f>(I11+H11)/(E11*($X$4/$X$3))*-1</f>
        <v>-0.86520571709817606</v>
      </c>
      <c r="N11" s="2">
        <f>IF(ISERROR((((E11/D11)/6.15)-(0.11*((F11*9)/E11)))*D11),"0",(((E11/D11)/6.15)-(0.11*((F11*9)/E11)))*D11)</f>
        <v>4.0910326818499971</v>
      </c>
      <c r="P11">
        <f>STANDARDIZE(H11,$X$6,$X$7)</f>
        <v>0.98222632319478542</v>
      </c>
      <c r="Q11">
        <f>STANDARDIZE(L11,$X$9,$X$10)</f>
        <v>1.1628778918153058</v>
      </c>
      <c r="R11">
        <f>STANDARDIZE(M11,$X$12,$X$13)</f>
        <v>0.47637784291094093</v>
      </c>
      <c r="S11">
        <f>STANDARDIZE(N11,$X$15,$X$16)</f>
        <v>1.6809941863185609</v>
      </c>
      <c r="T11">
        <f>STANDARDIZE(J11,$X$18,$X$19)</f>
        <v>-0.18969197782001507</v>
      </c>
      <c r="U11">
        <f>(SUM(P11:T11))</f>
        <v>4.1127842664195784</v>
      </c>
    </row>
    <row r="12" spans="1:24" x14ac:dyDescent="0.25">
      <c r="A12" s="3">
        <v>18498</v>
      </c>
      <c r="B12" t="str">
        <f>VLOOKUP(A12,Data!A:K,2,FALSE)</f>
        <v>Kenta Maeda</v>
      </c>
      <c r="C12" t="str">
        <f>VLOOKUP(A12,Data!A:K,3,FALSE)</f>
        <v>Dodgers</v>
      </c>
      <c r="D12">
        <f>VLOOKUP(A12,Data!A:K,4,FALSE)</f>
        <v>4</v>
      </c>
      <c r="E12">
        <f>VLOOKUP(A12,Data!A:K,5,FALSE)</f>
        <v>25.1</v>
      </c>
      <c r="F12">
        <f>VLOOKUP(A12,Data!A:K,6,FALSE)</f>
        <v>1</v>
      </c>
      <c r="G12">
        <f>VLOOKUP(A12,Data!A:K,7,FALSE)</f>
        <v>23</v>
      </c>
      <c r="H12">
        <f>VLOOKUP(A12,Data!A:K,8,FALSE)</f>
        <v>17</v>
      </c>
      <c r="I12">
        <f>VLOOKUP(A12,Data!A:K,9,FALSE)</f>
        <v>5</v>
      </c>
      <c r="J12">
        <f>VLOOKUP(A12,Data!A:K,11,FALSE)</f>
        <v>0</v>
      </c>
      <c r="L12">
        <f>(F12*9)/(E12*($X$2/$X$3))*-1</f>
        <v>-9.0652639984723213E-2</v>
      </c>
      <c r="M12">
        <f>(I12+H12)/(E12*($X$4/$X$3))*-1</f>
        <v>-0.6735911394891354</v>
      </c>
      <c r="N12" s="2">
        <f>IF(ISERROR((((E12/D12)/6.15)-(0.11*((F12*9)/E12)))*D12),"0",(((E12/D12)/6.15)-(0.11*((F12*9)/E12)))*D12)</f>
        <v>3.923531888705341</v>
      </c>
      <c r="P12">
        <f>STANDARDIZE(H12,$X$6,$X$7)</f>
        <v>-0.10714143265980859</v>
      </c>
      <c r="Q12">
        <f>STANDARDIZE(L12,$X$9,$X$10)</f>
        <v>1.6960538417432729</v>
      </c>
      <c r="R12">
        <f>STANDARDIZE(M12,$X$12,$X$13)</f>
        <v>1.1337797506346436</v>
      </c>
      <c r="S12">
        <f>STANDARDIZE(N12,$X$15,$X$16)</f>
        <v>1.5525060122387646</v>
      </c>
      <c r="T12">
        <f>STANDARDIZE(J12,$X$18,$X$19)</f>
        <v>-0.18969197782001507</v>
      </c>
      <c r="U12">
        <f>(SUM(P12:T12))</f>
        <v>4.0855061941368573</v>
      </c>
      <c r="W12" t="s">
        <v>161</v>
      </c>
      <c r="X12">
        <f>AVERAGE(M:M)</f>
        <v>-1.0040567579595452</v>
      </c>
    </row>
    <row r="13" spans="1:24" x14ac:dyDescent="0.25">
      <c r="A13" s="3">
        <v>11836</v>
      </c>
      <c r="B13" t="str">
        <f>VLOOKUP(A13,Data!A:K,2,FALSE)</f>
        <v>Taijuan Walker</v>
      </c>
      <c r="C13" t="str">
        <f>VLOOKUP(A13,Data!A:K,3,FALSE)</f>
        <v>Mariners</v>
      </c>
      <c r="D13">
        <f>VLOOKUP(A13,Data!A:K,4,FALSE)</f>
        <v>4</v>
      </c>
      <c r="E13">
        <f>VLOOKUP(A13,Data!A:K,5,FALSE)</f>
        <v>25</v>
      </c>
      <c r="F13">
        <f>VLOOKUP(A13,Data!A:K,6,FALSE)</f>
        <v>4</v>
      </c>
      <c r="G13">
        <f>VLOOKUP(A13,Data!A:K,7,FALSE)</f>
        <v>25</v>
      </c>
      <c r="H13">
        <f>VLOOKUP(A13,Data!A:K,8,FALSE)</f>
        <v>21</v>
      </c>
      <c r="I13">
        <f>VLOOKUP(A13,Data!A:K,9,FALSE)</f>
        <v>3</v>
      </c>
      <c r="J13">
        <f>VLOOKUP(A13,Data!A:K,11,FALSE)</f>
        <v>0</v>
      </c>
      <c r="L13">
        <f>(F13*9)/(E13*($X$2/$X$3))*-1</f>
        <v>-0.3640610021786484</v>
      </c>
      <c r="M13">
        <f>(I13+H13)/(E13*($X$4/$X$3))*-1</f>
        <v>-0.73776600441500939</v>
      </c>
      <c r="N13" s="2">
        <f>IF(ISERROR((((E13/D13)/6.15)-(0.11*((F13*9)/E13)))*D13),"0",(((E13/D13)/6.15)-(0.11*((F13*9)/E13)))*D13)</f>
        <v>3.4314406504065036</v>
      </c>
      <c r="P13">
        <f>STANDARDIZE(H13,$X$6,$X$7)</f>
        <v>0.37702201438667765</v>
      </c>
      <c r="Q13">
        <f>STANDARDIZE(L13,$X$9,$X$10)</f>
        <v>1.186469668789663</v>
      </c>
      <c r="R13">
        <f>STANDARDIZE(M13,$X$12,$X$13)</f>
        <v>0.9136050689553622</v>
      </c>
      <c r="S13">
        <f>STANDARDIZE(N13,$X$15,$X$16)</f>
        <v>1.1750277716725905</v>
      </c>
      <c r="T13">
        <f>STANDARDIZE(J13,$X$18,$X$19)</f>
        <v>-0.18969197782001507</v>
      </c>
      <c r="U13">
        <f>(SUM(P13:T13))</f>
        <v>3.462432545984278</v>
      </c>
      <c r="W13" t="s">
        <v>162</v>
      </c>
      <c r="X13">
        <f>STDEVPA(M:M)</f>
        <v>0.29147250009133485</v>
      </c>
    </row>
    <row r="14" spans="1:24" x14ac:dyDescent="0.25">
      <c r="A14" s="3">
        <v>11762</v>
      </c>
      <c r="B14" t="str">
        <f>VLOOKUP(A14,Data!A:K,2,FALSE)</f>
        <v>Noah Syndergaard</v>
      </c>
      <c r="C14" t="str">
        <f>VLOOKUP(A14,Data!A:K,3,FALSE)</f>
        <v>Mets</v>
      </c>
      <c r="D14">
        <f>VLOOKUP(A14,Data!A:K,4,FALSE)</f>
        <v>4</v>
      </c>
      <c r="E14">
        <f>VLOOKUP(A14,Data!A:K,5,FALSE)</f>
        <v>26.2</v>
      </c>
      <c r="F14">
        <f>VLOOKUP(A14,Data!A:K,6,FALSE)</f>
        <v>5</v>
      </c>
      <c r="G14">
        <f>VLOOKUP(A14,Data!A:K,7,FALSE)</f>
        <v>38</v>
      </c>
      <c r="H14">
        <f>VLOOKUP(A14,Data!A:K,8,FALSE)</f>
        <v>22</v>
      </c>
      <c r="I14">
        <f>VLOOKUP(A14,Data!A:K,9,FALSE)</f>
        <v>4</v>
      </c>
      <c r="J14">
        <f>VLOOKUP(A14,Data!A:K,11,FALSE)</f>
        <v>0</v>
      </c>
      <c r="L14">
        <f>(F14*9)/(E14*($X$2/$X$3))*-1</f>
        <v>-0.43423306557567792</v>
      </c>
      <c r="M14">
        <f>(I14+H14)/(E14*($X$4/$X$3))*-1</f>
        <v>-0.76263979464019738</v>
      </c>
      <c r="N14" s="2">
        <f>IF(ISERROR((((E14/D14)/6.15)-(0.11*((F14*9)/E14)))*D14),"0",(((E14/D14)/6.15)-(0.11*((F14*9)/E14)))*D14)</f>
        <v>3.5044374107863212</v>
      </c>
      <c r="P14">
        <f>STANDARDIZE(H14,$X$6,$X$7)</f>
        <v>0.49806287614829919</v>
      </c>
      <c r="Q14">
        <f>STANDARDIZE(L14,$X$9,$X$10)</f>
        <v>1.0556815224298219</v>
      </c>
      <c r="R14">
        <f>STANDARDIZE(M14,$X$12,$X$13)</f>
        <v>0.82826669151874777</v>
      </c>
      <c r="S14">
        <f>STANDARDIZE(N14,$X$15,$X$16)</f>
        <v>1.2310228525247935</v>
      </c>
      <c r="T14">
        <f>STANDARDIZE(J14,$X$18,$X$19)</f>
        <v>-0.18969197782001507</v>
      </c>
      <c r="U14">
        <f>(SUM(P14:T14))</f>
        <v>3.4233419648016472</v>
      </c>
    </row>
    <row r="15" spans="1:24" x14ac:dyDescent="0.25">
      <c r="A15" s="3">
        <v>10131</v>
      </c>
      <c r="B15" t="str">
        <f>VLOOKUP(A15,Data!A:K,2,FALSE)</f>
        <v>Stephen Strasburg</v>
      </c>
      <c r="C15" t="str">
        <f>VLOOKUP(A15,Data!A:K,3,FALSE)</f>
        <v>Nationals</v>
      </c>
      <c r="D15">
        <f>VLOOKUP(A15,Data!A:K,4,FALSE)</f>
        <v>4</v>
      </c>
      <c r="E15">
        <f>VLOOKUP(A15,Data!A:K,5,FALSE)</f>
        <v>29</v>
      </c>
      <c r="F15">
        <f>VLOOKUP(A15,Data!A:K,6,FALSE)</f>
        <v>7</v>
      </c>
      <c r="G15">
        <f>VLOOKUP(A15,Data!A:K,7,FALSE)</f>
        <v>31</v>
      </c>
      <c r="H15">
        <f>VLOOKUP(A15,Data!A:K,8,FALSE)</f>
        <v>20</v>
      </c>
      <c r="I15">
        <f>VLOOKUP(A15,Data!A:K,9,FALSE)</f>
        <v>7</v>
      </c>
      <c r="J15">
        <f>VLOOKUP(A15,Data!A:K,11,FALSE)</f>
        <v>0</v>
      </c>
      <c r="L15">
        <f>(F15*9)/(E15*($X$2/$X$3))*-1</f>
        <v>-0.54922996018330572</v>
      </c>
      <c r="M15">
        <f>(I15+H15)/(E15*($X$4/$X$3))*-1</f>
        <v>-0.71550582324731515</v>
      </c>
      <c r="N15" s="2">
        <f>IF(ISERROR((((E15/D15)/6.15)-(0.11*((F15*9)/E15)))*D15),"0",(((E15/D15)/6.15)-(0.11*((F15*9)/E15)))*D15)</f>
        <v>3.7595850855060267</v>
      </c>
      <c r="P15">
        <f>STANDARDIZE(H15,$X$6,$X$7)</f>
        <v>0.25598115262505605</v>
      </c>
      <c r="Q15">
        <f>STANDARDIZE(L15,$X$9,$X$10)</f>
        <v>0.84134792648334233</v>
      </c>
      <c r="R15">
        <f>STANDARDIZE(M15,$X$12,$X$13)</f>
        <v>0.98997653165156463</v>
      </c>
      <c r="S15">
        <f>STANDARDIZE(N15,$X$15,$X$16)</f>
        <v>1.4267440681081041</v>
      </c>
      <c r="T15">
        <f>STANDARDIZE(J15,$X$18,$X$19)</f>
        <v>-0.18969197782001507</v>
      </c>
      <c r="U15">
        <f>(SUM(P15:T15))</f>
        <v>3.3243577010480516</v>
      </c>
      <c r="W15" t="s">
        <v>231</v>
      </c>
      <c r="X15">
        <f>AVERAGE(N:N)</f>
        <v>1.8996414390648815</v>
      </c>
    </row>
    <row r="16" spans="1:24" x14ac:dyDescent="0.25">
      <c r="A16" s="3">
        <v>3815</v>
      </c>
      <c r="B16" t="str">
        <f>VLOOKUP(A16,Data!A:K,2,FALSE)</f>
        <v>Mat Latos</v>
      </c>
      <c r="C16" t="str">
        <f>VLOOKUP(A16,Data!A:K,3,FALSE)</f>
        <v>White Sox</v>
      </c>
      <c r="D16">
        <f>VLOOKUP(A16,Data!A:K,4,FALSE)</f>
        <v>4</v>
      </c>
      <c r="E16">
        <f>VLOOKUP(A16,Data!A:K,5,FALSE)</f>
        <v>24.1</v>
      </c>
      <c r="F16">
        <f>VLOOKUP(A16,Data!A:K,6,FALSE)</f>
        <v>2</v>
      </c>
      <c r="G16">
        <f>VLOOKUP(A16,Data!A:K,7,FALSE)</f>
        <v>13</v>
      </c>
      <c r="H16">
        <f>VLOOKUP(A16,Data!A:K,8,FALSE)</f>
        <v>13</v>
      </c>
      <c r="I16">
        <f>VLOOKUP(A16,Data!A:K,9,FALSE)</f>
        <v>7</v>
      </c>
      <c r="J16">
        <f>VLOOKUP(A16,Data!A:K,11,FALSE)</f>
        <v>0</v>
      </c>
      <c r="L16">
        <f>(F16*9)/(E16*($X$2/$X$3))*-1</f>
        <v>-0.18882832063207905</v>
      </c>
      <c r="M16">
        <f>(I16+H16)/(E16*($X$4/$X$3))*-1</f>
        <v>-0.63776452663814776</v>
      </c>
      <c r="N16" s="2">
        <f>IF(ISERROR((((E16/D16)/6.15)-(0.11*((F16*9)/E16)))*D16),"0",(((E16/D16)/6.15)-(0.11*((F16*9)/E16)))*D16)</f>
        <v>3.5900684815976791</v>
      </c>
      <c r="P16">
        <f>STANDARDIZE(H16,$X$6,$X$7)</f>
        <v>-0.59130487970629486</v>
      </c>
      <c r="Q16">
        <f>STANDARDIZE(L16,$X$9,$X$10)</f>
        <v>1.5130719730637927</v>
      </c>
      <c r="R16">
        <f>STANDARDIZE(M16,$X$12,$X$13)</f>
        <v>1.2566956786887864</v>
      </c>
      <c r="S16">
        <f>STANDARDIZE(N16,$X$15,$X$16)</f>
        <v>1.2967095858619135</v>
      </c>
      <c r="T16">
        <f>STANDARDIZE(J16,$X$18,$X$19)</f>
        <v>-0.18969197782001507</v>
      </c>
      <c r="U16">
        <f>(SUM(P16:T16))</f>
        <v>3.2854803800881829</v>
      </c>
      <c r="W16" t="s">
        <v>232</v>
      </c>
      <c r="X16">
        <f>STDEV(N:N)</f>
        <v>1.3036280914119895</v>
      </c>
    </row>
    <row r="17" spans="1:24" x14ac:dyDescent="0.25">
      <c r="A17" s="3">
        <v>4930</v>
      </c>
      <c r="B17" t="str">
        <f>VLOOKUP(A17,Data!A:K,2,FALSE)</f>
        <v>Jon Lester</v>
      </c>
      <c r="C17" t="str">
        <f>VLOOKUP(A17,Data!A:K,3,FALSE)</f>
        <v>Cubs</v>
      </c>
      <c r="D17">
        <f>VLOOKUP(A17,Data!A:K,4,FALSE)</f>
        <v>4</v>
      </c>
      <c r="E17">
        <f>VLOOKUP(A17,Data!A:K,5,FALSE)</f>
        <v>27.1</v>
      </c>
      <c r="F17">
        <f>VLOOKUP(A17,Data!A:K,6,FALSE)</f>
        <v>6</v>
      </c>
      <c r="G17">
        <f>VLOOKUP(A17,Data!A:K,7,FALSE)</f>
        <v>23</v>
      </c>
      <c r="H17">
        <f>VLOOKUP(A17,Data!A:K,8,FALSE)</f>
        <v>18</v>
      </c>
      <c r="I17">
        <f>VLOOKUP(A17,Data!A:K,9,FALSE)</f>
        <v>5</v>
      </c>
      <c r="J17">
        <f>VLOOKUP(A17,Data!A:K,11,FALSE)</f>
        <v>0</v>
      </c>
      <c r="L17">
        <f>(F17*9)/(E17*($X$2/$X$3))*-1</f>
        <v>-0.50377444950919981</v>
      </c>
      <c r="M17">
        <f>(I17+H17)/(E17*($X$4/$X$3))*-1</f>
        <v>-0.65223778065595084</v>
      </c>
      <c r="N17" s="2">
        <f>IF(ISERROR((((E17/D17)/6.15)-(0.11*((F17*9)/E17)))*D17),"0",(((E17/D17)/6.15)-(0.11*((F17*9)/E17)))*D17)</f>
        <v>3.5297512975129748</v>
      </c>
      <c r="P17">
        <f>STANDARDIZE(H17,$X$6,$X$7)</f>
        <v>1.3899429101812967E-2</v>
      </c>
      <c r="Q17">
        <f>STANDARDIZE(L17,$X$9,$X$10)</f>
        <v>0.92606884952745439</v>
      </c>
      <c r="R17">
        <f>STANDARDIZE(M17,$X$12,$X$13)</f>
        <v>1.2070400370304215</v>
      </c>
      <c r="S17">
        <f>STANDARDIZE(N17,$X$15,$X$16)</f>
        <v>1.2504408804833931</v>
      </c>
      <c r="T17">
        <f>STANDARDIZE(J17,$X$18,$X$19)</f>
        <v>-0.18969197782001507</v>
      </c>
      <c r="U17">
        <f>(SUM(P17:T17))</f>
        <v>3.2077572183230671</v>
      </c>
    </row>
    <row r="18" spans="1:24" x14ac:dyDescent="0.25">
      <c r="A18" s="3">
        <v>11682</v>
      </c>
      <c r="B18" t="str">
        <f>VLOOKUP(A18,Data!A:K,2,FALSE)</f>
        <v>Carlos Martinez</v>
      </c>
      <c r="C18" t="str">
        <f>VLOOKUP(A18,Data!A:K,3,FALSE)</f>
        <v>Cardinals</v>
      </c>
      <c r="D18">
        <f>VLOOKUP(A18,Data!A:K,4,FALSE)</f>
        <v>4</v>
      </c>
      <c r="E18">
        <f>VLOOKUP(A18,Data!A:K,5,FALSE)</f>
        <v>28</v>
      </c>
      <c r="F18">
        <f>VLOOKUP(A18,Data!A:K,6,FALSE)</f>
        <v>6</v>
      </c>
      <c r="G18">
        <f>VLOOKUP(A18,Data!A:K,7,FALSE)</f>
        <v>20</v>
      </c>
      <c r="H18">
        <f>VLOOKUP(A18,Data!A:K,8,FALSE)</f>
        <v>16</v>
      </c>
      <c r="I18">
        <f>VLOOKUP(A18,Data!A:K,9,FALSE)</f>
        <v>8</v>
      </c>
      <c r="J18">
        <f>VLOOKUP(A18,Data!A:K,11,FALSE)</f>
        <v>0</v>
      </c>
      <c r="L18">
        <f>(F18*9)/(E18*($X$2/$X$3))*-1</f>
        <v>-0.48758169934640405</v>
      </c>
      <c r="M18">
        <f>(I18+H18)/(E18*($X$4/$X$3))*-1</f>
        <v>-0.65871964679911554</v>
      </c>
      <c r="N18" s="2">
        <f>IF(ISERROR((((E18/D18)/6.15)-(0.11*((F18*9)/E18)))*D18),"0",(((E18/D18)/6.15)-(0.11*((F18*9)/E18)))*D18)</f>
        <v>3.7042740998838557</v>
      </c>
      <c r="P18">
        <f>STANDARDIZE(H18,$X$6,$X$7)</f>
        <v>-0.22818229442143015</v>
      </c>
      <c r="Q18">
        <f>STANDARDIZE(L18,$X$9,$X$10)</f>
        <v>0.95624923294125785</v>
      </c>
      <c r="R18">
        <f>STANDARDIZE(M18,$X$12,$X$13)</f>
        <v>1.1848016915908566</v>
      </c>
      <c r="S18">
        <f>STANDARDIZE(N18,$X$15,$X$16)</f>
        <v>1.3843155672292511</v>
      </c>
      <c r="T18">
        <f>STANDARDIZE(J18,$X$18,$X$19)</f>
        <v>-0.18969197782001507</v>
      </c>
      <c r="U18">
        <f>(SUM(P18:T18))</f>
        <v>3.1074922195199202</v>
      </c>
      <c r="W18" t="s">
        <v>226</v>
      </c>
      <c r="X18">
        <f>AVERAGE(J:J)</f>
        <v>0.18181818181818182</v>
      </c>
    </row>
    <row r="19" spans="1:24" x14ac:dyDescent="0.25">
      <c r="A19" s="3">
        <v>4538</v>
      </c>
      <c r="B19" t="str">
        <f>VLOOKUP(A19,Data!A:K,2,FALSE)</f>
        <v>Jason Hammel</v>
      </c>
      <c r="C19" t="str">
        <f>VLOOKUP(A19,Data!A:K,3,FALSE)</f>
        <v>Cubs</v>
      </c>
      <c r="D19">
        <f>VLOOKUP(A19,Data!A:K,4,FALSE)</f>
        <v>4</v>
      </c>
      <c r="E19">
        <f>VLOOKUP(A19,Data!A:K,5,FALSE)</f>
        <v>24</v>
      </c>
      <c r="F19">
        <f>VLOOKUP(A19,Data!A:K,6,FALSE)</f>
        <v>2</v>
      </c>
      <c r="G19">
        <f>VLOOKUP(A19,Data!A:K,7,FALSE)</f>
        <v>22</v>
      </c>
      <c r="H19">
        <f>VLOOKUP(A19,Data!A:K,8,FALSE)</f>
        <v>16</v>
      </c>
      <c r="I19">
        <f>VLOOKUP(A19,Data!A:K,9,FALSE)</f>
        <v>9</v>
      </c>
      <c r="J19">
        <f>VLOOKUP(A19,Data!A:K,11,FALSE)</f>
        <v>0</v>
      </c>
      <c r="L19">
        <f>(F19*9)/(E19*($X$2/$X$3))*-1</f>
        <v>-0.18961510530137937</v>
      </c>
      <c r="M19">
        <f>(I19+H19)/(E19*($X$4/$X$3))*-1</f>
        <v>-0.80052734854059171</v>
      </c>
      <c r="N19" s="2">
        <f>IF(ISERROR((((E19/D19)/6.15)-(0.11*((F19*9)/E19)))*D19),"0",(((E19/D19)/6.15)-(0.11*((F19*9)/E19)))*D19)</f>
        <v>3.5724390243902437</v>
      </c>
      <c r="P19">
        <f>STANDARDIZE(H19,$X$6,$X$7)</f>
        <v>-0.22818229442143015</v>
      </c>
      <c r="Q19">
        <f>STANDARDIZE(L19,$X$9,$X$10)</f>
        <v>1.5116055474878494</v>
      </c>
      <c r="R19">
        <f>STANDARDIZE(M19,$X$12,$X$13)</f>
        <v>0.69827997274245834</v>
      </c>
      <c r="S19">
        <f>STANDARDIZE(N19,$X$15,$X$16)</f>
        <v>1.2831862065150166</v>
      </c>
      <c r="T19">
        <f>STANDARDIZE(J19,$X$18,$X$19)</f>
        <v>-0.18969197782001507</v>
      </c>
      <c r="U19">
        <f>(SUM(P19:T19))</f>
        <v>3.0751974545038792</v>
      </c>
      <c r="W19" t="s">
        <v>227</v>
      </c>
      <c r="X19">
        <f>STDEV(J:J)</f>
        <v>0.95849167638863397</v>
      </c>
    </row>
    <row r="20" spans="1:24" x14ac:dyDescent="0.25">
      <c r="A20" s="3">
        <v>7448</v>
      </c>
      <c r="B20" t="str">
        <f>VLOOKUP(A20,Data!A:K,2,FALSE)</f>
        <v>Gio Gonzalez</v>
      </c>
      <c r="C20" t="str">
        <f>VLOOKUP(A20,Data!A:K,3,FALSE)</f>
        <v>Nationals</v>
      </c>
      <c r="D20">
        <f>VLOOKUP(A20,Data!A:K,4,FALSE)</f>
        <v>4</v>
      </c>
      <c r="E20">
        <f>VLOOKUP(A20,Data!A:K,5,FALSE)</f>
        <v>25.1</v>
      </c>
      <c r="F20">
        <f>VLOOKUP(A20,Data!A:K,6,FALSE)</f>
        <v>4</v>
      </c>
      <c r="G20">
        <f>VLOOKUP(A20,Data!A:K,7,FALSE)</f>
        <v>25</v>
      </c>
      <c r="H20">
        <f>VLOOKUP(A20,Data!A:K,8,FALSE)</f>
        <v>18</v>
      </c>
      <c r="I20">
        <f>VLOOKUP(A20,Data!A:K,9,FALSE)</f>
        <v>7</v>
      </c>
      <c r="J20">
        <f>VLOOKUP(A20,Data!A:K,11,FALSE)</f>
        <v>0</v>
      </c>
      <c r="L20">
        <f>(F20*9)/(E20*($X$2/$X$3))*-1</f>
        <v>-0.36261055993889285</v>
      </c>
      <c r="M20">
        <f>(I20+H20)/(E20*($X$4/$X$3))*-1</f>
        <v>-0.76544447669219928</v>
      </c>
      <c r="N20" s="2">
        <f>IF(ISERROR((((E20/D20)/6.15)-(0.11*((F20*9)/E20)))*D20),"0",(((E20/D20)/6.15)-(0.11*((F20*9)/E20)))*D20)</f>
        <v>3.4502251157969743</v>
      </c>
      <c r="P20">
        <f>STANDARDIZE(H20,$X$6,$X$7)</f>
        <v>1.3899429101812967E-2</v>
      </c>
      <c r="Q20">
        <f>STANDARDIZE(L20,$X$9,$X$10)</f>
        <v>1.1891730331024142</v>
      </c>
      <c r="R20">
        <f>STANDARDIZE(M20,$X$12,$X$13)</f>
        <v>0.81864423296391653</v>
      </c>
      <c r="S20">
        <f>STANDARDIZE(N20,$X$15,$X$16)</f>
        <v>1.1894371461822522</v>
      </c>
      <c r="T20">
        <f>STANDARDIZE(J20,$X$18,$X$19)</f>
        <v>-0.18969197782001507</v>
      </c>
      <c r="U20">
        <f>(SUM(P20:T20))</f>
        <v>3.0214618635303809</v>
      </c>
    </row>
    <row r="21" spans="1:24" x14ac:dyDescent="0.25">
      <c r="A21" s="3">
        <v>11760</v>
      </c>
      <c r="B21" t="str">
        <f>VLOOKUP(A21,Data!A:K,2,FALSE)</f>
        <v>Drew Smyly</v>
      </c>
      <c r="C21" t="str">
        <f>VLOOKUP(A21,Data!A:K,3,FALSE)</f>
        <v>Rays</v>
      </c>
      <c r="D21">
        <f>VLOOKUP(A21,Data!A:K,4,FALSE)</f>
        <v>4</v>
      </c>
      <c r="E21">
        <f>VLOOKUP(A21,Data!A:K,5,FALSE)</f>
        <v>28.2</v>
      </c>
      <c r="F21">
        <f>VLOOKUP(A21,Data!A:K,6,FALSE)</f>
        <v>8</v>
      </c>
      <c r="G21">
        <f>VLOOKUP(A21,Data!A:K,7,FALSE)</f>
        <v>33</v>
      </c>
      <c r="H21">
        <f>VLOOKUP(A21,Data!A:K,8,FALSE)</f>
        <v>16</v>
      </c>
      <c r="I21">
        <f>VLOOKUP(A21,Data!A:K,9,FALSE)</f>
        <v>5</v>
      </c>
      <c r="J21">
        <f>VLOOKUP(A21,Data!A:K,11,FALSE)</f>
        <v>0</v>
      </c>
      <c r="L21">
        <f>(F21*9)/(E21*($X$2/$X$3))*-1</f>
        <v>-0.64549823081320634</v>
      </c>
      <c r="M21">
        <f>(I21+H21)/(E21*($X$4/$X$3))*-1</f>
        <v>-0.57229189172263584</v>
      </c>
      <c r="N21" s="2">
        <f>IF(ISERROR((((E21/D21)/6.15)-(0.11*((F21*9)/E21)))*D21),"0",(((E21/D21)/6.15)-(0.11*((F21*9)/E21)))*D21)</f>
        <v>3.4619615983393874</v>
      </c>
      <c r="P21">
        <f>STANDARDIZE(H21,$X$6,$X$7)</f>
        <v>-0.22818229442143015</v>
      </c>
      <c r="Q21">
        <f>STANDARDIZE(L21,$X$9,$X$10)</f>
        <v>0.6619211281331997</v>
      </c>
      <c r="R21">
        <f>STANDARDIZE(M21,$X$12,$X$13)</f>
        <v>1.481322821541013</v>
      </c>
      <c r="S21">
        <f>STANDARDIZE(N21,$X$15,$X$16)</f>
        <v>1.1984400839217273</v>
      </c>
      <c r="T21">
        <f>STANDARDIZE(J21,$X$18,$X$19)</f>
        <v>-0.18969197782001507</v>
      </c>
      <c r="U21">
        <f>(SUM(P21:T21))</f>
        <v>2.9238097613544949</v>
      </c>
    </row>
    <row r="22" spans="1:24" x14ac:dyDescent="0.25">
      <c r="A22" s="3">
        <v>8185</v>
      </c>
      <c r="B22" t="str">
        <f>VLOOKUP(A22,Data!A:K,2,FALSE)</f>
        <v>Steven Wright</v>
      </c>
      <c r="C22" t="str">
        <f>VLOOKUP(A22,Data!A:K,3,FALSE)</f>
        <v>Red Sox</v>
      </c>
      <c r="D22">
        <f>VLOOKUP(A22,Data!A:K,4,FALSE)</f>
        <v>4</v>
      </c>
      <c r="E22">
        <f>VLOOKUP(A22,Data!A:K,5,FALSE)</f>
        <v>26.1</v>
      </c>
      <c r="F22">
        <f>VLOOKUP(A22,Data!A:K,6,FALSE)</f>
        <v>4</v>
      </c>
      <c r="G22">
        <f>VLOOKUP(A22,Data!A:K,7,FALSE)</f>
        <v>25</v>
      </c>
      <c r="H22">
        <f>VLOOKUP(A22,Data!A:K,8,FALSE)</f>
        <v>19</v>
      </c>
      <c r="I22">
        <f>VLOOKUP(A22,Data!A:K,9,FALSE)</f>
        <v>11</v>
      </c>
      <c r="J22">
        <f>VLOOKUP(A22,Data!A:K,11,FALSE)</f>
        <v>0</v>
      </c>
      <c r="L22">
        <f>(F22*9)/(E22*($X$2/$X$3))*-1</f>
        <v>-0.34871743503701952</v>
      </c>
      <c r="M22">
        <f>(I22+H22)/(E22*($X$4/$X$3))*-1</f>
        <v>-0.88334052252754958</v>
      </c>
      <c r="N22" s="2">
        <f>IF(ISERROR((((E22/D22)/6.15)-(0.11*((F22*9)/E22)))*D22),"0",(((E22/D22)/6.15)-(0.11*((F22*9)/E22)))*D22)</f>
        <v>3.6370058873002526</v>
      </c>
      <c r="P22">
        <f>STANDARDIZE(H22,$X$6,$X$7)</f>
        <v>0.13494029086343454</v>
      </c>
      <c r="Q22">
        <f>STANDARDIZE(L22,$X$9,$X$10)</f>
        <v>1.2150673272858554</v>
      </c>
      <c r="R22">
        <f>STANDARDIZE(M22,$X$12,$X$13)</f>
        <v>0.41415994783099047</v>
      </c>
      <c r="S22">
        <f>STANDARDIZE(N22,$X$15,$X$16)</f>
        <v>1.3327147977868379</v>
      </c>
      <c r="T22">
        <f>STANDARDIZE(J22,$X$18,$X$19)</f>
        <v>-0.18969197782001507</v>
      </c>
      <c r="U22">
        <f>(SUM(P22:T22))</f>
        <v>2.9071903859471036</v>
      </c>
    </row>
    <row r="23" spans="1:24" x14ac:dyDescent="0.25">
      <c r="A23" s="3">
        <v>11189</v>
      </c>
      <c r="B23" t="str">
        <f>VLOOKUP(A23,Data!A:K,2,FALSE)</f>
        <v>Vincent Velasquez</v>
      </c>
      <c r="C23" t="str">
        <f>VLOOKUP(A23,Data!A:K,3,FALSE)</f>
        <v>Phillies</v>
      </c>
      <c r="D23">
        <f>VLOOKUP(A23,Data!A:K,4,FALSE)</f>
        <v>4</v>
      </c>
      <c r="E23">
        <f>VLOOKUP(A23,Data!A:K,5,FALSE)</f>
        <v>25.1</v>
      </c>
      <c r="F23">
        <f>VLOOKUP(A23,Data!A:K,6,FALSE)</f>
        <v>5</v>
      </c>
      <c r="G23">
        <f>VLOOKUP(A23,Data!A:K,7,FALSE)</f>
        <v>33</v>
      </c>
      <c r="H23">
        <f>VLOOKUP(A23,Data!A:K,8,FALSE)</f>
        <v>16</v>
      </c>
      <c r="I23">
        <f>VLOOKUP(A23,Data!A:K,9,FALSE)</f>
        <v>6</v>
      </c>
      <c r="J23">
        <f>VLOOKUP(A23,Data!A:K,11,FALSE)</f>
        <v>0</v>
      </c>
      <c r="L23">
        <f>(F23*9)/(E23*($X$2/$X$3))*-1</f>
        <v>-0.45326319992361602</v>
      </c>
      <c r="M23">
        <f>(I23+H23)/(E23*($X$4/$X$3))*-1</f>
        <v>-0.6735911394891354</v>
      </c>
      <c r="N23" s="2">
        <f>IF(ISERROR((((E23/D23)/6.15)-(0.11*((F23*9)/E23)))*D23),"0",(((E23/D23)/6.15)-(0.11*((F23*9)/E23)))*D23)</f>
        <v>3.2924561914941854</v>
      </c>
      <c r="P23">
        <f>STANDARDIZE(H23,$X$6,$X$7)</f>
        <v>-0.22818229442143015</v>
      </c>
      <c r="Q23">
        <f>STANDARDIZE(L23,$X$9,$X$10)</f>
        <v>1.0202127635554612</v>
      </c>
      <c r="R23">
        <f>STANDARDIZE(M23,$X$12,$X$13)</f>
        <v>1.1337797506346436</v>
      </c>
      <c r="S23">
        <f>STANDARDIZE(N23,$X$15,$X$16)</f>
        <v>1.0684141908300813</v>
      </c>
      <c r="T23">
        <f>STANDARDIZE(J23,$X$18,$X$19)</f>
        <v>-0.18969197782001507</v>
      </c>
      <c r="U23">
        <f>(SUM(P23:T23))</f>
        <v>2.8045324327787409</v>
      </c>
    </row>
    <row r="24" spans="1:24" x14ac:dyDescent="0.25">
      <c r="A24" s="3">
        <v>9784</v>
      </c>
      <c r="B24" t="str">
        <f>VLOOKUP(A24,Data!A:K,2,FALSE)</f>
        <v>Garrett Richards</v>
      </c>
      <c r="C24" t="str">
        <f>VLOOKUP(A24,Data!A:K,3,FALSE)</f>
        <v>Angels</v>
      </c>
      <c r="D24">
        <f>VLOOKUP(A24,Data!A:K,4,FALSE)</f>
        <v>5</v>
      </c>
      <c r="E24">
        <f>VLOOKUP(A24,Data!A:K,5,FALSE)</f>
        <v>30.2</v>
      </c>
      <c r="F24">
        <f>VLOOKUP(A24,Data!A:K,6,FALSE)</f>
        <v>8</v>
      </c>
      <c r="G24">
        <f>VLOOKUP(A24,Data!A:K,7,FALSE)</f>
        <v>30</v>
      </c>
      <c r="H24">
        <f>VLOOKUP(A24,Data!A:K,8,FALSE)</f>
        <v>25</v>
      </c>
      <c r="I24">
        <f>VLOOKUP(A24,Data!A:K,9,FALSE)</f>
        <v>14</v>
      </c>
      <c r="J24">
        <f>VLOOKUP(A24,Data!A:K,11,FALSE)</f>
        <v>0</v>
      </c>
      <c r="L24">
        <f>(F24*9)/(E24*($X$2/$X$3))*-1</f>
        <v>-0.60275000360703379</v>
      </c>
      <c r="M24">
        <f>(I24+H24)/(E24*($X$4/$X$3))*-1</f>
        <v>-0.9924418519655549</v>
      </c>
      <c r="N24" s="2">
        <f>IF(ISERROR((((E24/D24)/6.15)-(0.11*((F24*9)/E24)))*D24),"0",(((E24/D24)/6.15)-(0.11*((F24*9)/E24)))*D24)</f>
        <v>3.5993108275453611</v>
      </c>
      <c r="P24">
        <f>STANDARDIZE(H24,$X$6,$X$7)</f>
        <v>0.86118546143316388</v>
      </c>
      <c r="Q24">
        <f>STANDARDIZE(L24,$X$9,$X$10)</f>
        <v>0.74159616013035357</v>
      </c>
      <c r="R24">
        <f>STANDARDIZE(M24,$X$12,$X$13)</f>
        <v>3.984906291451399E-2</v>
      </c>
      <c r="S24">
        <f>STANDARDIZE(N24,$X$15,$X$16)</f>
        <v>1.3037992964999157</v>
      </c>
      <c r="T24">
        <f>STANDARDIZE(J24,$X$18,$X$19)</f>
        <v>-0.18969197782001507</v>
      </c>
      <c r="U24">
        <f>(SUM(P24:T24))</f>
        <v>2.756738003157932</v>
      </c>
    </row>
    <row r="25" spans="1:24" x14ac:dyDescent="0.25">
      <c r="A25" s="3">
        <v>10314</v>
      </c>
      <c r="B25" t="str">
        <f>VLOOKUP(A25,Data!A:K,2,FALSE)</f>
        <v>Erasmo Ramirez</v>
      </c>
      <c r="C25" t="str">
        <f>VLOOKUP(A25,Data!A:K,3,FALSE)</f>
        <v>Rays</v>
      </c>
      <c r="D25">
        <f>VLOOKUP(A25,Data!A:K,4,FALSE)</f>
        <v>1</v>
      </c>
      <c r="E25">
        <f>VLOOKUP(A25,Data!A:K,5,FALSE)</f>
        <v>19.100000000000001</v>
      </c>
      <c r="F25">
        <f>VLOOKUP(A25,Data!A:K,6,FALSE)</f>
        <v>3</v>
      </c>
      <c r="G25">
        <f>VLOOKUP(A25,Data!A:K,7,FALSE)</f>
        <v>14</v>
      </c>
      <c r="H25">
        <f>VLOOKUP(A25,Data!A:K,8,FALSE)</f>
        <v>13</v>
      </c>
      <c r="I25">
        <f>VLOOKUP(A25,Data!A:K,9,FALSE)</f>
        <v>1</v>
      </c>
      <c r="J25">
        <f>VLOOKUP(A25,Data!A:K,11,FALSE)</f>
        <v>0</v>
      </c>
      <c r="L25">
        <f>(F25*9)/(E25*($X$2/$X$3))*-1</f>
        <v>-0.35738972726961554</v>
      </c>
      <c r="M25">
        <f>(I25+H25)/(E25*($X$4/$X$3))*-1</f>
        <v>-0.56330301384217552</v>
      </c>
      <c r="N25" s="2">
        <f>IF(ISERROR((((E25/D25)/6.15)-(0.11*((F25*9)/E25)))*D25),"0",(((E25/D25)/6.15)-(0.11*((F25*9)/E25)))*D25)</f>
        <v>2.9501936747116164</v>
      </c>
      <c r="P25">
        <f>STANDARDIZE(H25,$X$6,$X$7)</f>
        <v>-0.59130487970629486</v>
      </c>
      <c r="Q25">
        <f>STANDARDIZE(L25,$X$9,$X$10)</f>
        <v>1.198903729254333</v>
      </c>
      <c r="R25">
        <f>STANDARDIZE(M25,$X$12,$X$13)</f>
        <v>1.5121623617296882</v>
      </c>
      <c r="S25">
        <f>STANDARDIZE(N25,$X$15,$X$16)</f>
        <v>0.80586805590301269</v>
      </c>
      <c r="T25">
        <f>STANDARDIZE(J25,$X$18,$X$19)</f>
        <v>-0.18969197782001507</v>
      </c>
      <c r="U25">
        <f>(SUM(P25:T25))</f>
        <v>2.7359372893607241</v>
      </c>
    </row>
    <row r="26" spans="1:24" x14ac:dyDescent="0.25">
      <c r="A26" s="3">
        <v>7410</v>
      </c>
      <c r="B26" t="str">
        <f>VLOOKUP(A26,Data!A:K,2,FALSE)</f>
        <v>J.A. Happ</v>
      </c>
      <c r="C26" t="str">
        <f>VLOOKUP(A26,Data!A:K,3,FALSE)</f>
        <v>Blue Jays</v>
      </c>
      <c r="D26">
        <f>VLOOKUP(A26,Data!A:K,4,FALSE)</f>
        <v>4</v>
      </c>
      <c r="E26">
        <f>VLOOKUP(A26,Data!A:K,5,FALSE)</f>
        <v>26</v>
      </c>
      <c r="F26">
        <f>VLOOKUP(A26,Data!A:K,6,FALSE)</f>
        <v>7</v>
      </c>
      <c r="G26">
        <f>VLOOKUP(A26,Data!A:K,7,FALSE)</f>
        <v>13</v>
      </c>
      <c r="H26">
        <f>VLOOKUP(A26,Data!A:K,8,FALSE)</f>
        <v>25</v>
      </c>
      <c r="I26">
        <f>VLOOKUP(A26,Data!A:K,9,FALSE)</f>
        <v>6</v>
      </c>
      <c r="J26">
        <f>VLOOKUP(A26,Data!A:K,11,FALSE)</f>
        <v>0</v>
      </c>
      <c r="L26">
        <f>(F26*9)/(E26*($X$2/$X$3))*-1</f>
        <v>-0.61260264789676422</v>
      </c>
      <c r="M26">
        <f>(I26+H26)/(E26*($X$4/$X$3))*-1</f>
        <v>-0.91629591894492346</v>
      </c>
      <c r="N26" s="2">
        <f>IF(ISERROR((((E26/D26)/6.15)-(0.11*((F26*9)/E26)))*D26),"0",(((E26/D26)/6.15)-(0.11*((F26*9)/E26)))*D26)</f>
        <v>3.1614884302689181</v>
      </c>
      <c r="P26">
        <f>STANDARDIZE(H26,$X$6,$X$7)</f>
        <v>0.86118546143316388</v>
      </c>
      <c r="Q26">
        <f>STANDARDIZE(L26,$X$9,$X$10)</f>
        <v>0.72323259746716329</v>
      </c>
      <c r="R26">
        <f>STANDARDIZE(M26,$X$12,$X$13)</f>
        <v>0.30109474817391446</v>
      </c>
      <c r="S26">
        <f>STANDARDIZE(N26,$X$15,$X$16)</f>
        <v>0.96795013816962261</v>
      </c>
      <c r="T26">
        <f>STANDARDIZE(J26,$X$18,$X$19)</f>
        <v>-0.18969197782001507</v>
      </c>
      <c r="U26">
        <f>(SUM(P26:T26))</f>
        <v>2.663770967423849</v>
      </c>
    </row>
    <row r="27" spans="1:24" x14ac:dyDescent="0.25">
      <c r="A27" s="3">
        <v>1890</v>
      </c>
      <c r="B27" t="str">
        <f>VLOOKUP(A27,Data!A:K,2,FALSE)</f>
        <v>Matt Moore</v>
      </c>
      <c r="C27" t="str">
        <f>VLOOKUP(A27,Data!A:K,3,FALSE)</f>
        <v>Rays</v>
      </c>
      <c r="D27">
        <f>VLOOKUP(A27,Data!A:K,4,FALSE)</f>
        <v>5</v>
      </c>
      <c r="E27">
        <f>VLOOKUP(A27,Data!A:K,5,FALSE)</f>
        <v>32</v>
      </c>
      <c r="F27">
        <f>VLOOKUP(A27,Data!A:K,6,FALSE)</f>
        <v>13</v>
      </c>
      <c r="G27">
        <f>VLOOKUP(A27,Data!A:K,7,FALSE)</f>
        <v>35</v>
      </c>
      <c r="H27">
        <f>VLOOKUP(A27,Data!A:K,8,FALSE)</f>
        <v>26</v>
      </c>
      <c r="I27">
        <f>VLOOKUP(A27,Data!A:K,9,FALSE)</f>
        <v>7</v>
      </c>
      <c r="J27">
        <f>VLOOKUP(A27,Data!A:K,11,FALSE)</f>
        <v>0</v>
      </c>
      <c r="L27">
        <f>(F27*9)/(E27*($X$2/$X$3))*-1</f>
        <v>-0.92437363834422448</v>
      </c>
      <c r="M27">
        <f>(I27+H27)/(E27*($X$4/$X$3))*-1</f>
        <v>-0.79252207505518579</v>
      </c>
      <c r="N27" s="2">
        <f>IF(ISERROR((((E27/D27)/6.15)-(0.11*((F27*9)/E27)))*D27),"0",(((E27/D27)/6.15)-(0.11*((F27*9)/E27)))*D27)</f>
        <v>3.1923145325203253</v>
      </c>
      <c r="P27">
        <f>STANDARDIZE(H27,$X$6,$X$7)</f>
        <v>0.98222632319478542</v>
      </c>
      <c r="Q27">
        <f>STANDARDIZE(L27,$X$9,$X$10)</f>
        <v>0.14214736275364062</v>
      </c>
      <c r="R27">
        <f>STANDARDIZE(M27,$X$12,$X$13)</f>
        <v>0.72574490848390016</v>
      </c>
      <c r="S27">
        <f>STANDARDIZE(N27,$X$15,$X$16)</f>
        <v>0.99159653122795155</v>
      </c>
      <c r="T27">
        <f>STANDARDIZE(J27,$X$18,$X$19)</f>
        <v>-0.18969197782001507</v>
      </c>
      <c r="U27">
        <f>(SUM(P27:T27))</f>
        <v>2.6520231478402625</v>
      </c>
    </row>
    <row r="28" spans="1:24" x14ac:dyDescent="0.25">
      <c r="A28" s="3">
        <v>7293</v>
      </c>
      <c r="B28" t="str">
        <f>VLOOKUP(A28,Data!A:K,2,FALSE)</f>
        <v>Brad Ziegler</v>
      </c>
      <c r="C28" t="str">
        <f>VLOOKUP(A28,Data!A:K,3,FALSE)</f>
        <v>Diamondbacks</v>
      </c>
      <c r="D28">
        <f>VLOOKUP(A28,Data!A:K,4,FALSE)</f>
        <v>0</v>
      </c>
      <c r="E28">
        <f>VLOOKUP(A28,Data!A:K,5,FALSE)</f>
        <v>10</v>
      </c>
      <c r="F28">
        <f>VLOOKUP(A28,Data!A:K,6,FALSE)</f>
        <v>1</v>
      </c>
      <c r="G28">
        <f>VLOOKUP(A28,Data!A:K,7,FALSE)</f>
        <v>9</v>
      </c>
      <c r="H28">
        <f>VLOOKUP(A28,Data!A:K,8,FALSE)</f>
        <v>11</v>
      </c>
      <c r="I28">
        <f>VLOOKUP(A28,Data!A:K,9,FALSE)</f>
        <v>4</v>
      </c>
      <c r="J28">
        <f>VLOOKUP(A28,Data!A:K,11,FALSE)</f>
        <v>4</v>
      </c>
      <c r="L28">
        <f>(F28*9)/(E28*($X$2/$X$3))*-1</f>
        <v>-0.22753812636165524</v>
      </c>
      <c r="M28">
        <f>(I28+H28)/(E28*($X$4/$X$3))*-1</f>
        <v>-1.1527593818984521</v>
      </c>
      <c r="N28" s="2" t="str">
        <f>IF(ISERROR((((E28/D28)/6.15)-(0.11*((F28*9)/E28)))*D28),"0",(((E28/D28)/6.15)-(0.11*((F28*9)/E28)))*D28)</f>
        <v>0</v>
      </c>
      <c r="P28">
        <f>STANDARDIZE(H28,$X$6,$X$7)</f>
        <v>-0.83338660322953795</v>
      </c>
      <c r="Q28">
        <f>STANDARDIZE(L28,$X$9,$X$10)</f>
        <v>1.4409238347273738</v>
      </c>
      <c r="R28">
        <f>STANDARDIZE(M28,$X$12,$X$13)</f>
        <v>-0.51017719988098331</v>
      </c>
      <c r="S28">
        <f>STANDARDIZE(N28,$X$15,$X$16)</f>
        <v>-1.4571958456397915</v>
      </c>
      <c r="T28">
        <f>STANDARDIZE(J28,$X$18,$X$19)</f>
        <v>3.9835315342203166</v>
      </c>
      <c r="U28">
        <f>(SUM(P28:T28))</f>
        <v>2.6236957201973778</v>
      </c>
    </row>
    <row r="29" spans="1:24" x14ac:dyDescent="0.25">
      <c r="A29" s="3">
        <v>13431</v>
      </c>
      <c r="B29" t="str">
        <f>VLOOKUP(A29,Data!A:K,2,FALSE)</f>
        <v>Marcus Stroman</v>
      </c>
      <c r="C29" t="str">
        <f>VLOOKUP(A29,Data!A:K,3,FALSE)</f>
        <v>Blue Jays</v>
      </c>
      <c r="D29">
        <f>VLOOKUP(A29,Data!A:K,4,FALSE)</f>
        <v>5</v>
      </c>
      <c r="E29">
        <f>VLOOKUP(A29,Data!A:K,5,FALSE)</f>
        <v>35</v>
      </c>
      <c r="F29">
        <f>VLOOKUP(A29,Data!A:K,6,FALSE)</f>
        <v>17</v>
      </c>
      <c r="G29">
        <f>VLOOKUP(A29,Data!A:K,7,FALSE)</f>
        <v>19</v>
      </c>
      <c r="H29">
        <f>VLOOKUP(A29,Data!A:K,8,FALSE)</f>
        <v>27</v>
      </c>
      <c r="I29">
        <f>VLOOKUP(A29,Data!A:K,9,FALSE)</f>
        <v>9</v>
      </c>
      <c r="J29">
        <f>VLOOKUP(A29,Data!A:K,11,FALSE)</f>
        <v>0</v>
      </c>
      <c r="L29">
        <f>(F29*9)/(E29*($X$2/$X$3))*-1</f>
        <v>-1.1051851851851826</v>
      </c>
      <c r="M29">
        <f>(I29+H29)/(E29*($X$4/$X$3))*-1</f>
        <v>-0.79046357615893859</v>
      </c>
      <c r="N29" s="2">
        <f>IF(ISERROR((((E29/D29)/6.15)-(0.11*((F29*9)/E29)))*D29),"0",(((E29/D29)/6.15)-(0.11*((F29*9)/E29)))*D29)</f>
        <v>3.2867711962833912</v>
      </c>
      <c r="P29">
        <f>STANDARDIZE(H29,$X$6,$X$7)</f>
        <v>1.1032671849564071</v>
      </c>
      <c r="Q29">
        <f>STANDARDIZE(L29,$X$9,$X$10)</f>
        <v>-0.19485294630076819</v>
      </c>
      <c r="R29">
        <f>STANDARDIZE(M29,$X$12,$X$13)</f>
        <v>0.73280732053169939</v>
      </c>
      <c r="S29">
        <f>STANDARDIZE(N29,$X$15,$X$16)</f>
        <v>1.0640532881706144</v>
      </c>
      <c r="T29">
        <f>STANDARDIZE(J29,$X$18,$X$19)</f>
        <v>-0.18969197782001507</v>
      </c>
      <c r="U29">
        <f>(SUM(P29:T29))</f>
        <v>2.5155828695379379</v>
      </c>
    </row>
    <row r="30" spans="1:24" x14ac:dyDescent="0.25">
      <c r="A30" s="3">
        <v>7059</v>
      </c>
      <c r="B30" t="str">
        <f>VLOOKUP(A30,Data!A:K,2,FALSE)</f>
        <v>James Shields</v>
      </c>
      <c r="C30" t="str">
        <f>VLOOKUP(A30,Data!A:K,3,FALSE)</f>
        <v>Padres</v>
      </c>
      <c r="D30">
        <f>VLOOKUP(A30,Data!A:K,4,FALSE)</f>
        <v>5</v>
      </c>
      <c r="E30">
        <f>VLOOKUP(A30,Data!A:K,5,FALSE)</f>
        <v>33</v>
      </c>
      <c r="F30">
        <f>VLOOKUP(A30,Data!A:K,6,FALSE)</f>
        <v>13</v>
      </c>
      <c r="G30">
        <f>VLOOKUP(A30,Data!A:K,7,FALSE)</f>
        <v>21</v>
      </c>
      <c r="H30">
        <f>VLOOKUP(A30,Data!A:K,8,FALSE)</f>
        <v>26</v>
      </c>
      <c r="I30">
        <f>VLOOKUP(A30,Data!A:K,9,FALSE)</f>
        <v>13</v>
      </c>
      <c r="J30">
        <f>VLOOKUP(A30,Data!A:K,11,FALSE)</f>
        <v>0</v>
      </c>
      <c r="L30">
        <f>(F30*9)/(E30*($X$2/$X$3))*-1</f>
        <v>-0.89636231597015703</v>
      </c>
      <c r="M30">
        <f>(I30+H30)/(E30*($X$4/$X$3))*-1</f>
        <v>-0.90823466452605317</v>
      </c>
      <c r="N30" s="2">
        <f>IF(ISERROR((((E30/D30)/6.15)-(0.11*((F30*9)/E30)))*D30),"0",(((E30/D30)/6.15)-(0.11*((F30*9)/E30)))*D30)</f>
        <v>3.4158536585365846</v>
      </c>
      <c r="P30">
        <f>STANDARDIZE(H30,$X$6,$X$7)</f>
        <v>0.98222632319478542</v>
      </c>
      <c r="Q30">
        <f>STANDARDIZE(L30,$X$9,$X$10)</f>
        <v>0.19435544604262811</v>
      </c>
      <c r="R30">
        <f>STANDARDIZE(M30,$X$12,$X$13)</f>
        <v>0.32875174640305871</v>
      </c>
      <c r="S30">
        <f>STANDARDIZE(N30,$X$15,$X$16)</f>
        <v>1.1630711469476382</v>
      </c>
      <c r="T30">
        <f>STANDARDIZE(J30,$X$18,$X$19)</f>
        <v>-0.18969197782001507</v>
      </c>
      <c r="U30">
        <f>(SUM(P30:T30))</f>
        <v>2.4787126847680954</v>
      </c>
    </row>
    <row r="31" spans="1:24" x14ac:dyDescent="0.25">
      <c r="A31" s="3">
        <v>3830</v>
      </c>
      <c r="B31" t="str">
        <f>VLOOKUP(A31,Data!A:K,2,FALSE)</f>
        <v>Ricky Nolasco</v>
      </c>
      <c r="C31" t="str">
        <f>VLOOKUP(A31,Data!A:K,3,FALSE)</f>
        <v>Twins</v>
      </c>
      <c r="D31">
        <f>VLOOKUP(A31,Data!A:K,4,FALSE)</f>
        <v>4</v>
      </c>
      <c r="E31">
        <f>VLOOKUP(A31,Data!A:K,5,FALSE)</f>
        <v>27.2</v>
      </c>
      <c r="F31">
        <f>VLOOKUP(A31,Data!A:K,6,FALSE)</f>
        <v>10</v>
      </c>
      <c r="G31">
        <f>VLOOKUP(A31,Data!A:K,7,FALSE)</f>
        <v>24</v>
      </c>
      <c r="H31">
        <f>VLOOKUP(A31,Data!A:K,8,FALSE)</f>
        <v>22</v>
      </c>
      <c r="I31">
        <f>VLOOKUP(A31,Data!A:K,9,FALSE)</f>
        <v>3</v>
      </c>
      <c r="J31">
        <f>VLOOKUP(A31,Data!A:K,11,FALSE)</f>
        <v>0</v>
      </c>
      <c r="L31">
        <f>(F31*9)/(E31*($X$2/$X$3))*-1</f>
        <v>-0.83653722927079133</v>
      </c>
      <c r="M31">
        <f>(I31+H31)/(E31*($X$4/$X$3))*-1</f>
        <v>-0.70634766047699282</v>
      </c>
      <c r="N31" s="2">
        <f>IF(ISERROR((((E31/D31)/6.15)-(0.11*((F31*9)/E31)))*D31),"0",(((E31/D31)/6.15)-(0.11*((F31*9)/E31)))*D31)</f>
        <v>2.966881874701099</v>
      </c>
      <c r="P31">
        <f>STANDARDIZE(H31,$X$6,$X$7)</f>
        <v>0.49806287614829919</v>
      </c>
      <c r="Q31">
        <f>STANDARDIZE(L31,$X$9,$X$10)</f>
        <v>0.30585868275032979</v>
      </c>
      <c r="R31">
        <f>STANDARDIZE(M31,$X$12,$X$13)</f>
        <v>1.0213968638182445</v>
      </c>
      <c r="S31">
        <f>STANDARDIZE(N31,$X$15,$X$16)</f>
        <v>0.81866940630303908</v>
      </c>
      <c r="T31">
        <f>STANDARDIZE(J31,$X$18,$X$19)</f>
        <v>-0.18969197782001507</v>
      </c>
      <c r="U31">
        <f>(SUM(P31:T31))</f>
        <v>2.4542958511998973</v>
      </c>
    </row>
    <row r="32" spans="1:24" x14ac:dyDescent="0.25">
      <c r="A32" s="3">
        <v>3254</v>
      </c>
      <c r="B32" t="str">
        <f>VLOOKUP(A32,Data!A:K,2,FALSE)</f>
        <v>Jeff Samardzija</v>
      </c>
      <c r="C32" t="str">
        <f>VLOOKUP(A32,Data!A:K,3,FALSE)</f>
        <v>Giants</v>
      </c>
      <c r="D32">
        <f>VLOOKUP(A32,Data!A:K,4,FALSE)</f>
        <v>5</v>
      </c>
      <c r="E32">
        <f>VLOOKUP(A32,Data!A:K,5,FALSE)</f>
        <v>32.200000000000003</v>
      </c>
      <c r="F32">
        <f>VLOOKUP(A32,Data!A:K,6,FALSE)</f>
        <v>14</v>
      </c>
      <c r="G32">
        <f>VLOOKUP(A32,Data!A:K,7,FALSE)</f>
        <v>26</v>
      </c>
      <c r="H32">
        <f>VLOOKUP(A32,Data!A:K,8,FALSE)</f>
        <v>31</v>
      </c>
      <c r="I32">
        <f>VLOOKUP(A32,Data!A:K,9,FALSE)</f>
        <v>10</v>
      </c>
      <c r="J32">
        <f>VLOOKUP(A32,Data!A:K,11,FALSE)</f>
        <v>0</v>
      </c>
      <c r="L32">
        <f>(F32*9)/(E32*($X$2/$X$3))*-1</f>
        <v>-0.98929620157241405</v>
      </c>
      <c r="M32">
        <f>(I32+H32)/(E32*($X$4/$X$3))*-1</f>
        <v>-0.9785328086508599</v>
      </c>
      <c r="N32" s="2">
        <f>IF(ISERROR((((E32/D32)/6.15)-(0.11*((F32*9)/E32)))*D32),"0",(((E32/D32)/6.15)-(0.11*((F32*9)/E32)))*D32)</f>
        <v>3.0835984446800992</v>
      </c>
      <c r="P32">
        <f>STANDARDIZE(H32,$X$6,$X$7)</f>
        <v>1.5874306320028932</v>
      </c>
      <c r="Q32">
        <f>STANDARDIZE(L32,$X$9,$X$10)</f>
        <v>2.114334362565325E-2</v>
      </c>
      <c r="R32">
        <f>STANDARDIZE(M32,$X$12,$X$13)</f>
        <v>8.7568979237105354E-2</v>
      </c>
      <c r="S32">
        <f>STANDARDIZE(N32,$X$15,$X$16)</f>
        <v>0.90820151346450873</v>
      </c>
      <c r="T32">
        <f>STANDARDIZE(J32,$X$18,$X$19)</f>
        <v>-0.18969197782001507</v>
      </c>
      <c r="U32">
        <f>(SUM(P32:T32))</f>
        <v>2.4146524905101456</v>
      </c>
    </row>
    <row r="33" spans="1:21" x14ac:dyDescent="0.25">
      <c r="A33" s="3">
        <v>10547</v>
      </c>
      <c r="B33" t="str">
        <f>VLOOKUP(A33,Data!A:K,2,FALSE)</f>
        <v>Jimmy Nelson</v>
      </c>
      <c r="C33" t="str">
        <f>VLOOKUP(A33,Data!A:K,3,FALSE)</f>
        <v>Brewers</v>
      </c>
      <c r="D33">
        <f>VLOOKUP(A33,Data!A:K,4,FALSE)</f>
        <v>5</v>
      </c>
      <c r="E33">
        <f>VLOOKUP(A33,Data!A:K,5,FALSE)</f>
        <v>31.1</v>
      </c>
      <c r="F33">
        <f>VLOOKUP(A33,Data!A:K,6,FALSE)</f>
        <v>11</v>
      </c>
      <c r="G33">
        <f>VLOOKUP(A33,Data!A:K,7,FALSE)</f>
        <v>25</v>
      </c>
      <c r="H33">
        <f>VLOOKUP(A33,Data!A:K,8,FALSE)</f>
        <v>24</v>
      </c>
      <c r="I33">
        <f>VLOOKUP(A33,Data!A:K,9,FALSE)</f>
        <v>14</v>
      </c>
      <c r="J33">
        <f>VLOOKUP(A33,Data!A:K,11,FALSE)</f>
        <v>0</v>
      </c>
      <c r="L33">
        <f>(F33*9)/(E33*($X$2/$X$3))*-1</f>
        <v>-0.80479723150424687</v>
      </c>
      <c r="M33">
        <f>(I33+H33)/(E33*($X$4/$X$3))*-1</f>
        <v>-0.93901085770935011</v>
      </c>
      <c r="N33" s="2">
        <f>IF(ISERROR((((E33/D33)/6.15)-(0.11*((F33*9)/E33)))*D33),"0",(((E33/D33)/6.15)-(0.11*((F33*9)/E33)))*D33)</f>
        <v>3.3061067105847912</v>
      </c>
      <c r="P33">
        <f>STANDARDIZE(H33,$X$6,$X$7)</f>
        <v>0.74014459967154234</v>
      </c>
      <c r="Q33">
        <f>STANDARDIZE(L33,$X$9,$X$10)</f>
        <v>0.36501634852772774</v>
      </c>
      <c r="R33">
        <f>STANDARDIZE(M33,$X$12,$X$13)</f>
        <v>0.22316307792265996</v>
      </c>
      <c r="S33">
        <f>STANDARDIZE(N33,$X$15,$X$16)</f>
        <v>1.0788853667586549</v>
      </c>
      <c r="T33">
        <f>STANDARDIZE(J33,$X$18,$X$19)</f>
        <v>-0.18969197782001507</v>
      </c>
      <c r="U33">
        <f>(SUM(P33:T33))</f>
        <v>2.2175174150605699</v>
      </c>
    </row>
    <row r="34" spans="1:21" x14ac:dyDescent="0.25">
      <c r="A34" s="3">
        <v>10587</v>
      </c>
      <c r="B34" t="str">
        <f>VLOOKUP(A34,Data!A:K,2,FALSE)</f>
        <v>Chad Bettis</v>
      </c>
      <c r="C34" t="str">
        <f>VLOOKUP(A34,Data!A:K,3,FALSE)</f>
        <v>Rockies</v>
      </c>
      <c r="D34">
        <f>VLOOKUP(A34,Data!A:K,4,FALSE)</f>
        <v>5</v>
      </c>
      <c r="E34">
        <f>VLOOKUP(A34,Data!A:K,5,FALSE)</f>
        <v>31</v>
      </c>
      <c r="F34">
        <f>VLOOKUP(A34,Data!A:K,6,FALSE)</f>
        <v>13</v>
      </c>
      <c r="G34">
        <f>VLOOKUP(A34,Data!A:K,7,FALSE)</f>
        <v>22</v>
      </c>
      <c r="H34">
        <f>VLOOKUP(A34,Data!A:K,8,FALSE)</f>
        <v>25</v>
      </c>
      <c r="I34">
        <f>VLOOKUP(A34,Data!A:K,9,FALSE)</f>
        <v>8</v>
      </c>
      <c r="J34">
        <f>VLOOKUP(A34,Data!A:K,11,FALSE)</f>
        <v>0</v>
      </c>
      <c r="L34">
        <f>(F34*9)/(E34*($X$2/$X$3))*-1</f>
        <v>-0.95419214280694131</v>
      </c>
      <c r="M34">
        <f>(I34+H34)/(E34*($X$4/$X$3))*-1</f>
        <v>-0.81808730328277246</v>
      </c>
      <c r="N34" s="2">
        <f>IF(ISERROR((((E34/D34)/6.15)-(0.11*((F34*9)/E34)))*D34),"0",(((E34/D34)/6.15)-(0.11*((F34*9)/E34)))*D34)</f>
        <v>2.9648439548911614</v>
      </c>
      <c r="P34">
        <f>STANDARDIZE(H34,$X$6,$X$7)</f>
        <v>0.86118546143316388</v>
      </c>
      <c r="Q34">
        <f>STANDARDIZE(L34,$X$9,$X$10)</f>
        <v>8.6571016026654166E-2</v>
      </c>
      <c r="R34">
        <f>STANDARDIZE(M34,$X$12,$X$13)</f>
        <v>0.63803430724510191</v>
      </c>
      <c r="S34">
        <f>STANDARDIZE(N34,$X$15,$X$16)</f>
        <v>0.8171061385095918</v>
      </c>
      <c r="T34">
        <f>STANDARDIZE(J34,$X$18,$X$19)</f>
        <v>-0.18969197782001507</v>
      </c>
      <c r="U34">
        <f>(SUM(P34:T34))</f>
        <v>2.2132049453944966</v>
      </c>
    </row>
    <row r="35" spans="1:21" x14ac:dyDescent="0.25">
      <c r="A35" s="3">
        <v>4806</v>
      </c>
      <c r="B35" t="str">
        <f>VLOOKUP(A35,Data!A:K,2,FALSE)</f>
        <v>Rich Hill</v>
      </c>
      <c r="C35" t="str">
        <f>VLOOKUP(A35,Data!A:K,3,FALSE)</f>
        <v>Athletics</v>
      </c>
      <c r="D35">
        <f>VLOOKUP(A35,Data!A:K,4,FALSE)</f>
        <v>5</v>
      </c>
      <c r="E35">
        <f>VLOOKUP(A35,Data!A:K,5,FALSE)</f>
        <v>26</v>
      </c>
      <c r="F35">
        <f>VLOOKUP(A35,Data!A:K,6,FALSE)</f>
        <v>7</v>
      </c>
      <c r="G35">
        <f>VLOOKUP(A35,Data!A:K,7,FALSE)</f>
        <v>37</v>
      </c>
      <c r="H35">
        <f>VLOOKUP(A35,Data!A:K,8,FALSE)</f>
        <v>24</v>
      </c>
      <c r="I35">
        <f>VLOOKUP(A35,Data!A:K,9,FALSE)</f>
        <v>9</v>
      </c>
      <c r="J35">
        <f>VLOOKUP(A35,Data!A:K,11,FALSE)</f>
        <v>0</v>
      </c>
      <c r="L35">
        <f>(F35*9)/(E35*($X$2/$X$3))*-1</f>
        <v>-0.61260264789676422</v>
      </c>
      <c r="M35">
        <f>(I35+H35)/(E35*($X$4/$X$3))*-1</f>
        <v>-0.97541178468330569</v>
      </c>
      <c r="N35" s="2">
        <f>IF(ISERROR((((E35/D35)/6.15)-(0.11*((F35*9)/E35)))*D35),"0",(((E35/D35)/6.15)-(0.11*((F35*9)/E35)))*D35)</f>
        <v>2.8949499687304563</v>
      </c>
      <c r="P35">
        <f>STANDARDIZE(H35,$X$6,$X$7)</f>
        <v>0.74014459967154234</v>
      </c>
      <c r="Q35">
        <f>STANDARDIZE(L35,$X$9,$X$10)</f>
        <v>0.72323259746716329</v>
      </c>
      <c r="R35">
        <f>STANDARDIZE(M35,$X$12,$X$13)</f>
        <v>9.8276761160189727E-2</v>
      </c>
      <c r="S35">
        <f>STANDARDIZE(N35,$X$15,$X$16)</f>
        <v>0.7634911645602338</v>
      </c>
      <c r="T35">
        <f>STANDARDIZE(J35,$X$18,$X$19)</f>
        <v>-0.18969197782001507</v>
      </c>
      <c r="U35">
        <f>(SUM(P35:T35))</f>
        <v>2.1354531450391141</v>
      </c>
    </row>
    <row r="36" spans="1:21" x14ac:dyDescent="0.25">
      <c r="A36" s="3">
        <v>17130</v>
      </c>
      <c r="B36" t="str">
        <f>VLOOKUP(A36,Data!A:K,2,FALSE)</f>
        <v>Raisel Iglesias</v>
      </c>
      <c r="C36" t="str">
        <f>VLOOKUP(A36,Data!A:K,3,FALSE)</f>
        <v>Reds</v>
      </c>
      <c r="D36">
        <f>VLOOKUP(A36,Data!A:K,4,FALSE)</f>
        <v>5</v>
      </c>
      <c r="E36">
        <f>VLOOKUP(A36,Data!A:K,5,FALSE)</f>
        <v>28.1</v>
      </c>
      <c r="F36">
        <f>VLOOKUP(A36,Data!A:K,6,FALSE)</f>
        <v>11</v>
      </c>
      <c r="G36">
        <f>VLOOKUP(A36,Data!A:K,7,FALSE)</f>
        <v>29</v>
      </c>
      <c r="H36">
        <f>VLOOKUP(A36,Data!A:K,8,FALSE)</f>
        <v>34</v>
      </c>
      <c r="I36">
        <f>VLOOKUP(A36,Data!A:K,9,FALSE)</f>
        <v>7</v>
      </c>
      <c r="J36">
        <f>VLOOKUP(A36,Data!A:K,11,FALSE)</f>
        <v>0</v>
      </c>
      <c r="L36">
        <f>(F36*9)/(E36*($X$2/$X$3))*-1</f>
        <v>-0.8907186441203585</v>
      </c>
      <c r="M36">
        <f>(I36+H36)/(E36*($X$4/$X$3))*-1</f>
        <v>-1.1213080583116617</v>
      </c>
      <c r="N36" s="2">
        <f>IF(ISERROR((((E36/D36)/6.15)-(0.11*((F36*9)/E36)))*D36),"0",(((E36/D36)/6.15)-(0.11*((F36*9)/E36)))*D36)</f>
        <v>2.6313832711280849</v>
      </c>
      <c r="P36">
        <f>STANDARDIZE(H36,$X$6,$X$7)</f>
        <v>1.9505532172877578</v>
      </c>
      <c r="Q36">
        <f>STANDARDIZE(L36,$X$9,$X$10)</f>
        <v>0.20487423862425844</v>
      </c>
      <c r="R36">
        <f>STANDARDIZE(M36,$X$12,$X$13)</f>
        <v>-0.40227225661211619</v>
      </c>
      <c r="S36">
        <f>STANDARDIZE(N36,$X$15,$X$16)</f>
        <v>0.56131180118298696</v>
      </c>
      <c r="T36">
        <f>STANDARDIZE(J36,$X$18,$X$19)</f>
        <v>-0.18969197782001507</v>
      </c>
      <c r="U36">
        <f>(SUM(P36:T36))</f>
        <v>2.1247750226628721</v>
      </c>
    </row>
    <row r="37" spans="1:21" x14ac:dyDescent="0.25">
      <c r="A37" s="3">
        <v>4026</v>
      </c>
      <c r="B37" t="str">
        <f>VLOOKUP(A37,Data!A:K,2,FALSE)</f>
        <v>Hector Santiago</v>
      </c>
      <c r="C37" t="str">
        <f>VLOOKUP(A37,Data!A:K,3,FALSE)</f>
        <v>Angels</v>
      </c>
      <c r="D37">
        <f>VLOOKUP(A37,Data!A:K,4,FALSE)</f>
        <v>4</v>
      </c>
      <c r="E37">
        <f>VLOOKUP(A37,Data!A:K,5,FALSE)</f>
        <v>26.2</v>
      </c>
      <c r="F37">
        <f>VLOOKUP(A37,Data!A:K,6,FALSE)</f>
        <v>8</v>
      </c>
      <c r="G37">
        <f>VLOOKUP(A37,Data!A:K,7,FALSE)</f>
        <v>27</v>
      </c>
      <c r="H37">
        <f>VLOOKUP(A37,Data!A:K,8,FALSE)</f>
        <v>17</v>
      </c>
      <c r="I37">
        <f>VLOOKUP(A37,Data!A:K,9,FALSE)</f>
        <v>8</v>
      </c>
      <c r="J37">
        <f>VLOOKUP(A37,Data!A:K,11,FALSE)</f>
        <v>0</v>
      </c>
      <c r="L37">
        <f>(F37*9)/(E37*($X$2/$X$3))*-1</f>
        <v>-0.69477290492108468</v>
      </c>
      <c r="M37">
        <f>(I37+H37)/(E37*($X$4/$X$3))*-1</f>
        <v>-0.73330749484634361</v>
      </c>
      <c r="N37" s="2">
        <f>IF(ISERROR((((E37/D37)/6.15)-(0.11*((F37*9)/E37)))*D37),"0",(((E37/D37)/6.15)-(0.11*((F37*9)/E37)))*D37)</f>
        <v>3.0510022962825043</v>
      </c>
      <c r="P37">
        <f>STANDARDIZE(H37,$X$6,$X$7)</f>
        <v>-0.10714143265980859</v>
      </c>
      <c r="Q37">
        <f>STANDARDIZE(L37,$X$9,$X$10)</f>
        <v>0.57008196911357933</v>
      </c>
      <c r="R37">
        <f>STANDARDIZE(M37,$X$12,$X$13)</f>
        <v>0.92890157057135914</v>
      </c>
      <c r="S37">
        <f>STANDARDIZE(N37,$X$15,$X$16)</f>
        <v>0.88319733580653159</v>
      </c>
      <c r="T37">
        <f>STANDARDIZE(J37,$X$18,$X$19)</f>
        <v>-0.18969197782001507</v>
      </c>
      <c r="U37">
        <f>(SUM(P37:T37))</f>
        <v>2.0853474650116466</v>
      </c>
    </row>
    <row r="38" spans="1:21" x14ac:dyDescent="0.25">
      <c r="A38" s="3">
        <v>6986</v>
      </c>
      <c r="B38" t="str">
        <f>VLOOKUP(A38,Data!A:K,2,FALSE)</f>
        <v>Ian Kennedy</v>
      </c>
      <c r="C38" t="str">
        <f>VLOOKUP(A38,Data!A:K,3,FALSE)</f>
        <v>Royals</v>
      </c>
      <c r="D38">
        <f>VLOOKUP(A38,Data!A:K,4,FALSE)</f>
        <v>4</v>
      </c>
      <c r="E38">
        <f>VLOOKUP(A38,Data!A:K,5,FALSE)</f>
        <v>26</v>
      </c>
      <c r="F38">
        <f>VLOOKUP(A38,Data!A:K,6,FALSE)</f>
        <v>8</v>
      </c>
      <c r="G38">
        <f>VLOOKUP(A38,Data!A:K,7,FALSE)</f>
        <v>23</v>
      </c>
      <c r="H38">
        <f>VLOOKUP(A38,Data!A:K,8,FALSE)</f>
        <v>20</v>
      </c>
      <c r="I38">
        <f>VLOOKUP(A38,Data!A:K,9,FALSE)</f>
        <v>9</v>
      </c>
      <c r="J38">
        <f>VLOOKUP(A38,Data!A:K,11,FALSE)</f>
        <v>0</v>
      </c>
      <c r="L38">
        <f>(F38*9)/(E38*($X$2/$X$3))*-1</f>
        <v>-0.7001173118820162</v>
      </c>
      <c r="M38">
        <f>(I38+H38)/(E38*($X$4/$X$3))*-1</f>
        <v>-0.85718005320654134</v>
      </c>
      <c r="N38" s="2">
        <f>IF(ISERROR((((E38/D38)/6.15)-(0.11*((F38*9)/E38)))*D38),"0",(((E38/D38)/6.15)-(0.11*((F38*9)/E38)))*D38)</f>
        <v>3.0091807379612256</v>
      </c>
      <c r="P38">
        <f>STANDARDIZE(H38,$X$6,$X$7)</f>
        <v>0.25598115262505605</v>
      </c>
      <c r="Q38">
        <f>STANDARDIZE(L38,$X$9,$X$10)</f>
        <v>0.56012095263529726</v>
      </c>
      <c r="R38">
        <f>STANDARDIZE(M38,$X$12,$X$13)</f>
        <v>0.50391273518763879</v>
      </c>
      <c r="S38">
        <f>STANDARDIZE(N38,$X$15,$X$16)</f>
        <v>0.85111643896425759</v>
      </c>
      <c r="T38">
        <f>STANDARDIZE(J38,$X$18,$X$19)</f>
        <v>-0.18969197782001507</v>
      </c>
      <c r="U38">
        <f>(SUM(P38:T38))</f>
        <v>1.9814393015922347</v>
      </c>
    </row>
    <row r="39" spans="1:21" x14ac:dyDescent="0.25">
      <c r="A39" s="3">
        <v>12972</v>
      </c>
      <c r="B39" t="str">
        <f>VLOOKUP(A39,Data!A:K,2,FALSE)</f>
        <v>Joe Ross</v>
      </c>
      <c r="C39" t="str">
        <f>VLOOKUP(A39,Data!A:K,3,FALSE)</f>
        <v>Nationals</v>
      </c>
      <c r="D39">
        <f>VLOOKUP(A39,Data!A:K,4,FALSE)</f>
        <v>3</v>
      </c>
      <c r="E39">
        <f>VLOOKUP(A39,Data!A:K,5,FALSE)</f>
        <v>16.2</v>
      </c>
      <c r="F39">
        <f>VLOOKUP(A39,Data!A:K,6,FALSE)</f>
        <v>1</v>
      </c>
      <c r="G39">
        <f>VLOOKUP(A39,Data!A:K,7,FALSE)</f>
        <v>10</v>
      </c>
      <c r="H39">
        <f>VLOOKUP(A39,Data!A:K,8,FALSE)</f>
        <v>9</v>
      </c>
      <c r="I39">
        <f>VLOOKUP(A39,Data!A:K,9,FALSE)</f>
        <v>5</v>
      </c>
      <c r="J39">
        <f>VLOOKUP(A39,Data!A:K,11,FALSE)</f>
        <v>0</v>
      </c>
      <c r="L39">
        <f>(F39*9)/(E39*($X$2/$X$3))*-1</f>
        <v>-0.14045563355657731</v>
      </c>
      <c r="M39">
        <f>(I39+H39)/(E39*($X$4/$X$3))*-1</f>
        <v>-0.66414120767812057</v>
      </c>
      <c r="N39" s="2">
        <f>IF(ISERROR((((E39/D39)/6.15)-(0.11*((F39*9)/E39)))*D39),"0",(((E39/D39)/6.15)-(0.11*((F39*9)/E39)))*D39)</f>
        <v>2.4508130081300807</v>
      </c>
      <c r="P39">
        <f>STANDARDIZE(H39,$X$6,$X$7)</f>
        <v>-1.0754683267527811</v>
      </c>
      <c r="Q39">
        <f>STANDARDIZE(L39,$X$9,$X$10)</f>
        <v>1.6032299899551321</v>
      </c>
      <c r="R39">
        <f>STANDARDIZE(M39,$X$12,$X$13)</f>
        <v>1.1662011001892454</v>
      </c>
      <c r="S39">
        <f>STANDARDIZE(N39,$X$15,$X$16)</f>
        <v>0.42279816820164767</v>
      </c>
      <c r="T39">
        <f>STANDARDIZE(J39,$X$18,$X$19)</f>
        <v>-0.18969197782001507</v>
      </c>
      <c r="U39">
        <f>(SUM(P39:T39))</f>
        <v>1.9270689537732291</v>
      </c>
    </row>
    <row r="40" spans="1:21" x14ac:dyDescent="0.25">
      <c r="A40" s="3">
        <v>6397</v>
      </c>
      <c r="B40" t="str">
        <f>VLOOKUP(A40,Data!A:K,2,FALSE)</f>
        <v>Jake Odorizzi</v>
      </c>
      <c r="C40" t="str">
        <f>VLOOKUP(A40,Data!A:K,3,FALSE)</f>
        <v>Rays</v>
      </c>
      <c r="D40">
        <f>VLOOKUP(A40,Data!A:K,4,FALSE)</f>
        <v>5</v>
      </c>
      <c r="E40">
        <f>VLOOKUP(A40,Data!A:K,5,FALSE)</f>
        <v>27.2</v>
      </c>
      <c r="F40">
        <f>VLOOKUP(A40,Data!A:K,6,FALSE)</f>
        <v>11</v>
      </c>
      <c r="G40">
        <f>VLOOKUP(A40,Data!A:K,7,FALSE)</f>
        <v>24</v>
      </c>
      <c r="H40">
        <f>VLOOKUP(A40,Data!A:K,8,FALSE)</f>
        <v>32</v>
      </c>
      <c r="I40">
        <f>VLOOKUP(A40,Data!A:K,9,FALSE)</f>
        <v>5</v>
      </c>
      <c r="J40">
        <f>VLOOKUP(A40,Data!A:K,11,FALSE)</f>
        <v>0</v>
      </c>
      <c r="L40">
        <f>(F40*9)/(E40*($X$2/$X$3))*-1</f>
        <v>-0.9201909521978705</v>
      </c>
      <c r="M40">
        <f>(I40+H40)/(E40*($X$4/$X$3))*-1</f>
        <v>-1.0453945375059492</v>
      </c>
      <c r="N40" s="2">
        <f>IF(ISERROR((((E40/D40)/6.15)-(0.11*((F40*9)/E40)))*D40),"0",(((E40/D40)/6.15)-(0.11*((F40*9)/E40)))*D40)</f>
        <v>2.4209259923481579</v>
      </c>
      <c r="P40">
        <f>STANDARDIZE(H40,$X$6,$X$7)</f>
        <v>1.7084714937645147</v>
      </c>
      <c r="Q40">
        <f>STANDARDIZE(L40,$X$9,$X$10)</f>
        <v>0.14994313989634014</v>
      </c>
      <c r="R40">
        <f>STANDARDIZE(M40,$X$12,$X$13)</f>
        <v>-0.1418239440545869</v>
      </c>
      <c r="S40">
        <f>STANDARDIZE(N40,$X$15,$X$16)</f>
        <v>0.39987213893086726</v>
      </c>
      <c r="T40">
        <f>STANDARDIZE(J40,$X$18,$X$19)</f>
        <v>-0.18969197782001507</v>
      </c>
      <c r="U40">
        <f>(SUM(P40:T40))</f>
        <v>1.9267708507171202</v>
      </c>
    </row>
    <row r="41" spans="1:21" x14ac:dyDescent="0.25">
      <c r="A41" s="3">
        <v>11132</v>
      </c>
      <c r="B41" t="str">
        <f>VLOOKUP(A41,Data!A:K,2,FALSE)</f>
        <v>A.J. Griffin</v>
      </c>
      <c r="C41" t="str">
        <f>VLOOKUP(A41,Data!A:K,3,FALSE)</f>
        <v>Rangers</v>
      </c>
      <c r="D41">
        <f>VLOOKUP(A41,Data!A:K,4,FALSE)</f>
        <v>4</v>
      </c>
      <c r="E41">
        <f>VLOOKUP(A41,Data!A:K,5,FALSE)</f>
        <v>25</v>
      </c>
      <c r="F41">
        <f>VLOOKUP(A41,Data!A:K,6,FALSE)</f>
        <v>7</v>
      </c>
      <c r="G41">
        <f>VLOOKUP(A41,Data!A:K,7,FALSE)</f>
        <v>17</v>
      </c>
      <c r="H41">
        <f>VLOOKUP(A41,Data!A:K,8,FALSE)</f>
        <v>17</v>
      </c>
      <c r="I41">
        <f>VLOOKUP(A41,Data!A:K,9,FALSE)</f>
        <v>9</v>
      </c>
      <c r="J41">
        <f>VLOOKUP(A41,Data!A:K,11,FALSE)</f>
        <v>0</v>
      </c>
      <c r="L41">
        <f>(F41*9)/(E41*($X$2/$X$3))*-1</f>
        <v>-0.63710675381263471</v>
      </c>
      <c r="M41">
        <f>(I41+H41)/(E41*($X$4/$X$3))*-1</f>
        <v>-0.7992465047829268</v>
      </c>
      <c r="N41" s="2">
        <f>IF(ISERROR((((E41/D41)/6.15)-(0.11*((F41*9)/E41)))*D41),"0",(((E41/D41)/6.15)-(0.11*((F41*9)/E41)))*D41)</f>
        <v>2.9562406504065035</v>
      </c>
      <c r="P41">
        <f>STANDARDIZE(H41,$X$6,$X$7)</f>
        <v>-0.10714143265980859</v>
      </c>
      <c r="Q41">
        <f>STANDARDIZE(L41,$X$9,$X$10)</f>
        <v>0.67756133691424092</v>
      </c>
      <c r="R41">
        <f>STANDARDIZE(M41,$X$12,$X$13)</f>
        <v>0.70267436246108883</v>
      </c>
      <c r="S41">
        <f>STANDARDIZE(N41,$X$15,$X$16)</f>
        <v>0.81050663015185198</v>
      </c>
      <c r="T41">
        <f>STANDARDIZE(J41,$X$18,$X$19)</f>
        <v>-0.18969197782001507</v>
      </c>
      <c r="U41">
        <f>(SUM(P41:T41))</f>
        <v>1.8939089190473579</v>
      </c>
    </row>
    <row r="42" spans="1:21" x14ac:dyDescent="0.25">
      <c r="A42" s="3">
        <v>3990</v>
      </c>
      <c r="B42" t="str">
        <f>VLOOKUP(A42,Data!A:K,2,FALSE)</f>
        <v>Edinson Volquez</v>
      </c>
      <c r="C42" t="str">
        <f>VLOOKUP(A42,Data!A:K,3,FALSE)</f>
        <v>Royals</v>
      </c>
      <c r="D42">
        <f>VLOOKUP(A42,Data!A:K,4,FALSE)</f>
        <v>5</v>
      </c>
      <c r="E42">
        <f>VLOOKUP(A42,Data!A:K,5,FALSE)</f>
        <v>29.2</v>
      </c>
      <c r="F42">
        <f>VLOOKUP(A42,Data!A:K,6,FALSE)</f>
        <v>12</v>
      </c>
      <c r="G42">
        <f>VLOOKUP(A42,Data!A:K,7,FALSE)</f>
        <v>25</v>
      </c>
      <c r="H42">
        <f>VLOOKUP(A42,Data!A:K,8,FALSE)</f>
        <v>31</v>
      </c>
      <c r="I42">
        <f>VLOOKUP(A42,Data!A:K,9,FALSE)</f>
        <v>10</v>
      </c>
      <c r="J42">
        <f>VLOOKUP(A42,Data!A:K,11,FALSE)</f>
        <v>0</v>
      </c>
      <c r="L42">
        <f>(F42*9)/(E42*($X$2/$X$3))*-1</f>
        <v>-0.93508819052735037</v>
      </c>
      <c r="M42">
        <f>(I42+H42)/(E42*($X$4/$X$3))*-1</f>
        <v>-1.0790670013204691</v>
      </c>
      <c r="N42" s="2">
        <f>IF(ISERROR((((E42/D42)/6.15)-(0.11*((F42*9)/E42)))*D42),"0",(((E42/D42)/6.15)-(0.11*((F42*9)/E42)))*D42)</f>
        <v>2.7137209043323307</v>
      </c>
      <c r="P42">
        <f>STANDARDIZE(H42,$X$6,$X$7)</f>
        <v>1.5874306320028932</v>
      </c>
      <c r="Q42">
        <f>STANDARDIZE(L42,$X$9,$X$10)</f>
        <v>0.12217735829220497</v>
      </c>
      <c r="R42">
        <f>STANDARDIZE(M42,$X$12,$X$13)</f>
        <v>-0.25734929826113584</v>
      </c>
      <c r="S42">
        <f>STANDARDIZE(N42,$X$15,$X$16)</f>
        <v>0.62447217164958535</v>
      </c>
      <c r="T42">
        <f>STANDARDIZE(J42,$X$18,$X$19)</f>
        <v>-0.18969197782001507</v>
      </c>
      <c r="U42">
        <f>(SUM(P42:T42))</f>
        <v>1.8870388858635327</v>
      </c>
    </row>
    <row r="43" spans="1:21" x14ac:dyDescent="0.25">
      <c r="A43" s="3">
        <v>5524</v>
      </c>
      <c r="B43" t="str">
        <f>VLOOKUP(A43,Data!A:K,2,FALSE)</f>
        <v>Madison Bumgarner</v>
      </c>
      <c r="C43" t="str">
        <f>VLOOKUP(A43,Data!A:K,3,FALSE)</f>
        <v>Giants</v>
      </c>
      <c r="D43">
        <f>VLOOKUP(A43,Data!A:K,4,FALSE)</f>
        <v>5</v>
      </c>
      <c r="E43">
        <f>VLOOKUP(A43,Data!A:K,5,FALSE)</f>
        <v>29.2</v>
      </c>
      <c r="F43">
        <f>VLOOKUP(A43,Data!A:K,6,FALSE)</f>
        <v>12</v>
      </c>
      <c r="G43">
        <f>VLOOKUP(A43,Data!A:K,7,FALSE)</f>
        <v>38</v>
      </c>
      <c r="H43">
        <f>VLOOKUP(A43,Data!A:K,8,FALSE)</f>
        <v>30</v>
      </c>
      <c r="I43">
        <f>VLOOKUP(A43,Data!A:K,9,FALSE)</f>
        <v>10</v>
      </c>
      <c r="J43">
        <f>VLOOKUP(A43,Data!A:K,11,FALSE)</f>
        <v>0</v>
      </c>
      <c r="L43">
        <f>(F43*9)/(E43*($X$2/$X$3))*-1</f>
        <v>-0.93508819052735037</v>
      </c>
      <c r="M43">
        <f>(I43+H43)/(E43*($X$4/$X$3))*-1</f>
        <v>-1.0527482939711892</v>
      </c>
      <c r="N43" s="2">
        <f>IF(ISERROR((((E43/D43)/6.15)-(0.11*((F43*9)/E43)))*D43),"0",(((E43/D43)/6.15)-(0.11*((F43*9)/E43)))*D43)</f>
        <v>2.7137209043323307</v>
      </c>
      <c r="P43">
        <f>STANDARDIZE(H43,$X$6,$X$7)</f>
        <v>1.4663897702412716</v>
      </c>
      <c r="Q43">
        <f>STANDARDIZE(L43,$X$9,$X$10)</f>
        <v>0.12217735829220497</v>
      </c>
      <c r="R43">
        <f>STANDARDIZE(M43,$X$12,$X$13)</f>
        <v>-0.16705361911118949</v>
      </c>
      <c r="S43">
        <f>STANDARDIZE(N43,$X$15,$X$16)</f>
        <v>0.62447217164958535</v>
      </c>
      <c r="T43">
        <f>STANDARDIZE(J43,$X$18,$X$19)</f>
        <v>-0.18969197782001507</v>
      </c>
      <c r="U43">
        <f>(SUM(P43:T43))</f>
        <v>1.8562937032518576</v>
      </c>
    </row>
    <row r="44" spans="1:21" x14ac:dyDescent="0.25">
      <c r="A44" s="3">
        <v>4772</v>
      </c>
      <c r="B44" t="str">
        <f>VLOOKUP(A44,Data!A:K,2,FALSE)</f>
        <v>Felix Hernandez</v>
      </c>
      <c r="C44" t="str">
        <f>VLOOKUP(A44,Data!A:K,3,FALSE)</f>
        <v>Mariners</v>
      </c>
      <c r="D44">
        <f>VLOOKUP(A44,Data!A:K,4,FALSE)</f>
        <v>4</v>
      </c>
      <c r="E44">
        <f>VLOOKUP(A44,Data!A:K,5,FALSE)</f>
        <v>25</v>
      </c>
      <c r="F44">
        <f>VLOOKUP(A44,Data!A:K,6,FALSE)</f>
        <v>5</v>
      </c>
      <c r="G44">
        <f>VLOOKUP(A44,Data!A:K,7,FALSE)</f>
        <v>24</v>
      </c>
      <c r="H44">
        <f>VLOOKUP(A44,Data!A:K,8,FALSE)</f>
        <v>14</v>
      </c>
      <c r="I44">
        <f>VLOOKUP(A44,Data!A:K,9,FALSE)</f>
        <v>15</v>
      </c>
      <c r="J44">
        <f>VLOOKUP(A44,Data!A:K,11,FALSE)</f>
        <v>0</v>
      </c>
      <c r="L44">
        <f>(F44*9)/(E44*($X$2/$X$3))*-1</f>
        <v>-0.45507625272331054</v>
      </c>
      <c r="M44">
        <f>(I44+H44)/(E44*($X$4/$X$3))*-1</f>
        <v>-0.89146725533480298</v>
      </c>
      <c r="N44" s="2">
        <f>IF(ISERROR((((E44/D44)/6.15)-(0.11*((F44*9)/E44)))*D44),"0",(((E44/D44)/6.15)-(0.11*((F44*9)/E44)))*D44)</f>
        <v>3.2730406504065037</v>
      </c>
      <c r="P44">
        <f>STANDARDIZE(H44,$X$6,$X$7)</f>
        <v>-0.47026401794467326</v>
      </c>
      <c r="Q44">
        <f>STANDARDIZE(L44,$X$9,$X$10)</f>
        <v>1.0168335581645223</v>
      </c>
      <c r="R44">
        <f>STANDARDIZE(M44,$X$12,$X$13)</f>
        <v>0.38627830271967867</v>
      </c>
      <c r="S44">
        <f>STANDARDIZE(N44,$X$15,$X$16)</f>
        <v>1.053520724499011</v>
      </c>
      <c r="T44">
        <f>STANDARDIZE(J44,$X$18,$X$19)</f>
        <v>-0.18969197782001507</v>
      </c>
      <c r="U44">
        <f>(SUM(P44:T44))</f>
        <v>1.7966765896185235</v>
      </c>
    </row>
    <row r="45" spans="1:21" x14ac:dyDescent="0.25">
      <c r="A45" s="3">
        <v>12804</v>
      </c>
      <c r="B45" t="str">
        <f>VLOOKUP(A45,Data!A:K,2,FALSE)</f>
        <v>Matt Wisler</v>
      </c>
      <c r="C45" t="str">
        <f>VLOOKUP(A45,Data!A:K,3,FALSE)</f>
        <v>Braves</v>
      </c>
      <c r="D45">
        <f>VLOOKUP(A45,Data!A:K,4,FALSE)</f>
        <v>4</v>
      </c>
      <c r="E45">
        <f>VLOOKUP(A45,Data!A:K,5,FALSE)</f>
        <v>25.1</v>
      </c>
      <c r="F45">
        <f>VLOOKUP(A45,Data!A:K,6,FALSE)</f>
        <v>12</v>
      </c>
      <c r="G45">
        <f>VLOOKUP(A45,Data!A:K,7,FALSE)</f>
        <v>19</v>
      </c>
      <c r="H45">
        <f>VLOOKUP(A45,Data!A:K,8,FALSE)</f>
        <v>20</v>
      </c>
      <c r="I45">
        <f>VLOOKUP(A45,Data!A:K,9,FALSE)</f>
        <v>7</v>
      </c>
      <c r="J45">
        <f>VLOOKUP(A45,Data!A:K,11,FALSE)</f>
        <v>1</v>
      </c>
      <c r="L45">
        <f>(F45*9)/(E45*($X$2/$X$3))*-1</f>
        <v>-1.0878316798166785</v>
      </c>
      <c r="M45">
        <f>(I45+H45)/(E45*($X$4/$X$3))*-1</f>
        <v>-0.82668003482757524</v>
      </c>
      <c r="N45" s="2">
        <f>IF(ISERROR((((E45/D45)/6.15)-(0.11*((F45*9)/E45)))*D45),"0",(((E45/D45)/6.15)-(0.11*((F45*9)/E45)))*D45)</f>
        <v>2.1880737213746642</v>
      </c>
      <c r="P45">
        <f>STANDARDIZE(H45,$X$6,$X$7)</f>
        <v>0.25598115262505605</v>
      </c>
      <c r="Q45">
        <f>STANDARDIZE(L45,$X$9,$X$10)</f>
        <v>-0.16250912327320874</v>
      </c>
      <c r="R45">
        <f>STANDARDIZE(M45,$X$12,$X$13)</f>
        <v>0.60855388785009823</v>
      </c>
      <c r="S45">
        <f>STANDARDIZE(N45,$X$15,$X$16)</f>
        <v>0.22125350336488611</v>
      </c>
      <c r="T45">
        <f>STANDARDIZE(J45,$X$18,$X$19)</f>
        <v>0.85361390019006778</v>
      </c>
      <c r="U45">
        <f>(SUM(P45:T45))</f>
        <v>1.7768933207568995</v>
      </c>
    </row>
    <row r="46" spans="1:21" x14ac:dyDescent="0.25">
      <c r="A46" s="3">
        <v>9434</v>
      </c>
      <c r="B46" t="str">
        <f>VLOOKUP(A46,Data!A:K,2,FALSE)</f>
        <v>Dallas Keuchel</v>
      </c>
      <c r="C46" t="str">
        <f>VLOOKUP(A46,Data!A:K,3,FALSE)</f>
        <v>Astros</v>
      </c>
      <c r="D46">
        <f>VLOOKUP(A46,Data!A:K,4,FALSE)</f>
        <v>5</v>
      </c>
      <c r="E46">
        <f>VLOOKUP(A46,Data!A:K,5,FALSE)</f>
        <v>32.200000000000003</v>
      </c>
      <c r="F46">
        <f>VLOOKUP(A46,Data!A:K,6,FALSE)</f>
        <v>16</v>
      </c>
      <c r="G46">
        <f>VLOOKUP(A46,Data!A:K,7,FALSE)</f>
        <v>27</v>
      </c>
      <c r="H46">
        <f>VLOOKUP(A46,Data!A:K,8,FALSE)</f>
        <v>33</v>
      </c>
      <c r="I46">
        <f>VLOOKUP(A46,Data!A:K,9,FALSE)</f>
        <v>13</v>
      </c>
      <c r="J46">
        <f>VLOOKUP(A46,Data!A:K,11,FALSE)</f>
        <v>0</v>
      </c>
      <c r="L46">
        <f>(F46*9)/(E46*($X$2/$X$3))*-1</f>
        <v>-1.1306242303684733</v>
      </c>
      <c r="M46">
        <f>(I46+H46)/(E46*($X$4/$X$3))*-1</f>
        <v>-1.0978660779985256</v>
      </c>
      <c r="N46" s="2">
        <f>IF(ISERROR((((E46/D46)/6.15)-(0.11*((F46*9)/E46)))*D46),"0",(((E46/D46)/6.15)-(0.11*((F46*9)/E46)))*D46)</f>
        <v>2.7761450285310305</v>
      </c>
      <c r="P46">
        <f>STANDARDIZE(H46,$X$6,$X$7)</f>
        <v>1.8295123555261363</v>
      </c>
      <c r="Q46">
        <f>STANDARDIZE(L46,$X$9,$X$10)</f>
        <v>-0.24226676604071437</v>
      </c>
      <c r="R46">
        <f>STANDARDIZE(M46,$X$12,$X$13)</f>
        <v>-0.32184621193966734</v>
      </c>
      <c r="S46">
        <f>STANDARDIZE(N46,$X$15,$X$16)</f>
        <v>0.67235708960274698</v>
      </c>
      <c r="T46">
        <f>STANDARDIZE(J46,$X$18,$X$19)</f>
        <v>-0.18969197782001507</v>
      </c>
      <c r="U46">
        <f>(SUM(P46:T46))</f>
        <v>1.7480644893284865</v>
      </c>
    </row>
    <row r="47" spans="1:21" x14ac:dyDescent="0.25">
      <c r="A47" s="3">
        <v>4972</v>
      </c>
      <c r="B47" t="str">
        <f>VLOOKUP(A47,Data!A:K,2,FALSE)</f>
        <v>Cole Hamels</v>
      </c>
      <c r="C47" t="str">
        <f>VLOOKUP(A47,Data!A:K,3,FALSE)</f>
        <v>Rangers</v>
      </c>
      <c r="D47">
        <f>VLOOKUP(A47,Data!A:K,4,FALSE)</f>
        <v>4</v>
      </c>
      <c r="E47">
        <f>VLOOKUP(A47,Data!A:K,5,FALSE)</f>
        <v>25</v>
      </c>
      <c r="F47">
        <f>VLOOKUP(A47,Data!A:K,6,FALSE)</f>
        <v>7</v>
      </c>
      <c r="G47">
        <f>VLOOKUP(A47,Data!A:K,7,FALSE)</f>
        <v>23</v>
      </c>
      <c r="H47">
        <f>VLOOKUP(A47,Data!A:K,8,FALSE)</f>
        <v>20</v>
      </c>
      <c r="I47">
        <f>VLOOKUP(A47,Data!A:K,9,FALSE)</f>
        <v>11</v>
      </c>
      <c r="J47">
        <f>VLOOKUP(A47,Data!A:K,11,FALSE)</f>
        <v>0</v>
      </c>
      <c r="L47">
        <f>(F47*9)/(E47*($X$2/$X$3))*-1</f>
        <v>-0.63710675381263471</v>
      </c>
      <c r="M47">
        <f>(I47+H47)/(E47*($X$4/$X$3))*-1</f>
        <v>-0.95294775570272039</v>
      </c>
      <c r="N47" s="2">
        <f>IF(ISERROR((((E47/D47)/6.15)-(0.11*((F47*9)/E47)))*D47),"0",(((E47/D47)/6.15)-(0.11*((F47*9)/E47)))*D47)</f>
        <v>2.9562406504065035</v>
      </c>
      <c r="P47">
        <f>STANDARDIZE(H47,$X$6,$X$7)</f>
        <v>0.25598115262505605</v>
      </c>
      <c r="Q47">
        <f>STANDARDIZE(L47,$X$9,$X$10)</f>
        <v>0.67756133691424092</v>
      </c>
      <c r="R47">
        <f>STANDARDIZE(M47,$X$12,$X$13)</f>
        <v>0.17534759622540533</v>
      </c>
      <c r="S47">
        <f>STANDARDIZE(N47,$X$15,$X$16)</f>
        <v>0.81050663015185198</v>
      </c>
      <c r="T47">
        <f>STANDARDIZE(J47,$X$18,$X$19)</f>
        <v>-0.18969197782001507</v>
      </c>
      <c r="U47">
        <f>(SUM(P47:T47))</f>
        <v>1.7297047380965394</v>
      </c>
    </row>
    <row r="48" spans="1:21" x14ac:dyDescent="0.25">
      <c r="A48" s="3">
        <v>13048</v>
      </c>
      <c r="B48" t="str">
        <f>VLOOKUP(A48,Data!A:K,2,FALSE)</f>
        <v>Hisashi Iwakuma</v>
      </c>
      <c r="C48" t="str">
        <f>VLOOKUP(A48,Data!A:K,3,FALSE)</f>
        <v>Mariners</v>
      </c>
      <c r="D48">
        <f>VLOOKUP(A48,Data!A:K,4,FALSE)</f>
        <v>5</v>
      </c>
      <c r="E48">
        <f>VLOOKUP(A48,Data!A:K,5,FALSE)</f>
        <v>31</v>
      </c>
      <c r="F48">
        <f>VLOOKUP(A48,Data!A:K,6,FALSE)</f>
        <v>16</v>
      </c>
      <c r="G48">
        <f>VLOOKUP(A48,Data!A:K,7,FALSE)</f>
        <v>25</v>
      </c>
      <c r="H48">
        <f>VLOOKUP(A48,Data!A:K,8,FALSE)</f>
        <v>35</v>
      </c>
      <c r="I48">
        <f>VLOOKUP(A48,Data!A:K,9,FALSE)</f>
        <v>9</v>
      </c>
      <c r="J48">
        <f>VLOOKUP(A48,Data!A:K,11,FALSE)</f>
        <v>0</v>
      </c>
      <c r="L48">
        <f>(F48*9)/(E48*($X$2/$X$3))*-1</f>
        <v>-1.1743903296085432</v>
      </c>
      <c r="M48">
        <f>(I48+H48)/(E48*($X$4/$X$3))*-1</f>
        <v>-1.0907830710436965</v>
      </c>
      <c r="N48" s="2">
        <f>IF(ISERROR((((E48/D48)/6.15)-(0.11*((F48*9)/E48)))*D48),"0",(((E48/D48)/6.15)-(0.11*((F48*9)/E48)))*D48)</f>
        <v>2.4858116968266453</v>
      </c>
      <c r="P48">
        <f>STANDARDIZE(H48,$X$6,$X$7)</f>
        <v>2.0715940790493792</v>
      </c>
      <c r="Q48">
        <f>STANDARDIZE(L48,$X$9,$X$10)</f>
        <v>-0.32383892903417005</v>
      </c>
      <c r="R48">
        <f>STANDARDIZE(M48,$X$12,$X$13)</f>
        <v>-0.29754543930207855</v>
      </c>
      <c r="S48">
        <f>STANDARDIZE(N48,$X$15,$X$16)</f>
        <v>0.4496453103636861</v>
      </c>
      <c r="T48">
        <f>STANDARDIZE(J48,$X$18,$X$19)</f>
        <v>-0.18969197782001507</v>
      </c>
      <c r="U48">
        <f>(SUM(P48:T48))</f>
        <v>1.7101630432568018</v>
      </c>
    </row>
    <row r="49" spans="1:21" x14ac:dyDescent="0.25">
      <c r="A49" s="3">
        <v>6632</v>
      </c>
      <c r="B49" t="str">
        <f>VLOOKUP(A49,Data!A:K,2,FALSE)</f>
        <v>Carlos Carrasco</v>
      </c>
      <c r="C49" t="str">
        <f>VLOOKUP(A49,Data!A:K,3,FALSE)</f>
        <v>Indians</v>
      </c>
      <c r="D49">
        <f>VLOOKUP(A49,Data!A:K,4,FALSE)</f>
        <v>4</v>
      </c>
      <c r="E49">
        <f>VLOOKUP(A49,Data!A:K,5,FALSE)</f>
        <v>22</v>
      </c>
      <c r="F49">
        <f>VLOOKUP(A49,Data!A:K,6,FALSE)</f>
        <v>6</v>
      </c>
      <c r="G49">
        <f>VLOOKUP(A49,Data!A:K,7,FALSE)</f>
        <v>20</v>
      </c>
      <c r="H49">
        <f>VLOOKUP(A49,Data!A:K,8,FALSE)</f>
        <v>16</v>
      </c>
      <c r="I49">
        <f>VLOOKUP(A49,Data!A:K,9,FALSE)</f>
        <v>5</v>
      </c>
      <c r="J49">
        <f>VLOOKUP(A49,Data!A:K,11,FALSE)</f>
        <v>0</v>
      </c>
      <c r="L49">
        <f>(F49*9)/(E49*($X$2/$X$3))*-1</f>
        <v>-0.62055852644087794</v>
      </c>
      <c r="M49">
        <f>(I49+H49)/(E49*($X$4/$X$3))*-1</f>
        <v>-0.73357415211719679</v>
      </c>
      <c r="N49" s="2">
        <f>IF(ISERROR((((E49/D49)/6.15)-(0.11*((F49*9)/E49)))*D49),"0",(((E49/D49)/6.15)-(0.11*((F49*9)/E49)))*D49)</f>
        <v>2.4972357723577234</v>
      </c>
      <c r="P49">
        <f>STANDARDIZE(H49,$X$6,$X$7)</f>
        <v>-0.22818229442143015</v>
      </c>
      <c r="Q49">
        <f>STANDARDIZE(L49,$X$9,$X$10)</f>
        <v>0.70840426611881202</v>
      </c>
      <c r="R49">
        <f>STANDARDIZE(M49,$X$12,$X$13)</f>
        <v>0.92798670803451744</v>
      </c>
      <c r="S49">
        <f>STANDARDIZE(N49,$X$15,$X$16)</f>
        <v>0.45840860382624449</v>
      </c>
      <c r="T49">
        <f>STANDARDIZE(J49,$X$18,$X$19)</f>
        <v>-0.18969197782001507</v>
      </c>
      <c r="U49">
        <f>(SUM(P49:T49))</f>
        <v>1.6769253057381288</v>
      </c>
    </row>
    <row r="50" spans="1:21" x14ac:dyDescent="0.25">
      <c r="A50" s="3">
        <v>15764</v>
      </c>
      <c r="B50" t="str">
        <f>VLOOKUP(A50,Data!A:K,2,FALSE)</f>
        <v>Masahiro Tanaka</v>
      </c>
      <c r="C50" t="str">
        <f>VLOOKUP(A50,Data!A:K,3,FALSE)</f>
        <v>Yankees</v>
      </c>
      <c r="D50">
        <f>VLOOKUP(A50,Data!A:K,4,FALSE)</f>
        <v>4</v>
      </c>
      <c r="E50">
        <f>VLOOKUP(A50,Data!A:K,5,FALSE)</f>
        <v>24.2</v>
      </c>
      <c r="F50">
        <f>VLOOKUP(A50,Data!A:K,6,FALSE)</f>
        <v>8</v>
      </c>
      <c r="G50">
        <f>VLOOKUP(A50,Data!A:K,7,FALSE)</f>
        <v>23</v>
      </c>
      <c r="H50">
        <f>VLOOKUP(A50,Data!A:K,8,FALSE)</f>
        <v>18</v>
      </c>
      <c r="I50">
        <f>VLOOKUP(A50,Data!A:K,9,FALSE)</f>
        <v>6</v>
      </c>
      <c r="J50">
        <f>VLOOKUP(A50,Data!A:K,11,FALSE)</f>
        <v>0</v>
      </c>
      <c r="L50">
        <f>(F50*9)/(E50*($X$2/$X$3))*-1</f>
        <v>-0.75219215326167033</v>
      </c>
      <c r="M50">
        <f>(I50+H50)/(E50*($X$4/$X$3))*-1</f>
        <v>-0.76215496323864607</v>
      </c>
      <c r="N50" s="2">
        <f>IF(ISERROR((((E50/D50)/6.15)-(0.11*((F50*9)/E50)))*D50),"0",(((E50/D50)/6.15)-(0.11*((F50*9)/E50)))*D50)</f>
        <v>2.6258684405025861</v>
      </c>
      <c r="P50">
        <f>STANDARDIZE(H50,$X$6,$X$7)</f>
        <v>1.3899429101812967E-2</v>
      </c>
      <c r="Q50">
        <f>STANDARDIZE(L50,$X$9,$X$10)</f>
        <v>0.46306278380972404</v>
      </c>
      <c r="R50">
        <f>STANDARDIZE(M50,$X$12,$X$13)</f>
        <v>0.82993007794936946</v>
      </c>
      <c r="S50">
        <f>STANDARDIZE(N50,$X$15,$X$16)</f>
        <v>0.55708143006577238</v>
      </c>
      <c r="T50">
        <f>STANDARDIZE(J50,$X$18,$X$19)</f>
        <v>-0.18969197782001507</v>
      </c>
      <c r="U50">
        <f>(SUM(P50:T50))</f>
        <v>1.6742817431066639</v>
      </c>
    </row>
    <row r="51" spans="1:21" x14ac:dyDescent="0.25">
      <c r="A51" s="3">
        <v>12905</v>
      </c>
      <c r="B51" t="str">
        <f>VLOOKUP(A51,Data!A:K,2,FALSE)</f>
        <v>Logan Verrett</v>
      </c>
      <c r="C51" t="str">
        <f>VLOOKUP(A51,Data!A:K,3,FALSE)</f>
        <v>Mets</v>
      </c>
      <c r="D51">
        <f>VLOOKUP(A51,Data!A:K,4,FALSE)</f>
        <v>2</v>
      </c>
      <c r="E51">
        <f>VLOOKUP(A51,Data!A:K,5,FALSE)</f>
        <v>16.100000000000001</v>
      </c>
      <c r="F51">
        <f>VLOOKUP(A51,Data!A:K,6,FALSE)</f>
        <v>1</v>
      </c>
      <c r="G51">
        <f>VLOOKUP(A51,Data!A:K,7,FALSE)</f>
        <v>13</v>
      </c>
      <c r="H51">
        <f>VLOOKUP(A51,Data!A:K,8,FALSE)</f>
        <v>12</v>
      </c>
      <c r="I51">
        <f>VLOOKUP(A51,Data!A:K,9,FALSE)</f>
        <v>6</v>
      </c>
      <c r="J51">
        <f>VLOOKUP(A51,Data!A:K,11,FALSE)</f>
        <v>0</v>
      </c>
      <c r="L51">
        <f>(F51*9)/(E51*($X$2/$X$3))*-1</f>
        <v>-0.14132802879605916</v>
      </c>
      <c r="M51">
        <f>(I51+H51)/(E51*($X$4/$X$3))*-1</f>
        <v>-0.85919953930319404</v>
      </c>
      <c r="N51" s="2">
        <f>IF(ISERROR((((E51/D51)/6.15)-(0.11*((F51*9)/E51)))*D51),"0",(((E51/D51)/6.15)-(0.11*((F51*9)/E51)))*D51)</f>
        <v>2.4949048124021616</v>
      </c>
      <c r="P51">
        <f>STANDARDIZE(H51,$X$6,$X$7)</f>
        <v>-0.7123457414679164</v>
      </c>
      <c r="Q51">
        <f>STANDARDIZE(L51,$X$9,$X$10)</f>
        <v>1.601604001623858</v>
      </c>
      <c r="R51">
        <f>STANDARDIZE(M51,$X$12,$X$13)</f>
        <v>0.49698417041387843</v>
      </c>
      <c r="S51">
        <f>STANDARDIZE(N51,$X$15,$X$16)</f>
        <v>0.45662054788381912</v>
      </c>
      <c r="T51">
        <f>STANDARDIZE(J51,$X$18,$X$19)</f>
        <v>-0.18969197782001507</v>
      </c>
      <c r="U51">
        <f>(SUM(P51:T51))</f>
        <v>1.6531710006336242</v>
      </c>
    </row>
    <row r="52" spans="1:21" x14ac:dyDescent="0.25">
      <c r="A52" s="3">
        <v>2717</v>
      </c>
      <c r="B52" t="str">
        <f>VLOOKUP(A52,Data!A:K,2,FALSE)</f>
        <v>Rick Porcello</v>
      </c>
      <c r="C52" t="str">
        <f>VLOOKUP(A52,Data!A:K,3,FALSE)</f>
        <v>Red Sox</v>
      </c>
      <c r="D52">
        <f>VLOOKUP(A52,Data!A:K,4,FALSE)</f>
        <v>4</v>
      </c>
      <c r="E52">
        <f>VLOOKUP(A52,Data!A:K,5,FALSE)</f>
        <v>25.2</v>
      </c>
      <c r="F52">
        <f>VLOOKUP(A52,Data!A:K,6,FALSE)</f>
        <v>10</v>
      </c>
      <c r="G52">
        <f>VLOOKUP(A52,Data!A:K,7,FALSE)</f>
        <v>30</v>
      </c>
      <c r="H52">
        <f>VLOOKUP(A52,Data!A:K,8,FALSE)</f>
        <v>19</v>
      </c>
      <c r="I52">
        <f>VLOOKUP(A52,Data!A:K,9,FALSE)</f>
        <v>5</v>
      </c>
      <c r="J52">
        <f>VLOOKUP(A52,Data!A:K,11,FALSE)</f>
        <v>0</v>
      </c>
      <c r="L52">
        <f>(F52*9)/(E52*($X$2/$X$3))*-1</f>
        <v>-0.90292907286371127</v>
      </c>
      <c r="M52">
        <f>(I52+H52)/(E52*($X$4/$X$3))*-1</f>
        <v>-0.73191071866568391</v>
      </c>
      <c r="N52" s="2">
        <f>IF(ISERROR((((E52/D52)/6.15)-(0.11*((F52*9)/E52)))*D52),"0",(((E52/D52)/6.15)-(0.11*((F52*9)/E52)))*D52)</f>
        <v>2.5261324041811846</v>
      </c>
      <c r="P52">
        <f>STANDARDIZE(H52,$X$6,$X$7)</f>
        <v>0.13494029086343454</v>
      </c>
      <c r="Q52">
        <f>STANDARDIZE(L52,$X$9,$X$10)</f>
        <v>0.18211618842176666</v>
      </c>
      <c r="R52">
        <f>STANDARDIZE(M52,$X$12,$X$13)</f>
        <v>0.93369370766910254</v>
      </c>
      <c r="S52">
        <f>STANDARDIZE(N52,$X$15,$X$16)</f>
        <v>0.48057491952151499</v>
      </c>
      <c r="T52">
        <f>STANDARDIZE(J52,$X$18,$X$19)</f>
        <v>-0.18969197782001507</v>
      </c>
      <c r="U52">
        <f>(SUM(P52:T52))</f>
        <v>1.5416331286558036</v>
      </c>
    </row>
    <row r="53" spans="1:21" x14ac:dyDescent="0.25">
      <c r="A53" s="3">
        <v>3137</v>
      </c>
      <c r="B53" t="str">
        <f>VLOOKUP(A53,Data!A:K,2,FALSE)</f>
        <v>Max Scherzer</v>
      </c>
      <c r="C53" t="str">
        <f>VLOOKUP(A53,Data!A:K,3,FALSE)</f>
        <v>Nationals</v>
      </c>
      <c r="D53">
        <f>VLOOKUP(A53,Data!A:K,4,FALSE)</f>
        <v>5</v>
      </c>
      <c r="E53">
        <f>VLOOKUP(A53,Data!A:K,5,FALSE)</f>
        <v>31</v>
      </c>
      <c r="F53">
        <f>VLOOKUP(A53,Data!A:K,6,FALSE)</f>
        <v>15</v>
      </c>
      <c r="G53">
        <f>VLOOKUP(A53,Data!A:K,7,FALSE)</f>
        <v>30</v>
      </c>
      <c r="H53">
        <f>VLOOKUP(A53,Data!A:K,8,FALSE)</f>
        <v>29</v>
      </c>
      <c r="I53">
        <f>VLOOKUP(A53,Data!A:K,9,FALSE)</f>
        <v>12</v>
      </c>
      <c r="J53">
        <f>VLOOKUP(A53,Data!A:K,11,FALSE)</f>
        <v>0</v>
      </c>
      <c r="L53">
        <f>(F53*9)/(E53*($X$2/$X$3))*-1</f>
        <v>-1.1009909340080093</v>
      </c>
      <c r="M53">
        <f>(I53+H53)/(E53*($X$4/$X$3))*-1</f>
        <v>-1.0164114980179901</v>
      </c>
      <c r="N53" s="2">
        <f>IF(ISERROR((((E53/D53)/6.15)-(0.11*((F53*9)/E53)))*D53),"0",(((E53/D53)/6.15)-(0.11*((F53*9)/E53)))*D53)</f>
        <v>2.6454891161814844</v>
      </c>
      <c r="P53">
        <f>STANDARDIZE(H53,$X$6,$X$7)</f>
        <v>1.3453489084796502</v>
      </c>
      <c r="Q53">
        <f>STANDARDIZE(L53,$X$9,$X$10)</f>
        <v>-0.18703561401389546</v>
      </c>
      <c r="R53">
        <f>STANDARDIZE(M53,$X$12,$X$13)</f>
        <v>-4.2387326607393513E-2</v>
      </c>
      <c r="S53">
        <f>STANDARDIZE(N53,$X$15,$X$16)</f>
        <v>0.5721322530789883</v>
      </c>
      <c r="T53">
        <f>STANDARDIZE(J53,$X$18,$X$19)</f>
        <v>-0.18969197782001507</v>
      </c>
      <c r="U53">
        <f>(SUM(P53:T53))</f>
        <v>1.4983662431173344</v>
      </c>
    </row>
    <row r="54" spans="1:21" x14ac:dyDescent="0.25">
      <c r="A54" s="3">
        <v>375</v>
      </c>
      <c r="B54" t="str">
        <f>VLOOKUP(A54,Data!A:K,2,FALSE)</f>
        <v>Bartolo Colon</v>
      </c>
      <c r="C54" t="str">
        <f>VLOOKUP(A54,Data!A:K,3,FALSE)</f>
        <v>Mets</v>
      </c>
      <c r="D54">
        <f>VLOOKUP(A54,Data!A:K,4,FALSE)</f>
        <v>4</v>
      </c>
      <c r="E54">
        <f>VLOOKUP(A54,Data!A:K,5,FALSE)</f>
        <v>23.2</v>
      </c>
      <c r="F54">
        <f>VLOOKUP(A54,Data!A:K,6,FALSE)</f>
        <v>9</v>
      </c>
      <c r="G54">
        <f>VLOOKUP(A54,Data!A:K,7,FALSE)</f>
        <v>21</v>
      </c>
      <c r="H54">
        <f>VLOOKUP(A54,Data!A:K,8,FALSE)</f>
        <v>26</v>
      </c>
      <c r="I54">
        <f>VLOOKUP(A54,Data!A:K,9,FALSE)</f>
        <v>3</v>
      </c>
      <c r="J54">
        <f>VLOOKUP(A54,Data!A:K,11,FALSE)</f>
        <v>0</v>
      </c>
      <c r="L54">
        <f>(F54*9)/(E54*($X$2/$X$3))*-1</f>
        <v>-0.88269100743745577</v>
      </c>
      <c r="M54">
        <f>(I54+H54)/(E54*($X$4/$X$3))*-1</f>
        <v>-0.96063281824871005</v>
      </c>
      <c r="N54" s="2">
        <f>IF(ISERROR((((E54/D54)/6.15)-(0.11*((F54*9)/E54)))*D54),"0",(((E54/D54)/6.15)-(0.11*((F54*9)/E54)))*D54)</f>
        <v>2.2361508270255115</v>
      </c>
      <c r="P54">
        <f>STANDARDIZE(H54,$X$6,$X$7)</f>
        <v>0.98222632319478542</v>
      </c>
      <c r="Q54">
        <f>STANDARDIZE(L54,$X$9,$X$10)</f>
        <v>0.21983631427916298</v>
      </c>
      <c r="R54">
        <f>STANDARDIZE(M54,$X$12,$X$13)</f>
        <v>0.14898125791362118</v>
      </c>
      <c r="S54">
        <f>STANDARDIZE(N54,$X$15,$X$16)</f>
        <v>0.25813296765962518</v>
      </c>
      <c r="T54">
        <f>STANDARDIZE(J54,$X$18,$X$19)</f>
        <v>-0.18969197782001507</v>
      </c>
      <c r="U54">
        <f>(SUM(P54:T54))</f>
        <v>1.4194848852271797</v>
      </c>
    </row>
    <row r="55" spans="1:21" x14ac:dyDescent="0.25">
      <c r="A55" s="3">
        <v>7450</v>
      </c>
      <c r="B55" t="str">
        <f>VLOOKUP(A55,Data!A:K,2,FALSE)</f>
        <v>Phil Hughes</v>
      </c>
      <c r="C55" t="str">
        <f>VLOOKUP(A55,Data!A:K,3,FALSE)</f>
        <v>Twins</v>
      </c>
      <c r="D55">
        <f>VLOOKUP(A55,Data!A:K,4,FALSE)</f>
        <v>4</v>
      </c>
      <c r="E55">
        <f>VLOOKUP(A55,Data!A:K,5,FALSE)</f>
        <v>25.1</v>
      </c>
      <c r="F55">
        <f>VLOOKUP(A55,Data!A:K,6,FALSE)</f>
        <v>11</v>
      </c>
      <c r="G55">
        <f>VLOOKUP(A55,Data!A:K,7,FALSE)</f>
        <v>19</v>
      </c>
      <c r="H55">
        <f>VLOOKUP(A55,Data!A:K,8,FALSE)</f>
        <v>25</v>
      </c>
      <c r="I55">
        <f>VLOOKUP(A55,Data!A:K,9,FALSE)</f>
        <v>4</v>
      </c>
      <c r="J55">
        <f>VLOOKUP(A55,Data!A:K,11,FALSE)</f>
        <v>0</v>
      </c>
      <c r="L55">
        <f>(F55*9)/(E55*($X$2/$X$3))*-1</f>
        <v>-0.99717903983195533</v>
      </c>
      <c r="M55">
        <f>(I55+H55)/(E55*($X$4/$X$3))*-1</f>
        <v>-0.88791559296295119</v>
      </c>
      <c r="N55" s="2">
        <f>IF(ISERROR((((E55/D55)/6.15)-(0.11*((F55*9)/E55)))*D55),"0",(((E55/D55)/6.15)-(0.11*((F55*9)/E55)))*D55)</f>
        <v>2.345842645677453</v>
      </c>
      <c r="P55">
        <f>STANDARDIZE(H55,$X$6,$X$7)</f>
        <v>0.86118546143316388</v>
      </c>
      <c r="Q55">
        <f>STANDARDIZE(L55,$X$9,$X$10)</f>
        <v>6.4511462737440592E-3</v>
      </c>
      <c r="R55">
        <f>STANDARDIZE(M55,$X$12,$X$13)</f>
        <v>0.39846354273628004</v>
      </c>
      <c r="S55">
        <f>STANDARDIZE(N55,$X$15,$X$16)</f>
        <v>0.34227645871705692</v>
      </c>
      <c r="T55">
        <f>STANDARDIZE(J55,$X$18,$X$19)</f>
        <v>-0.18969197782001507</v>
      </c>
      <c r="U55">
        <f>(SUM(P55:T55))</f>
        <v>1.4186846313402297</v>
      </c>
    </row>
    <row r="56" spans="1:21" x14ac:dyDescent="0.25">
      <c r="A56" s="3">
        <v>8753</v>
      </c>
      <c r="B56" t="str">
        <f>VLOOKUP(A56,Data!A:K,2,FALSE)</f>
        <v>Tanner Roark</v>
      </c>
      <c r="C56" t="str">
        <f>VLOOKUP(A56,Data!A:K,3,FALSE)</f>
        <v>Nationals</v>
      </c>
      <c r="D56">
        <f>VLOOKUP(A56,Data!A:K,4,FALSE)</f>
        <v>4</v>
      </c>
      <c r="E56">
        <f>VLOOKUP(A56,Data!A:K,5,FALSE)</f>
        <v>24</v>
      </c>
      <c r="F56">
        <f>VLOOKUP(A56,Data!A:K,6,FALSE)</f>
        <v>7</v>
      </c>
      <c r="G56">
        <f>VLOOKUP(A56,Data!A:K,7,FALSE)</f>
        <v>24</v>
      </c>
      <c r="H56">
        <f>VLOOKUP(A56,Data!A:K,8,FALSE)</f>
        <v>22</v>
      </c>
      <c r="I56">
        <f>VLOOKUP(A56,Data!A:K,9,FALSE)</f>
        <v>11</v>
      </c>
      <c r="J56">
        <f>VLOOKUP(A56,Data!A:K,11,FALSE)</f>
        <v>0</v>
      </c>
      <c r="L56">
        <f>(F56*9)/(E56*($X$2/$X$3))*-1</f>
        <v>-0.66365286855482786</v>
      </c>
      <c r="M56">
        <f>(I56+H56)/(E56*($X$4/$X$3))*-1</f>
        <v>-1.0566961000735811</v>
      </c>
      <c r="N56" s="2">
        <f>IF(ISERROR((((E56/D56)/6.15)-(0.11*((F56*9)/E56)))*D56),"0",(((E56/D56)/6.15)-(0.11*((F56*9)/E56)))*D56)</f>
        <v>2.7474390243902436</v>
      </c>
      <c r="P56">
        <f>STANDARDIZE(H56,$X$6,$X$7)</f>
        <v>0.49806287614829919</v>
      </c>
      <c r="Q56">
        <f>STANDARDIZE(L56,$X$9,$X$10)</f>
        <v>0.62808413798190821</v>
      </c>
      <c r="R56">
        <f>STANDARDIZE(M56,$X$12,$X$13)</f>
        <v>-0.18059797098368108</v>
      </c>
      <c r="S56">
        <f>STANDARDIZE(N56,$X$15,$X$16)</f>
        <v>0.65033700248595672</v>
      </c>
      <c r="T56">
        <f>STANDARDIZE(J56,$X$18,$X$19)</f>
        <v>-0.18969197782001507</v>
      </c>
      <c r="U56">
        <f>(SUM(P56:T56))</f>
        <v>1.406194067812468</v>
      </c>
    </row>
    <row r="57" spans="1:21" x14ac:dyDescent="0.25">
      <c r="A57" s="3">
        <v>9323</v>
      </c>
      <c r="B57" t="str">
        <f>VLOOKUP(A57,Data!A:K,2,FALSE)</f>
        <v>Patrick Corbin</v>
      </c>
      <c r="C57" t="str">
        <f>VLOOKUP(A57,Data!A:K,3,FALSE)</f>
        <v>Diamondbacks</v>
      </c>
      <c r="D57">
        <f>VLOOKUP(A57,Data!A:K,4,FALSE)</f>
        <v>5</v>
      </c>
      <c r="E57">
        <f>VLOOKUP(A57,Data!A:K,5,FALSE)</f>
        <v>31.1</v>
      </c>
      <c r="F57">
        <f>VLOOKUP(A57,Data!A:K,6,FALSE)</f>
        <v>17</v>
      </c>
      <c r="G57">
        <f>VLOOKUP(A57,Data!A:K,7,FALSE)</f>
        <v>19</v>
      </c>
      <c r="H57">
        <f>VLOOKUP(A57,Data!A:K,8,FALSE)</f>
        <v>34</v>
      </c>
      <c r="I57">
        <f>VLOOKUP(A57,Data!A:K,9,FALSE)</f>
        <v>10</v>
      </c>
      <c r="J57">
        <f>VLOOKUP(A57,Data!A:K,11,FALSE)</f>
        <v>0</v>
      </c>
      <c r="L57">
        <f>(F57*9)/(E57*($X$2/$X$3))*-1</f>
        <v>-1.2437775395974724</v>
      </c>
      <c r="M57">
        <f>(I57+H57)/(E57*($X$4/$X$3))*-1</f>
        <v>-1.0872757299792475</v>
      </c>
      <c r="N57" s="2">
        <f>IF(ISERROR((((E57/D57)/6.15)-(0.11*((F57*9)/E57)))*D57),"0",(((E57/D57)/6.15)-(0.11*((F57*9)/E57)))*D57)</f>
        <v>2.3511227877552092</v>
      </c>
      <c r="P57">
        <f>STANDARDIZE(H57,$X$6,$X$7)</f>
        <v>1.9505532172877578</v>
      </c>
      <c r="Q57">
        <f>STANDARDIZE(L57,$X$9,$X$10)</f>
        <v>-0.45316424934272564</v>
      </c>
      <c r="R57">
        <f>STANDARDIZE(M57,$X$12,$X$13)</f>
        <v>-0.28551225928217955</v>
      </c>
      <c r="S57">
        <f>STANDARDIZE(N57,$X$15,$X$16)</f>
        <v>0.34632680260926096</v>
      </c>
      <c r="T57">
        <f>STANDARDIZE(J57,$X$18,$X$19)</f>
        <v>-0.18969197782001507</v>
      </c>
      <c r="U57">
        <f>(SUM(P57:T57))</f>
        <v>1.3685115334520985</v>
      </c>
    </row>
    <row r="58" spans="1:21" x14ac:dyDescent="0.25">
      <c r="A58" s="3">
        <v>13125</v>
      </c>
      <c r="B58" t="str">
        <f>VLOOKUP(A58,Data!A:K,2,FALSE)</f>
        <v>Gerrit Cole</v>
      </c>
      <c r="C58" t="str">
        <f>VLOOKUP(A58,Data!A:K,3,FALSE)</f>
        <v>Pirates</v>
      </c>
      <c r="D58">
        <f>VLOOKUP(A58,Data!A:K,4,FALSE)</f>
        <v>4</v>
      </c>
      <c r="E58">
        <f>VLOOKUP(A58,Data!A:K,5,FALSE)</f>
        <v>22.2</v>
      </c>
      <c r="F58">
        <f>VLOOKUP(A58,Data!A:K,6,FALSE)</f>
        <v>7</v>
      </c>
      <c r="G58">
        <f>VLOOKUP(A58,Data!A:K,7,FALSE)</f>
        <v>19</v>
      </c>
      <c r="H58">
        <f>VLOOKUP(A58,Data!A:K,8,FALSE)</f>
        <v>21</v>
      </c>
      <c r="I58">
        <f>VLOOKUP(A58,Data!A:K,9,FALSE)</f>
        <v>6</v>
      </c>
      <c r="J58">
        <f>VLOOKUP(A58,Data!A:K,11,FALSE)</f>
        <v>0</v>
      </c>
      <c r="L58">
        <f>(F58*9)/(E58*($X$2/$X$3))*-1</f>
        <v>-0.71746256059981395</v>
      </c>
      <c r="M58">
        <f>(I58+H58)/(E58*($X$4/$X$3))*-1</f>
        <v>-0.93466976910685307</v>
      </c>
      <c r="N58" s="2">
        <f>IF(ISERROR((((E58/D58)/6.15)-(0.11*((F58*9)/E58)))*D58),"0",(((E58/D58)/6.15)-(0.11*((F58*9)/E58)))*D58)</f>
        <v>2.3611074489123265</v>
      </c>
      <c r="P58">
        <f>STANDARDIZE(H58,$X$6,$X$7)</f>
        <v>0.37702201438667765</v>
      </c>
      <c r="Q58">
        <f>STANDARDIZE(L58,$X$9,$X$10)</f>
        <v>0.52779251852447695</v>
      </c>
      <c r="R58">
        <f>STANDARDIZE(M58,$X$12,$X$13)</f>
        <v>0.2380567251831622</v>
      </c>
      <c r="S58">
        <f>STANDARDIZE(N58,$X$15,$X$16)</f>
        <v>0.35398593577990528</v>
      </c>
      <c r="T58">
        <f>STANDARDIZE(J58,$X$18,$X$19)</f>
        <v>-0.18969197782001507</v>
      </c>
      <c r="U58">
        <f>(SUM(P58:T58))</f>
        <v>1.3071652160542071</v>
      </c>
    </row>
    <row r="59" spans="1:21" x14ac:dyDescent="0.25">
      <c r="A59" s="3">
        <v>4338</v>
      </c>
      <c r="B59" t="str">
        <f>VLOOKUP(A59,Data!A:K,2,FALSE)</f>
        <v>Tyler Chatwood</v>
      </c>
      <c r="C59" t="str">
        <f>VLOOKUP(A59,Data!A:K,3,FALSE)</f>
        <v>Rockies</v>
      </c>
      <c r="D59">
        <f>VLOOKUP(A59,Data!A:K,4,FALSE)</f>
        <v>4</v>
      </c>
      <c r="E59">
        <f>VLOOKUP(A59,Data!A:K,5,FALSE)</f>
        <v>23.1</v>
      </c>
      <c r="F59">
        <f>VLOOKUP(A59,Data!A:K,6,FALSE)</f>
        <v>9</v>
      </c>
      <c r="G59">
        <f>VLOOKUP(A59,Data!A:K,7,FALSE)</f>
        <v>16</v>
      </c>
      <c r="H59">
        <f>VLOOKUP(A59,Data!A:K,8,FALSE)</f>
        <v>26</v>
      </c>
      <c r="I59">
        <f>VLOOKUP(A59,Data!A:K,9,FALSE)</f>
        <v>4</v>
      </c>
      <c r="J59">
        <f>VLOOKUP(A59,Data!A:K,11,FALSE)</f>
        <v>0</v>
      </c>
      <c r="L59">
        <f>(F59*9)/(E59*($X$2/$X$3))*-1</f>
        <v>-0.88651218062982562</v>
      </c>
      <c r="M59">
        <f>(I59+H59)/(E59*($X$4/$X$3))*-1</f>
        <v>-0.99806007090775073</v>
      </c>
      <c r="N59" s="2">
        <f>IF(ISERROR((((E59/D59)/6.15)-(0.11*((F59*9)/E59)))*D59),"0",(((E59/D59)/6.15)-(0.11*((F59*9)/E59)))*D59)</f>
        <v>2.2132404181184673</v>
      </c>
      <c r="P59">
        <f>STANDARDIZE(H59,$X$6,$X$7)</f>
        <v>0.98222632319478542</v>
      </c>
      <c r="Q59">
        <f>STANDARDIZE(L59,$X$9,$X$10)</f>
        <v>0.21271433247392044</v>
      </c>
      <c r="R59">
        <f>STANDARDIZE(M59,$X$12,$X$13)</f>
        <v>2.0573766135451393E-2</v>
      </c>
      <c r="S59">
        <f>STANDARDIZE(N59,$X$15,$X$16)</f>
        <v>0.2405586233677425</v>
      </c>
      <c r="T59">
        <f>STANDARDIZE(J59,$X$18,$X$19)</f>
        <v>-0.18969197782001507</v>
      </c>
      <c r="U59">
        <f>(SUM(P59:T59))</f>
        <v>1.2663810673518849</v>
      </c>
    </row>
    <row r="60" spans="1:21" x14ac:dyDescent="0.25">
      <c r="A60" s="3">
        <v>4371</v>
      </c>
      <c r="B60" t="str">
        <f>VLOOKUP(A60,Data!A:K,2,FALSE)</f>
        <v>Jeremy Hellickson</v>
      </c>
      <c r="C60" t="str">
        <f>VLOOKUP(A60,Data!A:K,3,FALSE)</f>
        <v>Phillies</v>
      </c>
      <c r="D60">
        <f>VLOOKUP(A60,Data!A:K,4,FALSE)</f>
        <v>5</v>
      </c>
      <c r="E60">
        <f>VLOOKUP(A60,Data!A:K,5,FALSE)</f>
        <v>26</v>
      </c>
      <c r="F60">
        <f>VLOOKUP(A60,Data!A:K,6,FALSE)</f>
        <v>11</v>
      </c>
      <c r="G60">
        <f>VLOOKUP(A60,Data!A:K,7,FALSE)</f>
        <v>28</v>
      </c>
      <c r="H60">
        <f>VLOOKUP(A60,Data!A:K,8,FALSE)</f>
        <v>25</v>
      </c>
      <c r="I60">
        <f>VLOOKUP(A60,Data!A:K,9,FALSE)</f>
        <v>6</v>
      </c>
      <c r="J60">
        <f>VLOOKUP(A60,Data!A:K,11,FALSE)</f>
        <v>0</v>
      </c>
      <c r="L60">
        <f>(F60*9)/(E60*($X$2/$X$3))*-1</f>
        <v>-0.96266130383777226</v>
      </c>
      <c r="M60">
        <f>(I60+H60)/(E60*($X$4/$X$3))*-1</f>
        <v>-0.91629591894492346</v>
      </c>
      <c r="N60" s="2">
        <f>IF(ISERROR((((E60/D60)/6.15)-(0.11*((F60*9)/E60)))*D60),"0",(((E60/D60)/6.15)-(0.11*((F60*9)/E60)))*D60)</f>
        <v>2.1334115071919948</v>
      </c>
      <c r="P60">
        <f>STANDARDIZE(H60,$X$6,$X$7)</f>
        <v>0.86118546143316388</v>
      </c>
      <c r="Q60">
        <f>STANDARDIZE(L60,$X$9,$X$10)</f>
        <v>7.0786018139699175E-2</v>
      </c>
      <c r="R60">
        <f>STANDARDIZE(M60,$X$12,$X$13)</f>
        <v>0.30109474817391446</v>
      </c>
      <c r="S60">
        <f>STANDARDIZE(N60,$X$15,$X$16)</f>
        <v>0.17932266853340939</v>
      </c>
      <c r="T60">
        <f>STANDARDIZE(J60,$X$18,$X$19)</f>
        <v>-0.18969197782001507</v>
      </c>
      <c r="U60">
        <f>(SUM(P60:T60))</f>
        <v>1.2226969184601719</v>
      </c>
    </row>
    <row r="61" spans="1:21" x14ac:dyDescent="0.25">
      <c r="A61" s="3">
        <v>4696</v>
      </c>
      <c r="B61" t="str">
        <f>VLOOKUP(A61,Data!A:K,2,FALSE)</f>
        <v>Nate Jones</v>
      </c>
      <c r="C61" t="str">
        <f>VLOOKUP(A61,Data!A:K,3,FALSE)</f>
        <v>White Sox</v>
      </c>
      <c r="D61">
        <f>VLOOKUP(A61,Data!A:K,4,FALSE)</f>
        <v>0</v>
      </c>
      <c r="E61">
        <f>VLOOKUP(A61,Data!A:K,5,FALSE)</f>
        <v>10.199999999999999</v>
      </c>
      <c r="F61">
        <f>VLOOKUP(A61,Data!A:K,6,FALSE)</f>
        <v>1</v>
      </c>
      <c r="G61">
        <f>VLOOKUP(A61,Data!A:K,7,FALSE)</f>
        <v>9</v>
      </c>
      <c r="H61">
        <f>VLOOKUP(A61,Data!A:K,8,FALSE)</f>
        <v>3</v>
      </c>
      <c r="I61">
        <f>VLOOKUP(A61,Data!A:K,9,FALSE)</f>
        <v>2</v>
      </c>
      <c r="J61">
        <f>VLOOKUP(A61,Data!A:K,11,FALSE)</f>
        <v>1</v>
      </c>
      <c r="L61">
        <f>(F61*9)/(E61*($X$2/$X$3))*-1</f>
        <v>-0.22307659447221106</v>
      </c>
      <c r="M61">
        <f>(I61+H61)/(E61*($X$4/$X$3))*-1</f>
        <v>-0.37671875225439616</v>
      </c>
      <c r="N61" s="2" t="str">
        <f>IF(ISERROR((((E61/D61)/6.15)-(0.11*((F61*9)/E61)))*D61),"0",(((E61/D61)/6.15)-(0.11*((F61*9)/E61)))*D61)</f>
        <v>0</v>
      </c>
      <c r="P61">
        <f>STANDARDIZE(H61,$X$6,$X$7)</f>
        <v>-1.8017134973225104</v>
      </c>
      <c r="Q61">
        <f>STANDARDIZE(L61,$X$9,$X$10)</f>
        <v>1.4492393303462534</v>
      </c>
      <c r="R61">
        <f>STANDARDIZE(M61,$X$12,$X$13)</f>
        <v>2.1523059825834974</v>
      </c>
      <c r="S61">
        <f>STANDARDIZE(N61,$X$15,$X$16)</f>
        <v>-1.4571958456397915</v>
      </c>
      <c r="T61">
        <f>STANDARDIZE(J61,$X$18,$X$19)</f>
        <v>0.85361390019006778</v>
      </c>
      <c r="U61">
        <f>(SUM(P61:T61))</f>
        <v>1.1962498701575166</v>
      </c>
    </row>
    <row r="62" spans="1:21" x14ac:dyDescent="0.25">
      <c r="A62" s="3">
        <v>12049</v>
      </c>
      <c r="B62" t="str">
        <f>VLOOKUP(A62,Data!A:K,2,FALSE)</f>
        <v>Kyle Hendricks</v>
      </c>
      <c r="C62" t="str">
        <f>VLOOKUP(A62,Data!A:K,3,FALSE)</f>
        <v>Cubs</v>
      </c>
      <c r="D62">
        <f>VLOOKUP(A62,Data!A:K,4,FALSE)</f>
        <v>4</v>
      </c>
      <c r="E62">
        <f>VLOOKUP(A62,Data!A:K,5,FALSE)</f>
        <v>23</v>
      </c>
      <c r="F62">
        <f>VLOOKUP(A62,Data!A:K,6,FALSE)</f>
        <v>9</v>
      </c>
      <c r="G62">
        <f>VLOOKUP(A62,Data!A:K,7,FALSE)</f>
        <v>19</v>
      </c>
      <c r="H62">
        <f>VLOOKUP(A62,Data!A:K,8,FALSE)</f>
        <v>20</v>
      </c>
      <c r="I62">
        <f>VLOOKUP(A62,Data!A:K,9,FALSE)</f>
        <v>4</v>
      </c>
      <c r="J62">
        <f>VLOOKUP(A62,Data!A:K,11,FALSE)</f>
        <v>0</v>
      </c>
      <c r="L62">
        <f>(F62*9)/(E62*($X$2/$X$3))*-1</f>
        <v>-0.89036658141517278</v>
      </c>
      <c r="M62">
        <f>(I62+H62)/(E62*($X$4/$X$3))*-1</f>
        <v>-0.80191957001631453</v>
      </c>
      <c r="N62" s="2">
        <f>IF(ISERROR((((E62/D62)/6.15)-(0.11*((F62*9)/E62)))*D62),"0",(((E62/D62)/6.15)-(0.11*((F62*9)/E62)))*D62)</f>
        <v>2.1902721809826793</v>
      </c>
      <c r="P62">
        <f>STANDARDIZE(H62,$X$6,$X$7)</f>
        <v>0.25598115262505605</v>
      </c>
      <c r="Q62">
        <f>STANDARDIZE(L62,$X$9,$X$10)</f>
        <v>0.20553042039211025</v>
      </c>
      <c r="R62">
        <f>STANDARDIZE(M62,$X$12,$X$13)</f>
        <v>0.69350346217872916</v>
      </c>
      <c r="S62">
        <f>STANDARDIZE(N62,$X$15,$X$16)</f>
        <v>0.22293991962309509</v>
      </c>
      <c r="T62">
        <f>STANDARDIZE(J62,$X$18,$X$19)</f>
        <v>-0.18969197782001507</v>
      </c>
      <c r="U62">
        <f>(SUM(P62:T62))</f>
        <v>1.1882629769989754</v>
      </c>
    </row>
    <row r="63" spans="1:21" x14ac:dyDescent="0.25">
      <c r="A63" s="3">
        <v>1118</v>
      </c>
      <c r="B63" t="str">
        <f>VLOOKUP(A63,Data!A:K,2,FALSE)</f>
        <v>Marco Estrada</v>
      </c>
      <c r="C63" t="str">
        <f>VLOOKUP(A63,Data!A:K,3,FALSE)</f>
        <v>Blue Jays</v>
      </c>
      <c r="D63">
        <f>VLOOKUP(A63,Data!A:K,4,FALSE)</f>
        <v>4</v>
      </c>
      <c r="E63">
        <f>VLOOKUP(A63,Data!A:K,5,FALSE)</f>
        <v>24.2</v>
      </c>
      <c r="F63">
        <f>VLOOKUP(A63,Data!A:K,6,FALSE)</f>
        <v>8</v>
      </c>
      <c r="G63">
        <f>VLOOKUP(A63,Data!A:K,7,FALSE)</f>
        <v>25</v>
      </c>
      <c r="H63">
        <f>VLOOKUP(A63,Data!A:K,8,FALSE)</f>
        <v>22</v>
      </c>
      <c r="I63">
        <f>VLOOKUP(A63,Data!A:K,9,FALSE)</f>
        <v>11</v>
      </c>
      <c r="J63">
        <f>VLOOKUP(A63,Data!A:K,11,FALSE)</f>
        <v>0</v>
      </c>
      <c r="L63">
        <f>(F63*9)/(E63*($X$2/$X$3))*-1</f>
        <v>-0.75219215326167033</v>
      </c>
      <c r="M63">
        <f>(I63+H63)/(E63*($X$4/$X$3))*-1</f>
        <v>-1.0479630744531383</v>
      </c>
      <c r="N63" s="2">
        <f>IF(ISERROR((((E63/D63)/6.15)-(0.11*((F63*9)/E63)))*D63),"0",(((E63/D63)/6.15)-(0.11*((F63*9)/E63)))*D63)</f>
        <v>2.6258684405025861</v>
      </c>
      <c r="P63">
        <f>STANDARDIZE(H63,$X$6,$X$7)</f>
        <v>0.49806287614829919</v>
      </c>
      <c r="Q63">
        <f>STANDARDIZE(L63,$X$9,$X$10)</f>
        <v>0.46306278380972404</v>
      </c>
      <c r="R63">
        <f>STANDARDIZE(M63,$X$12,$X$13)</f>
        <v>-0.15063622290210835</v>
      </c>
      <c r="S63">
        <f>STANDARDIZE(N63,$X$15,$X$16)</f>
        <v>0.55708143006577238</v>
      </c>
      <c r="T63">
        <f>STANDARDIZE(J63,$X$18,$X$19)</f>
        <v>-0.18969197782001507</v>
      </c>
      <c r="U63">
        <f>(SUM(P63:T63))</f>
        <v>1.1778788893016723</v>
      </c>
    </row>
    <row r="64" spans="1:21" x14ac:dyDescent="0.25">
      <c r="A64" s="3">
        <v>5279</v>
      </c>
      <c r="B64" t="str">
        <f>VLOOKUP(A64,Data!A:K,2,FALSE)</f>
        <v>Chris Tillman</v>
      </c>
      <c r="C64" t="str">
        <f>VLOOKUP(A64,Data!A:K,3,FALSE)</f>
        <v>Orioles</v>
      </c>
      <c r="D64">
        <f>VLOOKUP(A64,Data!A:K,4,FALSE)</f>
        <v>5</v>
      </c>
      <c r="E64">
        <f>VLOOKUP(A64,Data!A:K,5,FALSE)</f>
        <v>25</v>
      </c>
      <c r="F64">
        <f>VLOOKUP(A64,Data!A:K,6,FALSE)</f>
        <v>9</v>
      </c>
      <c r="G64">
        <f>VLOOKUP(A64,Data!A:K,7,FALSE)</f>
        <v>24</v>
      </c>
      <c r="H64">
        <f>VLOOKUP(A64,Data!A:K,8,FALSE)</f>
        <v>19</v>
      </c>
      <c r="I64">
        <f>VLOOKUP(A64,Data!A:K,9,FALSE)</f>
        <v>8</v>
      </c>
      <c r="J64">
        <f>VLOOKUP(A64,Data!A:K,11,FALSE)</f>
        <v>0</v>
      </c>
      <c r="L64">
        <f>(F64*9)/(E64*($X$2/$X$3))*-1</f>
        <v>-0.81913725490195888</v>
      </c>
      <c r="M64">
        <f>(I64+H64)/(E64*($X$4/$X$3))*-1</f>
        <v>-0.82998675496688556</v>
      </c>
      <c r="N64" s="2">
        <f>IF(ISERROR((((E64/D64)/6.15)-(0.11*((F64*9)/E64)))*D64),"0",(((E64/D64)/6.15)-(0.11*((F64*9)/E64)))*D64)</f>
        <v>2.2830406504065035</v>
      </c>
      <c r="P64">
        <f>STANDARDIZE(H64,$X$6,$X$7)</f>
        <v>0.13494029086343454</v>
      </c>
      <c r="Q64">
        <f>STANDARDIZE(L64,$X$9,$X$10)</f>
        <v>0.33828911566395964</v>
      </c>
      <c r="R64">
        <f>STANDARDIZE(M64,$X$12,$X$13)</f>
        <v>0.59720900921395204</v>
      </c>
      <c r="S64">
        <f>STANDARDIZE(N64,$X$15,$X$16)</f>
        <v>0.29410167966413914</v>
      </c>
      <c r="T64">
        <f>STANDARDIZE(J64,$X$18,$X$19)</f>
        <v>-0.18969197782001507</v>
      </c>
      <c r="U64">
        <f>(SUM(P64:T64))</f>
        <v>1.1748481175854704</v>
      </c>
    </row>
    <row r="65" spans="1:21" x14ac:dyDescent="0.25">
      <c r="A65" s="3">
        <v>2429</v>
      </c>
      <c r="B65" t="str">
        <f>VLOOKUP(A65,Data!A:K,2,FALSE)</f>
        <v>Corey Kluber</v>
      </c>
      <c r="C65" t="str">
        <f>VLOOKUP(A65,Data!A:K,3,FALSE)</f>
        <v>Indians</v>
      </c>
      <c r="D65">
        <f>VLOOKUP(A65,Data!A:K,4,FALSE)</f>
        <v>4</v>
      </c>
      <c r="E65">
        <f>VLOOKUP(A65,Data!A:K,5,FALSE)</f>
        <v>27</v>
      </c>
      <c r="F65">
        <f>VLOOKUP(A65,Data!A:K,6,FALSE)</f>
        <v>14</v>
      </c>
      <c r="G65">
        <f>VLOOKUP(A65,Data!A:K,7,FALSE)</f>
        <v>29</v>
      </c>
      <c r="H65">
        <f>VLOOKUP(A65,Data!A:K,8,FALSE)</f>
        <v>24</v>
      </c>
      <c r="I65">
        <f>VLOOKUP(A65,Data!A:K,9,FALSE)</f>
        <v>5</v>
      </c>
      <c r="J65">
        <f>VLOOKUP(A65,Data!A:K,11,FALSE)</f>
        <v>0</v>
      </c>
      <c r="L65">
        <f>(F65*9)/(E65*($X$2/$X$3))*-1</f>
        <v>-1.1798273218752493</v>
      </c>
      <c r="M65">
        <f>(I65+H65)/(E65*($X$4/$X$3))*-1</f>
        <v>-0.82543264382852133</v>
      </c>
      <c r="N65" s="2">
        <f>IF(ISERROR((((E65/D65)/6.15)-(0.11*((F65*9)/E65)))*D65),"0",(((E65/D65)/6.15)-(0.11*((F65*9)/E65)))*D65)</f>
        <v>2.3369105691056902</v>
      </c>
      <c r="P65">
        <f>STANDARDIZE(H65,$X$6,$X$7)</f>
        <v>0.74014459967154234</v>
      </c>
      <c r="Q65">
        <f>STANDARDIZE(L65,$X$9,$X$10)</f>
        <v>-0.33397250792456062</v>
      </c>
      <c r="R65">
        <f>STANDARDIZE(M65,$X$12,$X$13)</f>
        <v>0.61283350599130548</v>
      </c>
      <c r="S65">
        <f>STANDARDIZE(N65,$X$15,$X$16)</f>
        <v>0.33542475259733967</v>
      </c>
      <c r="T65">
        <f>STANDARDIZE(J65,$X$18,$X$19)</f>
        <v>-0.18969197782001507</v>
      </c>
      <c r="U65">
        <f>(SUM(P65:T65))</f>
        <v>1.164738372515612</v>
      </c>
    </row>
    <row r="66" spans="1:21" x14ac:dyDescent="0.25">
      <c r="A66" s="3">
        <v>14078</v>
      </c>
      <c r="B66" t="str">
        <f>VLOOKUP(A66,Data!A:K,2,FALSE)</f>
        <v>Michael Wacha</v>
      </c>
      <c r="C66" t="str">
        <f>VLOOKUP(A66,Data!A:K,3,FALSE)</f>
        <v>Cardinals</v>
      </c>
      <c r="D66">
        <f>VLOOKUP(A66,Data!A:K,4,FALSE)</f>
        <v>4</v>
      </c>
      <c r="E66">
        <f>VLOOKUP(A66,Data!A:K,5,FALSE)</f>
        <v>22.1</v>
      </c>
      <c r="F66">
        <f>VLOOKUP(A66,Data!A:K,6,FALSE)</f>
        <v>7</v>
      </c>
      <c r="G66">
        <f>VLOOKUP(A66,Data!A:K,7,FALSE)</f>
        <v>15</v>
      </c>
      <c r="H66">
        <f>VLOOKUP(A66,Data!A:K,8,FALSE)</f>
        <v>25</v>
      </c>
      <c r="I66">
        <f>VLOOKUP(A66,Data!A:K,9,FALSE)</f>
        <v>7</v>
      </c>
      <c r="J66">
        <f>VLOOKUP(A66,Data!A:K,11,FALSE)</f>
        <v>0</v>
      </c>
      <c r="L66">
        <f>(F66*9)/(E66*($X$2/$X$3))*-1</f>
        <v>-0.7207089975256048</v>
      </c>
      <c r="M66">
        <f>(I66+H66)/(E66*($X$4/$X$3))*-1</f>
        <v>-1.11276923742837</v>
      </c>
      <c r="N66" s="2">
        <f>IF(ISERROR((((E66/D66)/6.15)-(0.11*((F66*9)/E66)))*D66),"0",(((E66/D66)/6.15)-(0.11*((F66*9)/E66)))*D66)</f>
        <v>2.3391972924254132</v>
      </c>
      <c r="P66">
        <f>STANDARDIZE(H66,$X$6,$X$7)</f>
        <v>0.86118546143316388</v>
      </c>
      <c r="Q66">
        <f>STANDARDIZE(L66,$X$9,$X$10)</f>
        <v>0.52174174208662316</v>
      </c>
      <c r="R66">
        <f>STANDARDIZE(M66,$X$12,$X$13)</f>
        <v>-0.37297679690111074</v>
      </c>
      <c r="S66">
        <f>STANDARDIZE(N66,$X$15,$X$16)</f>
        <v>0.33717887506124439</v>
      </c>
      <c r="T66">
        <f>STANDARDIZE(J66,$X$18,$X$19)</f>
        <v>-0.18969197782001507</v>
      </c>
      <c r="U66">
        <f>(SUM(P66:T66))</f>
        <v>1.1574373038599057</v>
      </c>
    </row>
    <row r="67" spans="1:21" x14ac:dyDescent="0.25">
      <c r="A67" s="3">
        <v>11490</v>
      </c>
      <c r="B67" t="str">
        <f>VLOOKUP(A67,Data!A:K,2,FALSE)</f>
        <v>Aaron Sanchez</v>
      </c>
      <c r="C67" t="str">
        <f>VLOOKUP(A67,Data!A:K,3,FALSE)</f>
        <v>Blue Jays</v>
      </c>
      <c r="D67">
        <f>VLOOKUP(A67,Data!A:K,4,FALSE)</f>
        <v>4</v>
      </c>
      <c r="E67">
        <f>VLOOKUP(A67,Data!A:K,5,FALSE)</f>
        <v>24.1</v>
      </c>
      <c r="F67">
        <f>VLOOKUP(A67,Data!A:K,6,FALSE)</f>
        <v>9</v>
      </c>
      <c r="G67">
        <f>VLOOKUP(A67,Data!A:K,7,FALSE)</f>
        <v>23</v>
      </c>
      <c r="H67">
        <f>VLOOKUP(A67,Data!A:K,8,FALSE)</f>
        <v>20</v>
      </c>
      <c r="I67">
        <f>VLOOKUP(A67,Data!A:K,9,FALSE)</f>
        <v>8</v>
      </c>
      <c r="J67">
        <f>VLOOKUP(A67,Data!A:K,11,FALSE)</f>
        <v>0</v>
      </c>
      <c r="L67">
        <f>(F67*9)/(E67*($X$2/$X$3))*-1</f>
        <v>-0.84972744284435564</v>
      </c>
      <c r="M67">
        <f>(I67+H67)/(E67*($X$4/$X$3))*-1</f>
        <v>-0.89287033729340681</v>
      </c>
      <c r="N67" s="2">
        <f>IF(ISERROR((((E67/D67)/6.15)-(0.11*((F67*9)/E67)))*D67),"0",(((E67/D67)/6.15)-(0.11*((F67*9)/E67)))*D67)</f>
        <v>2.4398610127180111</v>
      </c>
      <c r="P67">
        <f>STANDARDIZE(H67,$X$6,$X$7)</f>
        <v>0.25598115262505605</v>
      </c>
      <c r="Q67">
        <f>STANDARDIZE(L67,$X$9,$X$10)</f>
        <v>0.28127448927127757</v>
      </c>
      <c r="R67">
        <f>STANDARDIZE(M67,$X$12,$X$13)</f>
        <v>0.3814645314096437</v>
      </c>
      <c r="S67">
        <f>STANDARDIZE(N67,$X$15,$X$16)</f>
        <v>0.41439700265127416</v>
      </c>
      <c r="T67">
        <f>STANDARDIZE(J67,$X$18,$X$19)</f>
        <v>-0.18969197782001507</v>
      </c>
      <c r="U67">
        <f>(SUM(P67:T67))</f>
        <v>1.1434251981372365</v>
      </c>
    </row>
    <row r="68" spans="1:21" x14ac:dyDescent="0.25">
      <c r="A68" s="3">
        <v>8137</v>
      </c>
      <c r="B68" t="str">
        <f>VLOOKUP(A68,Data!A:K,2,FALSE)</f>
        <v>Jaime Garcia</v>
      </c>
      <c r="C68" t="str">
        <f>VLOOKUP(A68,Data!A:K,3,FALSE)</f>
        <v>Cardinals</v>
      </c>
      <c r="D68">
        <f>VLOOKUP(A68,Data!A:K,4,FALSE)</f>
        <v>4</v>
      </c>
      <c r="E68">
        <f>VLOOKUP(A68,Data!A:K,5,FALSE)</f>
        <v>25</v>
      </c>
      <c r="F68">
        <f>VLOOKUP(A68,Data!A:K,6,FALSE)</f>
        <v>9</v>
      </c>
      <c r="G68">
        <f>VLOOKUP(A68,Data!A:K,7,FALSE)</f>
        <v>29</v>
      </c>
      <c r="H68">
        <f>VLOOKUP(A68,Data!A:K,8,FALSE)</f>
        <v>18</v>
      </c>
      <c r="I68">
        <f>VLOOKUP(A68,Data!A:K,9,FALSE)</f>
        <v>11</v>
      </c>
      <c r="J68">
        <f>VLOOKUP(A68,Data!A:K,11,FALSE)</f>
        <v>0</v>
      </c>
      <c r="L68">
        <f>(F68*9)/(E68*($X$2/$X$3))*-1</f>
        <v>-0.81913725490195888</v>
      </c>
      <c r="M68">
        <f>(I68+H68)/(E68*($X$4/$X$3))*-1</f>
        <v>-0.89146725533480298</v>
      </c>
      <c r="N68" s="2">
        <f>IF(ISERROR((((E68/D68)/6.15)-(0.11*((F68*9)/E68)))*D68),"0",(((E68/D68)/6.15)-(0.11*((F68*9)/E68)))*D68)</f>
        <v>2.6394406504065033</v>
      </c>
      <c r="P68">
        <f>STANDARDIZE(H68,$X$6,$X$7)</f>
        <v>1.3899429101812967E-2</v>
      </c>
      <c r="Q68">
        <f>STANDARDIZE(L68,$X$9,$X$10)</f>
        <v>0.33828911566395964</v>
      </c>
      <c r="R68">
        <f>STANDARDIZE(M68,$X$12,$X$13)</f>
        <v>0.38627830271967867</v>
      </c>
      <c r="S68">
        <f>STANDARDIZE(N68,$X$15,$X$16)</f>
        <v>0.56749253580469283</v>
      </c>
      <c r="T68">
        <f>STANDARDIZE(J68,$X$18,$X$19)</f>
        <v>-0.18969197782001507</v>
      </c>
      <c r="U68">
        <f>(SUM(P68:T68))</f>
        <v>1.1162674054701291</v>
      </c>
    </row>
    <row r="69" spans="1:21" x14ac:dyDescent="0.25">
      <c r="A69" s="3">
        <v>13071</v>
      </c>
      <c r="B69" t="str">
        <f>VLOOKUP(A69,Data!A:K,2,FALSE)</f>
        <v>Wei-Yin Chen</v>
      </c>
      <c r="C69" t="str">
        <f>VLOOKUP(A69,Data!A:K,3,FALSE)</f>
        <v>Marlins</v>
      </c>
      <c r="D69">
        <f>VLOOKUP(A69,Data!A:K,4,FALSE)</f>
        <v>4</v>
      </c>
      <c r="E69">
        <f>VLOOKUP(A69,Data!A:K,5,FALSE)</f>
        <v>25</v>
      </c>
      <c r="F69">
        <f>VLOOKUP(A69,Data!A:K,6,FALSE)</f>
        <v>12</v>
      </c>
      <c r="G69">
        <f>VLOOKUP(A69,Data!A:K,7,FALSE)</f>
        <v>20</v>
      </c>
      <c r="H69">
        <f>VLOOKUP(A69,Data!A:K,8,FALSE)</f>
        <v>25</v>
      </c>
      <c r="I69">
        <f>VLOOKUP(A69,Data!A:K,9,FALSE)</f>
        <v>4</v>
      </c>
      <c r="J69">
        <f>VLOOKUP(A69,Data!A:K,11,FALSE)</f>
        <v>0</v>
      </c>
      <c r="L69">
        <f>(F69*9)/(E69*($X$2/$X$3))*-1</f>
        <v>-1.0921830065359452</v>
      </c>
      <c r="M69">
        <f>(I69+H69)/(E69*($X$4/$X$3))*-1</f>
        <v>-0.89146725533480298</v>
      </c>
      <c r="N69" s="2">
        <f>IF(ISERROR((((E69/D69)/6.15)-(0.11*((F69*9)/E69)))*D69),"0",(((E69/D69)/6.15)-(0.11*((F69*9)/E69)))*D69)</f>
        <v>2.1642406504065033</v>
      </c>
      <c r="P69">
        <f>STANDARDIZE(H69,$X$6,$X$7)</f>
        <v>0.86118546143316388</v>
      </c>
      <c r="Q69">
        <f>STANDARDIZE(L69,$X$9,$X$10)</f>
        <v>-0.17061921621146253</v>
      </c>
      <c r="R69">
        <f>STANDARDIZE(M69,$X$12,$X$13)</f>
        <v>0.38627830271967867</v>
      </c>
      <c r="S69">
        <f>STANDARDIZE(N69,$X$15,$X$16)</f>
        <v>0.20297139428395433</v>
      </c>
      <c r="T69">
        <f>STANDARDIZE(J69,$X$18,$X$19)</f>
        <v>-0.18969197782001507</v>
      </c>
      <c r="U69">
        <f>(SUM(P69:T69))</f>
        <v>1.0901239644053196</v>
      </c>
    </row>
    <row r="70" spans="1:21" x14ac:dyDescent="0.25">
      <c r="A70" s="3">
        <v>12385</v>
      </c>
      <c r="B70" t="str">
        <f>VLOOKUP(A70,Data!A:K,2,FALSE)</f>
        <v>Nicholas Tropeano</v>
      </c>
      <c r="C70" t="str">
        <f>VLOOKUP(A70,Data!A:K,3,FALSE)</f>
        <v>Angels</v>
      </c>
      <c r="D70">
        <f>VLOOKUP(A70,Data!A:K,4,FALSE)</f>
        <v>4</v>
      </c>
      <c r="E70">
        <f>VLOOKUP(A70,Data!A:K,5,FALSE)</f>
        <v>21.1</v>
      </c>
      <c r="F70">
        <f>VLOOKUP(A70,Data!A:K,6,FALSE)</f>
        <v>5</v>
      </c>
      <c r="G70">
        <f>VLOOKUP(A70,Data!A:K,7,FALSE)</f>
        <v>20</v>
      </c>
      <c r="H70">
        <f>VLOOKUP(A70,Data!A:K,8,FALSE)</f>
        <v>23</v>
      </c>
      <c r="I70">
        <f>VLOOKUP(A70,Data!A:K,9,FALSE)</f>
        <v>10</v>
      </c>
      <c r="J70">
        <f>VLOOKUP(A70,Data!A:K,11,FALSE)</f>
        <v>0</v>
      </c>
      <c r="L70">
        <f>(F70*9)/(E70*($X$2/$X$3))*-1</f>
        <v>-0.5391898728949176</v>
      </c>
      <c r="M70">
        <f>(I70+H70)/(E70*($X$4/$X$3))*-1</f>
        <v>-1.2019292133538362</v>
      </c>
      <c r="N70" s="2">
        <f>IF(ISERROR((((E70/D70)/6.15)-(0.11*((F70*9)/E70)))*D70),"0",(((E70/D70)/6.15)-(0.11*((F70*9)/E70)))*D70)</f>
        <v>2.4925056833506725</v>
      </c>
      <c r="P70">
        <f>STANDARDIZE(H70,$X$6,$X$7)</f>
        <v>0.61910373790992079</v>
      </c>
      <c r="Q70">
        <f>STANDARDIZE(L70,$X$9,$X$10)</f>
        <v>0.86006084929294691</v>
      </c>
      <c r="R70">
        <f>STANDARDIZE(M70,$X$12,$X$13)</f>
        <v>-0.67887178149666383</v>
      </c>
      <c r="S70">
        <f>STANDARDIZE(N70,$X$15,$X$16)</f>
        <v>0.45478020011339743</v>
      </c>
      <c r="T70">
        <f>STANDARDIZE(J70,$X$18,$X$19)</f>
        <v>-0.18969197782001507</v>
      </c>
      <c r="U70">
        <f>(SUM(P70:T70))</f>
        <v>1.0653810279995861</v>
      </c>
    </row>
    <row r="71" spans="1:21" x14ac:dyDescent="0.25">
      <c r="A71" s="3">
        <v>5867</v>
      </c>
      <c r="B71" t="str">
        <f>VLOOKUP(A71,Data!A:K,2,FALSE)</f>
        <v>Danny Salazar</v>
      </c>
      <c r="C71" t="str">
        <f>VLOOKUP(A71,Data!A:K,3,FALSE)</f>
        <v>Indians</v>
      </c>
      <c r="D71">
        <f>VLOOKUP(A71,Data!A:K,4,FALSE)</f>
        <v>4</v>
      </c>
      <c r="E71">
        <f>VLOOKUP(A71,Data!A:K,5,FALSE)</f>
        <v>23</v>
      </c>
      <c r="F71">
        <f>VLOOKUP(A71,Data!A:K,6,FALSE)</f>
        <v>6</v>
      </c>
      <c r="G71">
        <f>VLOOKUP(A71,Data!A:K,7,FALSE)</f>
        <v>26</v>
      </c>
      <c r="H71">
        <f>VLOOKUP(A71,Data!A:K,8,FALSE)</f>
        <v>11</v>
      </c>
      <c r="I71">
        <f>VLOOKUP(A71,Data!A:K,9,FALSE)</f>
        <v>13</v>
      </c>
      <c r="J71">
        <f>VLOOKUP(A71,Data!A:K,11,FALSE)</f>
        <v>0</v>
      </c>
      <c r="L71">
        <f>(F71*9)/(E71*($X$2/$X$3))*-1</f>
        <v>-0.59357772094344852</v>
      </c>
      <c r="M71">
        <f>(I71+H71)/(E71*($X$4/$X$3))*-1</f>
        <v>-0.80191957001631453</v>
      </c>
      <c r="N71" s="2">
        <f>IF(ISERROR((((E71/D71)/6.15)-(0.11*((F71*9)/E71)))*D71),"0",(((E71/D71)/6.15)-(0.11*((F71*9)/E71)))*D71)</f>
        <v>2.7067939201131139</v>
      </c>
      <c r="P71">
        <f>STANDARDIZE(H71,$X$6,$X$7)</f>
        <v>-0.83338660322953795</v>
      </c>
      <c r="Q71">
        <f>STANDARDIZE(L71,$X$9,$X$10)</f>
        <v>0.75869165069148203</v>
      </c>
      <c r="R71">
        <f>STANDARDIZE(M71,$X$12,$X$13)</f>
        <v>0.69350346217872916</v>
      </c>
      <c r="S71">
        <f>STANDARDIZE(N71,$X$15,$X$16)</f>
        <v>0.61915855171085421</v>
      </c>
      <c r="T71">
        <f>STANDARDIZE(J71,$X$18,$X$19)</f>
        <v>-0.18969197782001507</v>
      </c>
      <c r="U71">
        <f>(SUM(P71:T71))</f>
        <v>1.0482750835315124</v>
      </c>
    </row>
    <row r="72" spans="1:21" x14ac:dyDescent="0.25">
      <c r="A72" s="3">
        <v>4141</v>
      </c>
      <c r="B72" t="str">
        <f>VLOOKUP(A72,Data!A:K,2,FALSE)</f>
        <v>Derek Holland</v>
      </c>
      <c r="C72" t="str">
        <f>VLOOKUP(A72,Data!A:K,3,FALSE)</f>
        <v>Rangers</v>
      </c>
      <c r="D72">
        <f>VLOOKUP(A72,Data!A:K,4,FALSE)</f>
        <v>4</v>
      </c>
      <c r="E72">
        <f>VLOOKUP(A72,Data!A:K,5,FALSE)</f>
        <v>23</v>
      </c>
      <c r="F72">
        <f>VLOOKUP(A72,Data!A:K,6,FALSE)</f>
        <v>8</v>
      </c>
      <c r="G72">
        <f>VLOOKUP(A72,Data!A:K,7,FALSE)</f>
        <v>17</v>
      </c>
      <c r="H72">
        <f>VLOOKUP(A72,Data!A:K,8,FALSE)</f>
        <v>18</v>
      </c>
      <c r="I72">
        <f>VLOOKUP(A72,Data!A:K,9,FALSE)</f>
        <v>8</v>
      </c>
      <c r="J72">
        <f>VLOOKUP(A72,Data!A:K,11,FALSE)</f>
        <v>0</v>
      </c>
      <c r="L72">
        <f>(F72*9)/(E72*($X$2/$X$3))*-1</f>
        <v>-0.79143696125793128</v>
      </c>
      <c r="M72">
        <f>(I72+H72)/(E72*($X$4/$X$3))*-1</f>
        <v>-0.8687462008510074</v>
      </c>
      <c r="N72" s="2">
        <f>IF(ISERROR((((E72/D72)/6.15)-(0.11*((F72*9)/E72)))*D72),"0",(((E72/D72)/6.15)-(0.11*((F72*9)/E72)))*D72)</f>
        <v>2.3624460940261578</v>
      </c>
      <c r="P72">
        <f>STANDARDIZE(H72,$X$6,$X$7)</f>
        <v>1.3899429101812967E-2</v>
      </c>
      <c r="Q72">
        <f>STANDARDIZE(L72,$X$9,$X$10)</f>
        <v>0.38991749715856766</v>
      </c>
      <c r="R72">
        <f>STANDARDIZE(M72,$X$12,$X$13)</f>
        <v>0.46423095511973622</v>
      </c>
      <c r="S72">
        <f>STANDARDIZE(N72,$X$15,$X$16)</f>
        <v>0.35501279698568167</v>
      </c>
      <c r="T72">
        <f>STANDARDIZE(J72,$X$18,$X$19)</f>
        <v>-0.18969197782001507</v>
      </c>
      <c r="U72">
        <f>(SUM(P72:T72))</f>
        <v>1.0333687005457834</v>
      </c>
    </row>
    <row r="73" spans="1:21" x14ac:dyDescent="0.25">
      <c r="A73" s="3">
        <v>6902</v>
      </c>
      <c r="B73" t="str">
        <f>VLOOKUP(A73,Data!A:K,2,FALSE)</f>
        <v>Martin Perez</v>
      </c>
      <c r="C73" t="str">
        <f>VLOOKUP(A73,Data!A:K,3,FALSE)</f>
        <v>Rangers</v>
      </c>
      <c r="D73">
        <f>VLOOKUP(A73,Data!A:K,4,FALSE)</f>
        <v>5</v>
      </c>
      <c r="E73">
        <f>VLOOKUP(A73,Data!A:K,5,FALSE)</f>
        <v>30</v>
      </c>
      <c r="F73">
        <f>VLOOKUP(A73,Data!A:K,6,FALSE)</f>
        <v>14</v>
      </c>
      <c r="G73">
        <f>VLOOKUP(A73,Data!A:K,7,FALSE)</f>
        <v>14</v>
      </c>
      <c r="H73">
        <f>VLOOKUP(A73,Data!A:K,8,FALSE)</f>
        <v>26</v>
      </c>
      <c r="I73">
        <f>VLOOKUP(A73,Data!A:K,9,FALSE)</f>
        <v>15</v>
      </c>
      <c r="J73">
        <f>VLOOKUP(A73,Data!A:K,11,FALSE)</f>
        <v>0</v>
      </c>
      <c r="L73">
        <f>(F73*9)/(E73*($X$2/$X$3))*-1</f>
        <v>-1.0618445896877244</v>
      </c>
      <c r="M73">
        <f>(I73+H73)/(E73*($X$4/$X$3))*-1</f>
        <v>-1.0502918812852564</v>
      </c>
      <c r="N73" s="2">
        <f>IF(ISERROR((((E73/D73)/6.15)-(0.11*((F73*9)/E73)))*D73),"0",(((E73/D73)/6.15)-(0.11*((F73*9)/E73)))*D73)</f>
        <v>2.5680487804878052</v>
      </c>
      <c r="P73">
        <f>STANDARDIZE(H73,$X$6,$X$7)</f>
        <v>0.98222632319478542</v>
      </c>
      <c r="Q73">
        <f>STANDARDIZE(L73,$X$9,$X$10)</f>
        <v>-0.11407384600308211</v>
      </c>
      <c r="R73">
        <f>STANDARDIZE(M73,$X$12,$X$13)</f>
        <v>-0.15862602239052789</v>
      </c>
      <c r="S73">
        <f>STANDARDIZE(N73,$X$15,$X$16)</f>
        <v>0.51272855028688158</v>
      </c>
      <c r="T73">
        <f>STANDARDIZE(J73,$X$18,$X$19)</f>
        <v>-0.18969197782001507</v>
      </c>
      <c r="U73">
        <f>(SUM(P73:T73))</f>
        <v>1.0325630272680419</v>
      </c>
    </row>
    <row r="74" spans="1:21" x14ac:dyDescent="0.25">
      <c r="A74" s="3">
        <v>16149</v>
      </c>
      <c r="B74" t="str">
        <f>VLOOKUP(A74,Data!A:K,2,FALSE)</f>
        <v>Aaron Nola</v>
      </c>
      <c r="C74" t="str">
        <f>VLOOKUP(A74,Data!A:K,3,FALSE)</f>
        <v>Phillies</v>
      </c>
      <c r="D74">
        <f>VLOOKUP(A74,Data!A:K,4,FALSE)</f>
        <v>4</v>
      </c>
      <c r="E74">
        <f>VLOOKUP(A74,Data!A:K,5,FALSE)</f>
        <v>26</v>
      </c>
      <c r="F74">
        <f>VLOOKUP(A74,Data!A:K,6,FALSE)</f>
        <v>13</v>
      </c>
      <c r="G74">
        <f>VLOOKUP(A74,Data!A:K,7,FALSE)</f>
        <v>30</v>
      </c>
      <c r="H74">
        <f>VLOOKUP(A74,Data!A:K,8,FALSE)</f>
        <v>21</v>
      </c>
      <c r="I74">
        <f>VLOOKUP(A74,Data!A:K,9,FALSE)</f>
        <v>5</v>
      </c>
      <c r="J74">
        <f>VLOOKUP(A74,Data!A:K,11,FALSE)</f>
        <v>0</v>
      </c>
      <c r="L74">
        <f>(F74*9)/(E74*($X$2/$X$3))*-1</f>
        <v>-1.1376906318082762</v>
      </c>
      <c r="M74">
        <f>(I74+H74)/(E74*($X$4/$X$3))*-1</f>
        <v>-0.76850625459896804</v>
      </c>
      <c r="N74" s="2">
        <f>IF(ISERROR((((E74/D74)/6.15)-(0.11*((F74*9)/E74)))*D74),"0",(((E74/D74)/6.15)-(0.11*((F74*9)/E74)))*D74)</f>
        <v>2.2476422764227642</v>
      </c>
      <c r="P74">
        <f>STANDARDIZE(H74,$X$6,$X$7)</f>
        <v>0.37702201438667765</v>
      </c>
      <c r="Q74">
        <f>STANDARDIZE(L74,$X$9,$X$10)</f>
        <v>-0.25543727152403278</v>
      </c>
      <c r="R74">
        <f>STANDARDIZE(M74,$X$12,$X$13)</f>
        <v>0.80813971570822574</v>
      </c>
      <c r="S74">
        <f>STANDARDIZE(N74,$X$15,$X$16)</f>
        <v>0.26694794293743318</v>
      </c>
      <c r="T74">
        <f>STANDARDIZE(J74,$X$18,$X$19)</f>
        <v>-0.18969197782001507</v>
      </c>
      <c r="U74">
        <f>(SUM(P74:T74))</f>
        <v>1.0069804236882889</v>
      </c>
    </row>
    <row r="75" spans="1:21" x14ac:dyDescent="0.25">
      <c r="A75" s="3">
        <v>11855</v>
      </c>
      <c r="B75" t="str">
        <f>VLOOKUP(A75,Data!A:K,2,FALSE)</f>
        <v>Yordano Ventura</v>
      </c>
      <c r="C75" t="str">
        <f>VLOOKUP(A75,Data!A:K,3,FALSE)</f>
        <v>Royals</v>
      </c>
      <c r="D75">
        <f>VLOOKUP(A75,Data!A:K,4,FALSE)</f>
        <v>4</v>
      </c>
      <c r="E75">
        <f>VLOOKUP(A75,Data!A:K,5,FALSE)</f>
        <v>23</v>
      </c>
      <c r="F75">
        <f>VLOOKUP(A75,Data!A:K,6,FALSE)</f>
        <v>6</v>
      </c>
      <c r="G75">
        <f>VLOOKUP(A75,Data!A:K,7,FALSE)</f>
        <v>21</v>
      </c>
      <c r="H75">
        <f>VLOOKUP(A75,Data!A:K,8,FALSE)</f>
        <v>15</v>
      </c>
      <c r="I75">
        <f>VLOOKUP(A75,Data!A:K,9,FALSE)</f>
        <v>14</v>
      </c>
      <c r="J75">
        <f>VLOOKUP(A75,Data!A:K,11,FALSE)</f>
        <v>0</v>
      </c>
      <c r="L75">
        <f>(F75*9)/(E75*($X$2/$X$3))*-1</f>
        <v>-0.59357772094344852</v>
      </c>
      <c r="M75">
        <f>(I75+H75)/(E75*($X$4/$X$3))*-1</f>
        <v>-0.96898614710304676</v>
      </c>
      <c r="N75" s="2">
        <f>IF(ISERROR((((E75/D75)/6.15)-(0.11*((F75*9)/E75)))*D75),"0",(((E75/D75)/6.15)-(0.11*((F75*9)/E75)))*D75)</f>
        <v>2.7067939201131139</v>
      </c>
      <c r="P75">
        <f>STANDARDIZE(H75,$X$6,$X$7)</f>
        <v>-0.34922315618305172</v>
      </c>
      <c r="Q75">
        <f>STANDARDIZE(L75,$X$9,$X$10)</f>
        <v>0.75869165069148203</v>
      </c>
      <c r="R75">
        <f>STANDARDIZE(M75,$X$12,$X$13)</f>
        <v>0.12032219453124676</v>
      </c>
      <c r="S75">
        <f>STANDARDIZE(N75,$X$15,$X$16)</f>
        <v>0.61915855171085421</v>
      </c>
      <c r="T75">
        <f>STANDARDIZE(J75,$X$18,$X$19)</f>
        <v>-0.18969197782001507</v>
      </c>
      <c r="U75">
        <f>(SUM(P75:T75))</f>
        <v>0.95925726293051627</v>
      </c>
    </row>
    <row r="76" spans="1:21" x14ac:dyDescent="0.25">
      <c r="A76" s="3">
        <v>1259</v>
      </c>
      <c r="B76" t="str">
        <f>VLOOKUP(A76,Data!A:K,2,FALSE)</f>
        <v>Colby Lewis</v>
      </c>
      <c r="C76" t="str">
        <f>VLOOKUP(A76,Data!A:K,3,FALSE)</f>
        <v>Rangers</v>
      </c>
      <c r="D76">
        <f>VLOOKUP(A76,Data!A:K,4,FALSE)</f>
        <v>4</v>
      </c>
      <c r="E76">
        <f>VLOOKUP(A76,Data!A:K,5,FALSE)</f>
        <v>24</v>
      </c>
      <c r="F76">
        <f>VLOOKUP(A76,Data!A:K,6,FALSE)</f>
        <v>9</v>
      </c>
      <c r="G76">
        <f>VLOOKUP(A76,Data!A:K,7,FALSE)</f>
        <v>20</v>
      </c>
      <c r="H76">
        <f>VLOOKUP(A76,Data!A:K,8,FALSE)</f>
        <v>26</v>
      </c>
      <c r="I76">
        <f>VLOOKUP(A76,Data!A:K,9,FALSE)</f>
        <v>10</v>
      </c>
      <c r="J76">
        <f>VLOOKUP(A76,Data!A:K,11,FALSE)</f>
        <v>0</v>
      </c>
      <c r="L76">
        <f>(F76*9)/(E76*($X$2/$X$3))*-1</f>
        <v>-0.85326797385620723</v>
      </c>
      <c r="M76">
        <f>(I76+H76)/(E76*($X$4/$X$3))*-1</f>
        <v>-1.1527593818984521</v>
      </c>
      <c r="N76" s="2">
        <f>IF(ISERROR((((E76/D76)/6.15)-(0.11*((F76*9)/E76)))*D76),"0",(((E76/D76)/6.15)-(0.11*((F76*9)/E76)))*D76)</f>
        <v>2.4174390243902435</v>
      </c>
      <c r="P76">
        <f>STANDARDIZE(H76,$X$6,$X$7)</f>
        <v>0.98222632319478542</v>
      </c>
      <c r="Q76">
        <f>STANDARDIZE(L76,$X$9,$X$10)</f>
        <v>0.27467557417953176</v>
      </c>
      <c r="R76">
        <f>STANDARDIZE(M76,$X$12,$X$13)</f>
        <v>-0.51017719988098331</v>
      </c>
      <c r="S76">
        <f>STANDARDIZE(N76,$X$15,$X$16)</f>
        <v>0.39719732087433279</v>
      </c>
      <c r="T76">
        <f>STANDARDIZE(J76,$X$18,$X$19)</f>
        <v>-0.18969197782001507</v>
      </c>
      <c r="U76">
        <f>(SUM(P76:T76))</f>
        <v>0.95423004054765159</v>
      </c>
    </row>
    <row r="77" spans="1:21" x14ac:dyDescent="0.25">
      <c r="A77" s="3">
        <v>12664</v>
      </c>
      <c r="B77" t="str">
        <f>VLOOKUP(A77,Data!A:K,2,FALSE)</f>
        <v>Jerad Eickhoff</v>
      </c>
      <c r="C77" t="str">
        <f>VLOOKUP(A77,Data!A:K,3,FALSE)</f>
        <v>Phillies</v>
      </c>
      <c r="D77">
        <f>VLOOKUP(A77,Data!A:K,4,FALSE)</f>
        <v>4</v>
      </c>
      <c r="E77">
        <f>VLOOKUP(A77,Data!A:K,5,FALSE)</f>
        <v>24.1</v>
      </c>
      <c r="F77">
        <f>VLOOKUP(A77,Data!A:K,6,FALSE)</f>
        <v>11</v>
      </c>
      <c r="G77">
        <f>VLOOKUP(A77,Data!A:K,7,FALSE)</f>
        <v>28</v>
      </c>
      <c r="H77">
        <f>VLOOKUP(A77,Data!A:K,8,FALSE)</f>
        <v>23</v>
      </c>
      <c r="I77">
        <f>VLOOKUP(A77,Data!A:K,9,FALSE)</f>
        <v>5</v>
      </c>
      <c r="J77">
        <f>VLOOKUP(A77,Data!A:K,11,FALSE)</f>
        <v>0</v>
      </c>
      <c r="L77">
        <f>(F77*9)/(E77*($X$2/$X$3))*-1</f>
        <v>-1.0385557634764346</v>
      </c>
      <c r="M77">
        <f>(I77+H77)/(E77*($X$4/$X$3))*-1</f>
        <v>-0.89287033729340681</v>
      </c>
      <c r="N77" s="2">
        <f>IF(ISERROR((((E77/D77)/6.15)-(0.11*((F77*9)/E77)))*D77),"0",(((E77/D77)/6.15)-(0.11*((F77*9)/E77)))*D77)</f>
        <v>2.1112303073238206</v>
      </c>
      <c r="P77">
        <f>STANDARDIZE(H77,$X$6,$X$7)</f>
        <v>0.61910373790992079</v>
      </c>
      <c r="Q77">
        <f>STANDARDIZE(L77,$X$9,$X$10)</f>
        <v>-7.0667648955155288E-2</v>
      </c>
      <c r="R77">
        <f>STANDARDIZE(M77,$X$12,$X$13)</f>
        <v>0.3814645314096437</v>
      </c>
      <c r="S77">
        <f>STANDARDIZE(N77,$X$15,$X$16)</f>
        <v>0.16230769316252022</v>
      </c>
      <c r="T77">
        <f>STANDARDIZE(J77,$X$18,$X$19)</f>
        <v>-0.18969197782001507</v>
      </c>
      <c r="U77">
        <f>(SUM(P77:T77))</f>
        <v>0.90251633570691436</v>
      </c>
    </row>
    <row r="78" spans="1:21" x14ac:dyDescent="0.25">
      <c r="A78" s="3">
        <v>6797</v>
      </c>
      <c r="B78" t="str">
        <f>VLOOKUP(A78,Data!A:K,2,FALSE)</f>
        <v>Julio Teheran</v>
      </c>
      <c r="C78" t="str">
        <f>VLOOKUP(A78,Data!A:K,3,FALSE)</f>
        <v>Braves</v>
      </c>
      <c r="D78">
        <f>VLOOKUP(A78,Data!A:K,4,FALSE)</f>
        <v>5</v>
      </c>
      <c r="E78">
        <f>VLOOKUP(A78,Data!A:K,5,FALSE)</f>
        <v>29.1</v>
      </c>
      <c r="F78">
        <f>VLOOKUP(A78,Data!A:K,6,FALSE)</f>
        <v>15</v>
      </c>
      <c r="G78">
        <f>VLOOKUP(A78,Data!A:K,7,FALSE)</f>
        <v>25</v>
      </c>
      <c r="H78">
        <f>VLOOKUP(A78,Data!A:K,8,FALSE)</f>
        <v>29</v>
      </c>
      <c r="I78">
        <f>VLOOKUP(A78,Data!A:K,9,FALSE)</f>
        <v>11</v>
      </c>
      <c r="J78">
        <f>VLOOKUP(A78,Data!A:K,11,FALSE)</f>
        <v>0</v>
      </c>
      <c r="L78">
        <f>(F78*9)/(E78*($X$2/$X$3))*-1</f>
        <v>-1.1728769400085322</v>
      </c>
      <c r="M78">
        <f>(I78+H78)/(E78*($X$4/$X$3))*-1</f>
        <v>-1.056365985703049</v>
      </c>
      <c r="N78" s="2">
        <f>IF(ISERROR((((E78/D78)/6.15)-(0.11*((F78*9)/E78)))*D78),"0",(((E78/D78)/6.15)-(0.11*((F78*9)/E78)))*D78)</f>
        <v>2.1801609253205934</v>
      </c>
      <c r="P78">
        <f>STANDARDIZE(H78,$X$6,$X$7)</f>
        <v>1.3453489084796502</v>
      </c>
      <c r="Q78">
        <f>STANDARDIZE(L78,$X$9,$X$10)</f>
        <v>-0.32101824212653551</v>
      </c>
      <c r="R78">
        <f>STANDARDIZE(M78,$X$12,$X$13)</f>
        <v>-0.17946539631393124</v>
      </c>
      <c r="S78">
        <f>STANDARDIZE(N78,$X$15,$X$16)</f>
        <v>0.21518367708068853</v>
      </c>
      <c r="T78">
        <f>STANDARDIZE(J78,$X$18,$X$19)</f>
        <v>-0.18969197782001507</v>
      </c>
      <c r="U78">
        <f>(SUM(P78:T78))</f>
        <v>0.87035696929985695</v>
      </c>
    </row>
    <row r="79" spans="1:21" x14ac:dyDescent="0.25">
      <c r="A79" s="3">
        <v>12768</v>
      </c>
      <c r="B79" t="str">
        <f>VLOOKUP(A79,Data!A:K,2,FALSE)</f>
        <v>Sonny Gray</v>
      </c>
      <c r="C79" t="str">
        <f>VLOOKUP(A79,Data!A:K,3,FALSE)</f>
        <v>Athletics</v>
      </c>
      <c r="D79">
        <f>VLOOKUP(A79,Data!A:K,4,FALSE)</f>
        <v>5</v>
      </c>
      <c r="E79">
        <f>VLOOKUP(A79,Data!A:K,5,FALSE)</f>
        <v>28.1</v>
      </c>
      <c r="F79">
        <f>VLOOKUP(A79,Data!A:K,6,FALSE)</f>
        <v>12</v>
      </c>
      <c r="G79">
        <f>VLOOKUP(A79,Data!A:K,7,FALSE)</f>
        <v>26</v>
      </c>
      <c r="H79">
        <f>VLOOKUP(A79,Data!A:K,8,FALSE)</f>
        <v>24</v>
      </c>
      <c r="I79">
        <f>VLOOKUP(A79,Data!A:K,9,FALSE)</f>
        <v>15</v>
      </c>
      <c r="J79">
        <f>VLOOKUP(A79,Data!A:K,11,FALSE)</f>
        <v>0</v>
      </c>
      <c r="L79">
        <f>(F79*9)/(E79*($X$2/$X$3))*-1</f>
        <v>-0.97169306631311836</v>
      </c>
      <c r="M79">
        <f>(I79+H79)/(E79*($X$4/$X$3))*-1</f>
        <v>-1.0666101042476781</v>
      </c>
      <c r="N79" s="2">
        <f>IF(ISERROR((((E79/D79)/6.15)-(0.11*((F79*9)/E79)))*D79),"0",(((E79/D79)/6.15)-(0.11*((F79*9)/E79)))*D79)</f>
        <v>2.4552266874981918</v>
      </c>
      <c r="P79">
        <f>STANDARDIZE(H79,$X$6,$X$7)</f>
        <v>0.74014459967154234</v>
      </c>
      <c r="Q79">
        <f>STANDARDIZE(L79,$X$9,$X$10)</f>
        <v>5.3952432018261422E-2</v>
      </c>
      <c r="R79">
        <f>STANDARDIZE(M79,$X$12,$X$13)</f>
        <v>-0.21461148570973732</v>
      </c>
      <c r="S79">
        <f>STANDARDIZE(N79,$X$15,$X$16)</f>
        <v>0.42618385726219143</v>
      </c>
      <c r="T79">
        <f>STANDARDIZE(J79,$X$18,$X$19)</f>
        <v>-0.18969197782001507</v>
      </c>
      <c r="U79">
        <f>(SUM(P79:T79))</f>
        <v>0.81597742542224294</v>
      </c>
    </row>
    <row r="80" spans="1:21" x14ac:dyDescent="0.25">
      <c r="A80" s="3">
        <v>11713</v>
      </c>
      <c r="B80" t="str">
        <f>VLOOKUP(A80,Data!A:K,2,FALSE)</f>
        <v>Matt Harvey</v>
      </c>
      <c r="C80" t="str">
        <f>VLOOKUP(A80,Data!A:K,3,FALSE)</f>
        <v>Mets</v>
      </c>
      <c r="D80">
        <f>VLOOKUP(A80,Data!A:K,4,FALSE)</f>
        <v>5</v>
      </c>
      <c r="E80">
        <f>VLOOKUP(A80,Data!A:K,5,FALSE)</f>
        <v>28.1</v>
      </c>
      <c r="F80">
        <f>VLOOKUP(A80,Data!A:K,6,FALSE)</f>
        <v>15</v>
      </c>
      <c r="G80">
        <f>VLOOKUP(A80,Data!A:K,7,FALSE)</f>
        <v>21</v>
      </c>
      <c r="H80">
        <f>VLOOKUP(A80,Data!A:K,8,FALSE)</f>
        <v>34</v>
      </c>
      <c r="I80">
        <f>VLOOKUP(A80,Data!A:K,9,FALSE)</f>
        <v>9</v>
      </c>
      <c r="J80">
        <f>VLOOKUP(A80,Data!A:K,11,FALSE)</f>
        <v>0</v>
      </c>
      <c r="L80">
        <f>(F80*9)/(E80*($X$2/$X$3))*-1</f>
        <v>-1.2146163328913979</v>
      </c>
      <c r="M80">
        <f>(I80+H80)/(E80*($X$4/$X$3))*-1</f>
        <v>-1.1760060123756451</v>
      </c>
      <c r="N80" s="2">
        <f>IF(ISERROR((((E80/D80)/6.15)-(0.11*((F80*9)/E80)))*D80),"0",(((E80/D80)/6.15)-(0.11*((F80*9)/E80)))*D80)</f>
        <v>1.9267569366085124</v>
      </c>
      <c r="P80">
        <f>STANDARDIZE(H80,$X$6,$X$7)</f>
        <v>1.9505532172877578</v>
      </c>
      <c r="Q80">
        <f>STANDARDIZE(L80,$X$9,$X$10)</f>
        <v>-0.39881298779972957</v>
      </c>
      <c r="R80">
        <f>STANDARDIZE(M80,$X$12,$X$13)</f>
        <v>-0.58993302751449428</v>
      </c>
      <c r="S80">
        <f>STANDARDIZE(N80,$X$15,$X$16)</f>
        <v>2.0800025499804583E-2</v>
      </c>
      <c r="T80">
        <f>STANDARDIZE(J80,$X$18,$X$19)</f>
        <v>-0.18969197782001507</v>
      </c>
      <c r="U80">
        <f>(SUM(P80:T80))</f>
        <v>0.79291524965332338</v>
      </c>
    </row>
    <row r="81" spans="1:21" x14ac:dyDescent="0.25">
      <c r="A81" s="3">
        <v>12076</v>
      </c>
      <c r="B81" t="str">
        <f>VLOOKUP(A81,Data!A:K,2,FALSE)</f>
        <v>Felipe Rivero</v>
      </c>
      <c r="C81" t="str">
        <f>VLOOKUP(A81,Data!A:K,3,FALSE)</f>
        <v>Nationals</v>
      </c>
      <c r="D81">
        <f>VLOOKUP(A81,Data!A:K,4,FALSE)</f>
        <v>0</v>
      </c>
      <c r="E81">
        <f>VLOOKUP(A81,Data!A:K,5,FALSE)</f>
        <v>11.2</v>
      </c>
      <c r="F81">
        <f>VLOOKUP(A81,Data!A:K,6,FALSE)</f>
        <v>2</v>
      </c>
      <c r="G81">
        <f>VLOOKUP(A81,Data!A:K,7,FALSE)</f>
        <v>12</v>
      </c>
      <c r="H81">
        <f>VLOOKUP(A81,Data!A:K,8,FALSE)</f>
        <v>5</v>
      </c>
      <c r="I81">
        <f>VLOOKUP(A81,Data!A:K,9,FALSE)</f>
        <v>2</v>
      </c>
      <c r="J81">
        <f>VLOOKUP(A81,Data!A:K,11,FALSE)</f>
        <v>1</v>
      </c>
      <c r="L81">
        <f>(F81*9)/(E81*($X$2/$X$3))*-1</f>
        <v>-0.4063180827886701</v>
      </c>
      <c r="M81">
        <f>(I81+H81)/(E81*($X$4/$X$3))*-1</f>
        <v>-0.48031640912435508</v>
      </c>
      <c r="N81" s="2" t="str">
        <f>IF(ISERROR((((E81/D81)/6.15)-(0.11*((F81*9)/E81)))*D81),"0",(((E81/D81)/6.15)-(0.11*((F81*9)/E81)))*D81)</f>
        <v>0</v>
      </c>
      <c r="P81">
        <f>STANDARDIZE(H81,$X$6,$X$7)</f>
        <v>-1.5596317737992673</v>
      </c>
      <c r="Q81">
        <f>STANDARDIZE(L81,$X$9,$X$10)</f>
        <v>1.1077100459994191</v>
      </c>
      <c r="R81">
        <f>STANDARDIZE(M81,$X$12,$X$13)</f>
        <v>1.7968774024001326</v>
      </c>
      <c r="S81">
        <f>STANDARDIZE(N81,$X$15,$X$16)</f>
        <v>-1.4571958456397915</v>
      </c>
      <c r="T81">
        <f>STANDARDIZE(J81,$X$18,$X$19)</f>
        <v>0.85361390019006778</v>
      </c>
      <c r="U81">
        <f>(SUM(P81:T81))</f>
        <v>0.74137372915056066</v>
      </c>
    </row>
    <row r="82" spans="1:21" x14ac:dyDescent="0.25">
      <c r="A82" s="3">
        <v>16208</v>
      </c>
      <c r="B82" t="str">
        <f>VLOOKUP(A82,Data!A:K,2,FALSE)</f>
        <v>Brandon Finnegan</v>
      </c>
      <c r="C82" t="str">
        <f>VLOOKUP(A82,Data!A:K,3,FALSE)</f>
        <v>Reds</v>
      </c>
      <c r="D82">
        <f>VLOOKUP(A82,Data!A:K,4,FALSE)</f>
        <v>5</v>
      </c>
      <c r="E82">
        <f>VLOOKUP(A82,Data!A:K,5,FALSE)</f>
        <v>28</v>
      </c>
      <c r="F82">
        <f>VLOOKUP(A82,Data!A:K,6,FALSE)</f>
        <v>12</v>
      </c>
      <c r="G82">
        <f>VLOOKUP(A82,Data!A:K,7,FALSE)</f>
        <v>23</v>
      </c>
      <c r="H82">
        <f>VLOOKUP(A82,Data!A:K,8,FALSE)</f>
        <v>20</v>
      </c>
      <c r="I82">
        <f>VLOOKUP(A82,Data!A:K,9,FALSE)</f>
        <v>15</v>
      </c>
      <c r="J82">
        <f>VLOOKUP(A82,Data!A:K,11,FALSE)</f>
        <v>0</v>
      </c>
      <c r="L82">
        <f>(F82*9)/(E82*($X$2/$X$3))*-1</f>
        <v>-0.9751633986928081</v>
      </c>
      <c r="M82">
        <f>(I82+H82)/(E82*($X$4/$X$3))*-1</f>
        <v>-0.96063281824871016</v>
      </c>
      <c r="N82" s="2">
        <f>IF(ISERROR((((E82/D82)/6.15)-(0.11*((F82*9)/E82)))*D82),"0",(((E82/D82)/6.15)-(0.11*((F82*9)/E82)))*D82)</f>
        <v>2.4314169570267121</v>
      </c>
      <c r="P82">
        <f>STANDARDIZE(H82,$X$6,$X$7)</f>
        <v>0.25598115262505605</v>
      </c>
      <c r="Q82">
        <f>STANDARDIZE(L82,$X$9,$X$10)</f>
        <v>4.748435459229005E-2</v>
      </c>
      <c r="R82">
        <f>STANDARDIZE(M82,$X$12,$X$13)</f>
        <v>0.14898125791362082</v>
      </c>
      <c r="S82">
        <f>STANDARDIZE(N82,$X$15,$X$16)</f>
        <v>0.4079196524415582</v>
      </c>
      <c r="T82">
        <f>STANDARDIZE(J82,$X$18,$X$19)</f>
        <v>-0.18969197782001507</v>
      </c>
      <c r="U82">
        <f>(SUM(P82:T82))</f>
        <v>0.67067443975251018</v>
      </c>
    </row>
    <row r="83" spans="1:21" x14ac:dyDescent="0.25">
      <c r="A83" s="3">
        <v>9132</v>
      </c>
      <c r="B83" t="str">
        <f>VLOOKUP(A83,Data!A:K,2,FALSE)</f>
        <v>Nathan Eovaldi</v>
      </c>
      <c r="C83" t="str">
        <f>VLOOKUP(A83,Data!A:K,3,FALSE)</f>
        <v>Yankees</v>
      </c>
      <c r="D83">
        <f>VLOOKUP(A83,Data!A:K,4,FALSE)</f>
        <v>4</v>
      </c>
      <c r="E83">
        <f>VLOOKUP(A83,Data!A:K,5,FALSE)</f>
        <v>24.2</v>
      </c>
      <c r="F83">
        <f>VLOOKUP(A83,Data!A:K,6,FALSE)</f>
        <v>12</v>
      </c>
      <c r="G83">
        <f>VLOOKUP(A83,Data!A:K,7,FALSE)</f>
        <v>28</v>
      </c>
      <c r="H83">
        <f>VLOOKUP(A83,Data!A:K,8,FALSE)</f>
        <v>23</v>
      </c>
      <c r="I83">
        <f>VLOOKUP(A83,Data!A:K,9,FALSE)</f>
        <v>5</v>
      </c>
      <c r="J83">
        <f>VLOOKUP(A83,Data!A:K,11,FALSE)</f>
        <v>0</v>
      </c>
      <c r="L83">
        <f>(F83*9)/(E83*($X$2/$X$3))*-1</f>
        <v>-1.1282882298925054</v>
      </c>
      <c r="M83">
        <f>(I83+H83)/(E83*($X$4/$X$3))*-1</f>
        <v>-0.88918079044508702</v>
      </c>
      <c r="N83" s="2">
        <f>IF(ISERROR((((E83/D83)/6.15)-(0.11*((F83*9)/E83)))*D83),"0",(((E83/D83)/6.15)-(0.11*((F83*9)/E83)))*D83)</f>
        <v>1.9713229859571317</v>
      </c>
      <c r="P83">
        <f>STANDARDIZE(H83,$X$6,$X$7)</f>
        <v>0.61910373790992079</v>
      </c>
      <c r="Q83">
        <f>STANDARDIZE(L83,$X$9,$X$10)</f>
        <v>-0.23791287993052665</v>
      </c>
      <c r="R83">
        <f>STANDARDIZE(M83,$X$12,$X$13)</f>
        <v>0.39412283312649055</v>
      </c>
      <c r="S83">
        <f>STANDARDIZE(N83,$X$15,$X$16)</f>
        <v>5.4986193811311881E-2</v>
      </c>
      <c r="T83">
        <f>STANDARDIZE(J83,$X$18,$X$19)</f>
        <v>-0.18969197782001507</v>
      </c>
      <c r="U83">
        <f>(SUM(P83:T83))</f>
        <v>0.64060790709718152</v>
      </c>
    </row>
    <row r="84" spans="1:21" x14ac:dyDescent="0.25">
      <c r="A84" s="3">
        <v>4235</v>
      </c>
      <c r="B84" t="str">
        <f>VLOOKUP(A84,Data!A:K,2,FALSE)</f>
        <v>Jered Weaver</v>
      </c>
      <c r="C84" t="str">
        <f>VLOOKUP(A84,Data!A:K,3,FALSE)</f>
        <v>Angels</v>
      </c>
      <c r="D84">
        <f>VLOOKUP(A84,Data!A:K,4,FALSE)</f>
        <v>4</v>
      </c>
      <c r="E84">
        <f>VLOOKUP(A84,Data!A:K,5,FALSE)</f>
        <v>23.1</v>
      </c>
      <c r="F84">
        <f>VLOOKUP(A84,Data!A:K,6,FALSE)</f>
        <v>10</v>
      </c>
      <c r="G84">
        <f>VLOOKUP(A84,Data!A:K,7,FALSE)</f>
        <v>11</v>
      </c>
      <c r="H84">
        <f>VLOOKUP(A84,Data!A:K,8,FALSE)</f>
        <v>26</v>
      </c>
      <c r="I84">
        <f>VLOOKUP(A84,Data!A:K,9,FALSE)</f>
        <v>7</v>
      </c>
      <c r="J84">
        <f>VLOOKUP(A84,Data!A:K,11,FALSE)</f>
        <v>0</v>
      </c>
      <c r="L84">
        <f>(F84*9)/(E84*($X$2/$X$3))*-1</f>
        <v>-0.98501353403313963</v>
      </c>
      <c r="M84">
        <f>(I84+H84)/(E84*($X$4/$X$3))*-1</f>
        <v>-1.0978660779985259</v>
      </c>
      <c r="N84" s="2">
        <f>IF(ISERROR((((E84/D84)/6.15)-(0.11*((F84*9)/E84)))*D84),"0",(((E84/D84)/6.15)-(0.11*((F84*9)/E84)))*D84)</f>
        <v>2.041811846689896</v>
      </c>
      <c r="P84">
        <f>STANDARDIZE(H84,$X$6,$X$7)</f>
        <v>0.98222632319478542</v>
      </c>
      <c r="Q84">
        <f>STANDARDIZE(L84,$X$9,$X$10)</f>
        <v>2.9125468160997536E-2</v>
      </c>
      <c r="R84">
        <f>STANDARDIZE(M84,$X$12,$X$13)</f>
        <v>-0.32184621193966806</v>
      </c>
      <c r="S84">
        <f>STANDARDIZE(N84,$X$15,$X$16)</f>
        <v>0.10905749006300294</v>
      </c>
      <c r="T84">
        <f>STANDARDIZE(J84,$X$18,$X$19)</f>
        <v>-0.18969197782001507</v>
      </c>
      <c r="U84">
        <f>(SUM(P84:T84))</f>
        <v>0.60887109165910269</v>
      </c>
    </row>
    <row r="85" spans="1:21" x14ac:dyDescent="0.25">
      <c r="A85" s="3">
        <v>9388</v>
      </c>
      <c r="B85" t="str">
        <f>VLOOKUP(A85,Data!A:K,2,FALSE)</f>
        <v>Josh Tomlin</v>
      </c>
      <c r="C85" t="str">
        <f>VLOOKUP(A85,Data!A:K,3,FALSE)</f>
        <v>Indians</v>
      </c>
      <c r="D85">
        <f>VLOOKUP(A85,Data!A:K,4,FALSE)</f>
        <v>3</v>
      </c>
      <c r="E85">
        <f>VLOOKUP(A85,Data!A:K,5,FALSE)</f>
        <v>17</v>
      </c>
      <c r="F85">
        <f>VLOOKUP(A85,Data!A:K,6,FALSE)</f>
        <v>6</v>
      </c>
      <c r="G85">
        <f>VLOOKUP(A85,Data!A:K,7,FALSE)</f>
        <v>11</v>
      </c>
      <c r="H85">
        <f>VLOOKUP(A85,Data!A:K,8,FALSE)</f>
        <v>14</v>
      </c>
      <c r="I85">
        <f>VLOOKUP(A85,Data!A:K,9,FALSE)</f>
        <v>2</v>
      </c>
      <c r="J85">
        <f>VLOOKUP(A85,Data!A:K,11,FALSE)</f>
        <v>0</v>
      </c>
      <c r="L85">
        <f>(F85*9)/(E85*($X$2/$X$3))*-1</f>
        <v>-0.80307574009995963</v>
      </c>
      <c r="M85">
        <f>(I85+H85)/(E85*($X$4/$X$3))*-1</f>
        <v>-0.72330000432844055</v>
      </c>
      <c r="N85" s="2">
        <f>IF(ISERROR((((E85/D85)/6.15)-(0.11*((F85*9)/E85)))*D85),"0",(((E85/D85)/6.15)-(0.11*((F85*9)/E85)))*D85)</f>
        <v>1.715992348158776</v>
      </c>
      <c r="P85">
        <f>STANDARDIZE(H85,$X$6,$X$7)</f>
        <v>-0.47026401794467326</v>
      </c>
      <c r="Q85">
        <f>STANDARDIZE(L85,$X$9,$X$10)</f>
        <v>0.36822489989192569</v>
      </c>
      <c r="R85">
        <f>STANDARDIZE(M85,$X$12,$X$13)</f>
        <v>0.96323582342460312</v>
      </c>
      <c r="S85">
        <f>STANDARDIZE(N85,$X$15,$X$16)</f>
        <v>-0.1408753709098052</v>
      </c>
      <c r="T85">
        <f>STANDARDIZE(J85,$X$18,$X$19)</f>
        <v>-0.18969197782001507</v>
      </c>
      <c r="U85">
        <f>(SUM(P85:T85))</f>
        <v>0.53062935664203525</v>
      </c>
    </row>
    <row r="86" spans="1:21" x14ac:dyDescent="0.25">
      <c r="A86" s="3">
        <v>11426</v>
      </c>
      <c r="B86" t="str">
        <f>VLOOKUP(A86,Data!A:K,2,FALSE)</f>
        <v>Drew Pomeranz</v>
      </c>
      <c r="C86" t="str">
        <f>VLOOKUP(A86,Data!A:K,3,FALSE)</f>
        <v>Padres</v>
      </c>
      <c r="D86">
        <f>VLOOKUP(A86,Data!A:K,4,FALSE)</f>
        <v>4</v>
      </c>
      <c r="E86">
        <f>VLOOKUP(A86,Data!A:K,5,FALSE)</f>
        <v>22</v>
      </c>
      <c r="F86">
        <f>VLOOKUP(A86,Data!A:K,6,FALSE)</f>
        <v>7</v>
      </c>
      <c r="G86">
        <f>VLOOKUP(A86,Data!A:K,7,FALSE)</f>
        <v>31</v>
      </c>
      <c r="H86">
        <f>VLOOKUP(A86,Data!A:K,8,FALSE)</f>
        <v>18</v>
      </c>
      <c r="I86">
        <f>VLOOKUP(A86,Data!A:K,9,FALSE)</f>
        <v>12</v>
      </c>
      <c r="J86">
        <f>VLOOKUP(A86,Data!A:K,11,FALSE)</f>
        <v>0</v>
      </c>
      <c r="L86">
        <f>(F86*9)/(E86*($X$2/$X$3))*-1</f>
        <v>-0.7239849475143576</v>
      </c>
      <c r="M86">
        <f>(I86+H86)/(E86*($X$4/$X$3))*-1</f>
        <v>-1.0479630744531383</v>
      </c>
      <c r="N86" s="2">
        <f>IF(ISERROR((((E86/D86)/6.15)-(0.11*((F86*9)/E86)))*D86),"0",(((E86/D86)/6.15)-(0.11*((F86*9)/E86)))*D86)</f>
        <v>2.3172357723577237</v>
      </c>
      <c r="P86">
        <f>STANDARDIZE(H86,$X$6,$X$7)</f>
        <v>1.3899429101812967E-2</v>
      </c>
      <c r="Q86">
        <f>STANDARDIZE(L86,$X$9,$X$10)</f>
        <v>0.51563595859024303</v>
      </c>
      <c r="R86">
        <f>STANDARDIZE(M86,$X$12,$X$13)</f>
        <v>-0.15063622290210835</v>
      </c>
      <c r="S86">
        <f>STANDARDIZE(N86,$X$15,$X$16)</f>
        <v>0.32033241385626804</v>
      </c>
      <c r="T86">
        <f>STANDARDIZE(J86,$X$18,$X$19)</f>
        <v>-0.18969197782001507</v>
      </c>
      <c r="U86">
        <f>(SUM(P86:T86))</f>
        <v>0.50953960082620076</v>
      </c>
    </row>
    <row r="87" spans="1:21" x14ac:dyDescent="0.25">
      <c r="A87" s="3">
        <v>4424</v>
      </c>
      <c r="B87" t="str">
        <f>VLOOKUP(A87,Data!A:K,2,FALSE)</f>
        <v>Jon Niese</v>
      </c>
      <c r="C87" t="str">
        <f>VLOOKUP(A87,Data!A:K,3,FALSE)</f>
        <v>Pirates</v>
      </c>
      <c r="D87">
        <f>VLOOKUP(A87,Data!A:K,4,FALSE)</f>
        <v>5</v>
      </c>
      <c r="E87">
        <f>VLOOKUP(A87,Data!A:K,5,FALSE)</f>
        <v>28.1</v>
      </c>
      <c r="F87">
        <f>VLOOKUP(A87,Data!A:K,6,FALSE)</f>
        <v>16</v>
      </c>
      <c r="G87">
        <f>VLOOKUP(A87,Data!A:K,7,FALSE)</f>
        <v>22</v>
      </c>
      <c r="H87">
        <f>VLOOKUP(A87,Data!A:K,8,FALSE)</f>
        <v>33</v>
      </c>
      <c r="I87">
        <f>VLOOKUP(A87,Data!A:K,9,FALSE)</f>
        <v>9</v>
      </c>
      <c r="J87">
        <f>VLOOKUP(A87,Data!A:K,11,FALSE)</f>
        <v>0</v>
      </c>
      <c r="L87">
        <f>(F87*9)/(E87*($X$2/$X$3))*-1</f>
        <v>-1.2955907550841579</v>
      </c>
      <c r="M87">
        <f>(I87+H87)/(E87*($X$4/$X$3))*-1</f>
        <v>-1.1486570353436534</v>
      </c>
      <c r="N87" s="2">
        <f>IF(ISERROR((((E87/D87)/6.15)-(0.11*((F87*9)/E87)))*D87),"0",(((E87/D87)/6.15)-(0.11*((F87*9)/E87)))*D87)</f>
        <v>1.7506003529786192</v>
      </c>
      <c r="P87">
        <f>STANDARDIZE(H87,$X$6,$X$7)</f>
        <v>1.8295123555261363</v>
      </c>
      <c r="Q87">
        <f>STANDARDIZE(L87,$X$9,$X$10)</f>
        <v>-0.54973479440572681</v>
      </c>
      <c r="R87">
        <f>STANDARDIZE(M87,$X$12,$X$13)</f>
        <v>-0.49610264206330523</v>
      </c>
      <c r="S87">
        <f>STANDARDIZE(N87,$X$15,$X$16)</f>
        <v>-0.11432791842099115</v>
      </c>
      <c r="T87">
        <f>STANDARDIZE(J87,$X$18,$X$19)</f>
        <v>-0.18969197782001507</v>
      </c>
      <c r="U87">
        <f>(SUM(P87:T87))</f>
        <v>0.47965502281609801</v>
      </c>
    </row>
    <row r="88" spans="1:21" x14ac:dyDescent="0.25">
      <c r="A88" s="3">
        <v>1943</v>
      </c>
      <c r="B88" t="str">
        <f>VLOOKUP(A88,Data!A:K,2,FALSE)</f>
        <v>Zack Greinke</v>
      </c>
      <c r="C88" t="str">
        <f>VLOOKUP(A88,Data!A:K,3,FALSE)</f>
        <v>Diamondbacks</v>
      </c>
      <c r="D88">
        <f>VLOOKUP(A88,Data!A:K,4,FALSE)</f>
        <v>5</v>
      </c>
      <c r="E88">
        <f>VLOOKUP(A88,Data!A:K,5,FALSE)</f>
        <v>30.2</v>
      </c>
      <c r="F88">
        <f>VLOOKUP(A88,Data!A:K,6,FALSE)</f>
        <v>21</v>
      </c>
      <c r="G88">
        <f>VLOOKUP(A88,Data!A:K,7,FALSE)</f>
        <v>24</v>
      </c>
      <c r="H88">
        <f>VLOOKUP(A88,Data!A:K,8,FALSE)</f>
        <v>39</v>
      </c>
      <c r="I88">
        <f>VLOOKUP(A88,Data!A:K,9,FALSE)</f>
        <v>6</v>
      </c>
      <c r="J88">
        <f>VLOOKUP(A88,Data!A:K,11,FALSE)</f>
        <v>0</v>
      </c>
      <c r="L88">
        <f>(F88*9)/(E88*($X$2/$X$3))*-1</f>
        <v>-1.5822187594684636</v>
      </c>
      <c r="M88">
        <f>(I88+H88)/(E88*($X$4/$X$3))*-1</f>
        <v>-1.1451252138064094</v>
      </c>
      <c r="N88" s="2">
        <f>IF(ISERROR((((E88/D88)/6.15)-(0.11*((F88*9)/E88)))*D88),"0",(((E88/D88)/6.15)-(0.11*((F88*9)/E88)))*D88)</f>
        <v>1.4685161255586066</v>
      </c>
      <c r="P88">
        <f>STANDARDIZE(H88,$X$6,$X$7)</f>
        <v>2.5557575260958658</v>
      </c>
      <c r="Q88">
        <f>STANDARDIZE(L88,$X$9,$X$10)</f>
        <v>-1.0839580105044382</v>
      </c>
      <c r="R88">
        <f>STANDARDIZE(M88,$X$12,$X$13)</f>
        <v>-0.48398547308119799</v>
      </c>
      <c r="S88">
        <f>STANDARDIZE(N88,$X$15,$X$16)</f>
        <v>-0.33071189271421209</v>
      </c>
      <c r="T88">
        <f>STANDARDIZE(J88,$X$18,$X$19)</f>
        <v>-0.18969197782001507</v>
      </c>
      <c r="U88">
        <f>(SUM(P88:T88))</f>
        <v>0.46741017197600249</v>
      </c>
    </row>
    <row r="89" spans="1:21" x14ac:dyDescent="0.25">
      <c r="A89" s="3">
        <v>2608</v>
      </c>
      <c r="B89" t="str">
        <f>VLOOKUP(A89,Data!A:K,2,FALSE)</f>
        <v>Jhoulys Chacin</v>
      </c>
      <c r="C89" t="str">
        <f>VLOOKUP(A89,Data!A:K,3,FALSE)</f>
        <v>Braves</v>
      </c>
      <c r="D89">
        <f>VLOOKUP(A89,Data!A:K,4,FALSE)</f>
        <v>3</v>
      </c>
      <c r="E89">
        <f>VLOOKUP(A89,Data!A:K,5,FALSE)</f>
        <v>17</v>
      </c>
      <c r="F89">
        <f>VLOOKUP(A89,Data!A:K,6,FALSE)</f>
        <v>6</v>
      </c>
      <c r="G89">
        <f>VLOOKUP(A89,Data!A:K,7,FALSE)</f>
        <v>19</v>
      </c>
      <c r="H89">
        <f>VLOOKUP(A89,Data!A:K,8,FALSE)</f>
        <v>16</v>
      </c>
      <c r="I89">
        <f>VLOOKUP(A89,Data!A:K,9,FALSE)</f>
        <v>2</v>
      </c>
      <c r="J89">
        <f>VLOOKUP(A89,Data!A:K,11,FALSE)</f>
        <v>0</v>
      </c>
      <c r="L89">
        <f>(F89*9)/(E89*($X$2/$X$3))*-1</f>
        <v>-0.80307574009995963</v>
      </c>
      <c r="M89">
        <f>(I89+H89)/(E89*($X$4/$X$3))*-1</f>
        <v>-0.81371250486949565</v>
      </c>
      <c r="N89" s="2">
        <f>IF(ISERROR((((E89/D89)/6.15)-(0.11*((F89*9)/E89)))*D89),"0",(((E89/D89)/6.15)-(0.11*((F89*9)/E89)))*D89)</f>
        <v>1.715992348158776</v>
      </c>
      <c r="P89">
        <f>STANDARDIZE(H89,$X$6,$X$7)</f>
        <v>-0.22818229442143015</v>
      </c>
      <c r="Q89">
        <f>STANDARDIZE(L89,$X$9,$X$10)</f>
        <v>0.36822489989192569</v>
      </c>
      <c r="R89">
        <f>STANDARDIZE(M89,$X$12,$X$13)</f>
        <v>0.65304360799184791</v>
      </c>
      <c r="S89">
        <f>STANDARDIZE(N89,$X$15,$X$16)</f>
        <v>-0.1408753709098052</v>
      </c>
      <c r="T89">
        <f>STANDARDIZE(J89,$X$18,$X$19)</f>
        <v>-0.18969197782001507</v>
      </c>
      <c r="U89">
        <f>(SUM(P89:T89))</f>
        <v>0.46251886473252318</v>
      </c>
    </row>
    <row r="90" spans="1:21" x14ac:dyDescent="0.25">
      <c r="A90" s="3">
        <v>13273</v>
      </c>
      <c r="B90" t="str">
        <f>VLOOKUP(A90,Data!A:K,2,FALSE)</f>
        <v>Ross Stripling</v>
      </c>
      <c r="C90" t="str">
        <f>VLOOKUP(A90,Data!A:K,3,FALSE)</f>
        <v>Dodgers</v>
      </c>
      <c r="D90">
        <f>VLOOKUP(A90,Data!A:K,4,FALSE)</f>
        <v>4</v>
      </c>
      <c r="E90">
        <f>VLOOKUP(A90,Data!A:K,5,FALSE)</f>
        <v>22.1</v>
      </c>
      <c r="F90">
        <f>VLOOKUP(A90,Data!A:K,6,FALSE)</f>
        <v>8</v>
      </c>
      <c r="G90">
        <f>VLOOKUP(A90,Data!A:K,7,FALSE)</f>
        <v>16</v>
      </c>
      <c r="H90">
        <f>VLOOKUP(A90,Data!A:K,8,FALSE)</f>
        <v>19</v>
      </c>
      <c r="I90">
        <f>VLOOKUP(A90,Data!A:K,9,FALSE)</f>
        <v>10</v>
      </c>
      <c r="J90">
        <f>VLOOKUP(A90,Data!A:K,11,FALSE)</f>
        <v>0</v>
      </c>
      <c r="L90">
        <f>(F90*9)/(E90*($X$2/$X$3))*-1</f>
        <v>-0.82366742574354834</v>
      </c>
      <c r="M90">
        <f>(I90+H90)/(E90*($X$4/$X$3))*-1</f>
        <v>-1.0084471214194604</v>
      </c>
      <c r="N90" s="2">
        <f>IF(ISERROR((((E90/D90)/6.15)-(0.11*((F90*9)/E90)))*D90),"0",(((E90/D90)/6.15)-(0.11*((F90*9)/E90)))*D90)</f>
        <v>2.160011772063422</v>
      </c>
      <c r="P90">
        <f>STANDARDIZE(H90,$X$6,$X$7)</f>
        <v>0.13494029086343454</v>
      </c>
      <c r="Q90">
        <f>STANDARDIZE(L90,$X$9,$X$10)</f>
        <v>0.32984568934325137</v>
      </c>
      <c r="R90">
        <f>STANDARDIZE(M90,$X$12,$X$13)</f>
        <v>-1.5062702171008998E-2</v>
      </c>
      <c r="S90">
        <f>STANDARDIZE(N90,$X$15,$X$16)</f>
        <v>0.19972746423140317</v>
      </c>
      <c r="T90">
        <f>STANDARDIZE(J90,$X$18,$X$19)</f>
        <v>-0.18969197782001507</v>
      </c>
      <c r="U90">
        <f>(SUM(P90:T90))</f>
        <v>0.45975876444706504</v>
      </c>
    </row>
    <row r="91" spans="1:21" x14ac:dyDescent="0.25">
      <c r="A91" s="3">
        <v>10954</v>
      </c>
      <c r="B91" t="str">
        <f>VLOOKUP(A91,Data!A:K,2,FALSE)</f>
        <v>Jacob deGrom</v>
      </c>
      <c r="C91" t="str">
        <f>VLOOKUP(A91,Data!A:K,3,FALSE)</f>
        <v>Mets</v>
      </c>
      <c r="D91">
        <f>VLOOKUP(A91,Data!A:K,4,FALSE)</f>
        <v>2</v>
      </c>
      <c r="E91">
        <f>VLOOKUP(A91,Data!A:K,5,FALSE)</f>
        <v>11.2</v>
      </c>
      <c r="F91">
        <f>VLOOKUP(A91,Data!A:K,6,FALSE)</f>
        <v>2</v>
      </c>
      <c r="G91">
        <f>VLOOKUP(A91,Data!A:K,7,FALSE)</f>
        <v>9</v>
      </c>
      <c r="H91">
        <f>VLOOKUP(A91,Data!A:K,8,FALSE)</f>
        <v>13</v>
      </c>
      <c r="I91">
        <f>VLOOKUP(A91,Data!A:K,9,FALSE)</f>
        <v>0</v>
      </c>
      <c r="J91">
        <f>VLOOKUP(A91,Data!A:K,11,FALSE)</f>
        <v>0</v>
      </c>
      <c r="L91">
        <f>(F91*9)/(E91*($X$2/$X$3))*-1</f>
        <v>-0.4063180827886701</v>
      </c>
      <c r="M91">
        <f>(I91+H91)/(E91*($X$4/$X$3))*-1</f>
        <v>-0.89201618837380237</v>
      </c>
      <c r="N91" s="2">
        <f>IF(ISERROR((((E91/D91)/6.15)-(0.11*((F91*9)/E91)))*D91),"0",(((E91/D91)/6.15)-(0.11*((F91*9)/E91)))*D91)</f>
        <v>1.4675667828106849</v>
      </c>
      <c r="P91">
        <f>STANDARDIZE(H91,$X$6,$X$7)</f>
        <v>-0.59130487970629486</v>
      </c>
      <c r="Q91">
        <f>STANDARDIZE(L91,$X$9,$X$10)</f>
        <v>1.1077100459994191</v>
      </c>
      <c r="R91">
        <f>STANDARDIZE(M91,$X$12,$X$13)</f>
        <v>0.38439499284026507</v>
      </c>
      <c r="S91">
        <f>STANDARDIZE(N91,$X$15,$X$16)</f>
        <v>-0.3314401239898157</v>
      </c>
      <c r="T91">
        <f>STANDARDIZE(J91,$X$18,$X$19)</f>
        <v>-0.18969197782001507</v>
      </c>
      <c r="U91">
        <f>(SUM(P91:T91))</f>
        <v>0.37966805732355863</v>
      </c>
    </row>
    <row r="92" spans="1:21" x14ac:dyDescent="0.25">
      <c r="A92" s="3">
        <v>10586</v>
      </c>
      <c r="B92" t="str">
        <f>VLOOKUP(A92,Data!A:K,2,FALSE)</f>
        <v>Addison Reed</v>
      </c>
      <c r="C92" t="str">
        <f>VLOOKUP(A92,Data!A:K,3,FALSE)</f>
        <v>Mets</v>
      </c>
      <c r="D92">
        <f>VLOOKUP(A92,Data!A:K,4,FALSE)</f>
        <v>0</v>
      </c>
      <c r="E92">
        <f>VLOOKUP(A92,Data!A:K,5,FALSE)</f>
        <v>12</v>
      </c>
      <c r="F92">
        <f>VLOOKUP(A92,Data!A:K,6,FALSE)</f>
        <v>3</v>
      </c>
      <c r="G92">
        <f>VLOOKUP(A92,Data!A:K,7,FALSE)</f>
        <v>15</v>
      </c>
      <c r="H92">
        <f>VLOOKUP(A92,Data!A:K,8,FALSE)</f>
        <v>7</v>
      </c>
      <c r="I92">
        <f>VLOOKUP(A92,Data!A:K,9,FALSE)</f>
        <v>2</v>
      </c>
      <c r="J92">
        <f>VLOOKUP(A92,Data!A:K,11,FALSE)</f>
        <v>1</v>
      </c>
      <c r="L92">
        <f>(F92*9)/(E92*($X$2/$X$3))*-1</f>
        <v>-0.56884531590413812</v>
      </c>
      <c r="M92">
        <f>(I92+H92)/(E92*($X$4/$X$3))*-1</f>
        <v>-0.57637969094922603</v>
      </c>
      <c r="N92" s="2" t="str">
        <f>IF(ISERROR((((E92/D92)/6.15)-(0.11*((F92*9)/E92)))*D92),"0",(((E92/D92)/6.15)-(0.11*((F92*9)/E92)))*D92)</f>
        <v>0</v>
      </c>
      <c r="P92">
        <f>STANDARDIZE(H92,$X$6,$X$7)</f>
        <v>-1.3175500502760242</v>
      </c>
      <c r="Q92">
        <f>STANDARDIZE(L92,$X$9,$X$10)</f>
        <v>0.80478841988309646</v>
      </c>
      <c r="R92">
        <f>STANDARDIZE(M92,$X$12,$X$13)</f>
        <v>1.4672981735028303</v>
      </c>
      <c r="S92">
        <f>STANDARDIZE(N92,$X$15,$X$16)</f>
        <v>-1.4571958456397915</v>
      </c>
      <c r="T92">
        <f>STANDARDIZE(J92,$X$18,$X$19)</f>
        <v>0.85361390019006778</v>
      </c>
      <c r="U92">
        <f>(SUM(P92:T92))</f>
        <v>0.35095459766017878</v>
      </c>
    </row>
    <row r="93" spans="1:21" x14ac:dyDescent="0.25">
      <c r="A93" s="3">
        <v>1507</v>
      </c>
      <c r="B93" t="str">
        <f>VLOOKUP(A93,Data!A:K,2,FALSE)</f>
        <v>John Lackey</v>
      </c>
      <c r="C93" t="str">
        <f>VLOOKUP(A93,Data!A:K,3,FALSE)</f>
        <v>Cubs</v>
      </c>
      <c r="D93">
        <f>VLOOKUP(A93,Data!A:K,4,FALSE)</f>
        <v>4</v>
      </c>
      <c r="E93">
        <f>VLOOKUP(A93,Data!A:K,5,FALSE)</f>
        <v>25.1</v>
      </c>
      <c r="F93">
        <f>VLOOKUP(A93,Data!A:K,6,FALSE)</f>
        <v>14</v>
      </c>
      <c r="G93">
        <f>VLOOKUP(A93,Data!A:K,7,FALSE)</f>
        <v>27</v>
      </c>
      <c r="H93">
        <f>VLOOKUP(A93,Data!A:K,8,FALSE)</f>
        <v>25</v>
      </c>
      <c r="I93">
        <f>VLOOKUP(A93,Data!A:K,9,FALSE)</f>
        <v>6</v>
      </c>
      <c r="J93">
        <f>VLOOKUP(A93,Data!A:K,11,FALSE)</f>
        <v>0</v>
      </c>
      <c r="L93">
        <f>(F93*9)/(E93*($X$2/$X$3))*-1</f>
        <v>-1.2691369597861248</v>
      </c>
      <c r="M93">
        <f>(I93+H93)/(E93*($X$4/$X$3))*-1</f>
        <v>-0.94915115109832715</v>
      </c>
      <c r="N93" s="2">
        <f>IF(ISERROR((((E93/D93)/6.15)-(0.11*((F93*9)/E93)))*D93),"0",(((E93/D93)/6.15)-(0.11*((F93*9)/E93)))*D93)</f>
        <v>1.872535872769086</v>
      </c>
      <c r="P93">
        <f>STANDARDIZE(H93,$X$6,$X$7)</f>
        <v>0.86118546143316388</v>
      </c>
      <c r="Q93">
        <f>STANDARDIZE(L93,$X$9,$X$10)</f>
        <v>-0.50042966236711439</v>
      </c>
      <c r="R93">
        <f>STANDARDIZE(M93,$X$12,$X$13)</f>
        <v>0.1883731976224618</v>
      </c>
      <c r="S93">
        <f>STANDARDIZE(N93,$X$15,$X$16)</f>
        <v>-2.0792407339455889E-2</v>
      </c>
      <c r="T93">
        <f>STANDARDIZE(J93,$X$18,$X$19)</f>
        <v>-0.18969197782001507</v>
      </c>
      <c r="U93">
        <f>(SUM(P93:T93))</f>
        <v>0.33864461152904041</v>
      </c>
    </row>
    <row r="94" spans="1:21" x14ac:dyDescent="0.25">
      <c r="A94" s="3">
        <v>12691</v>
      </c>
      <c r="B94" t="str">
        <f>VLOOKUP(A94,Data!A:K,2,FALSE)</f>
        <v>Tyler Wilson</v>
      </c>
      <c r="C94" t="str">
        <f>VLOOKUP(A94,Data!A:K,3,FALSE)</f>
        <v>Orioles</v>
      </c>
      <c r="D94">
        <f>VLOOKUP(A94,Data!A:K,4,FALSE)</f>
        <v>1</v>
      </c>
      <c r="E94">
        <f>VLOOKUP(A94,Data!A:K,5,FALSE)</f>
        <v>13</v>
      </c>
      <c r="F94">
        <f>VLOOKUP(A94,Data!A:K,6,FALSE)</f>
        <v>4</v>
      </c>
      <c r="G94">
        <f>VLOOKUP(A94,Data!A:K,7,FALSE)</f>
        <v>6</v>
      </c>
      <c r="H94">
        <f>VLOOKUP(A94,Data!A:K,8,FALSE)</f>
        <v>12</v>
      </c>
      <c r="I94">
        <f>VLOOKUP(A94,Data!A:K,9,FALSE)</f>
        <v>2</v>
      </c>
      <c r="J94">
        <f>VLOOKUP(A94,Data!A:K,11,FALSE)</f>
        <v>0</v>
      </c>
      <c r="L94">
        <f>(F94*9)/(E94*($X$2/$X$3))*-1</f>
        <v>-0.7001173118820162</v>
      </c>
      <c r="M94">
        <f>(I94+H94)/(E94*($X$4/$X$3))*-1</f>
        <v>-0.82762212033735028</v>
      </c>
      <c r="N94" s="2">
        <f>IF(ISERROR((((E94/D94)/6.15)-(0.11*((F94*9)/E94)))*D94),"0",(((E94/D94)/6.15)-(0.11*((F94*9)/E94)))*D94)</f>
        <v>1.8092057535959976</v>
      </c>
      <c r="P94">
        <f>STANDARDIZE(H94,$X$6,$X$7)</f>
        <v>-0.7123457414679164</v>
      </c>
      <c r="Q94">
        <f>STANDARDIZE(L94,$X$9,$X$10)</f>
        <v>0.56012095263529726</v>
      </c>
      <c r="R94">
        <f>STANDARDIZE(M94,$X$12,$X$13)</f>
        <v>0.60532172869450096</v>
      </c>
      <c r="S94">
        <f>STANDARDIZE(N94,$X$15,$X$16)</f>
        <v>-6.9372304927037096E-2</v>
      </c>
      <c r="T94">
        <f>STANDARDIZE(J94,$X$18,$X$19)</f>
        <v>-0.18969197782001507</v>
      </c>
      <c r="U94">
        <f>(SUM(P94:T94))</f>
        <v>0.19403265711482964</v>
      </c>
    </row>
    <row r="95" spans="1:21" x14ac:dyDescent="0.25">
      <c r="A95" s="3">
        <v>3200</v>
      </c>
      <c r="B95" t="str">
        <f>VLOOKUP(A95,Data!A:K,2,FALSE)</f>
        <v>Ervin Santana</v>
      </c>
      <c r="C95" t="str">
        <f>VLOOKUP(A95,Data!A:K,3,FALSE)</f>
        <v>Twins</v>
      </c>
      <c r="D95">
        <f>VLOOKUP(A95,Data!A:K,4,FALSE)</f>
        <v>4</v>
      </c>
      <c r="E95">
        <f>VLOOKUP(A95,Data!A:K,5,FALSE)</f>
        <v>20</v>
      </c>
      <c r="F95">
        <f>VLOOKUP(A95,Data!A:K,6,FALSE)</f>
        <v>7</v>
      </c>
      <c r="G95">
        <f>VLOOKUP(A95,Data!A:K,7,FALSE)</f>
        <v>18</v>
      </c>
      <c r="H95">
        <f>VLOOKUP(A95,Data!A:K,8,FALSE)</f>
        <v>20</v>
      </c>
      <c r="I95">
        <f>VLOOKUP(A95,Data!A:K,9,FALSE)</f>
        <v>8</v>
      </c>
      <c r="J95">
        <f>VLOOKUP(A95,Data!A:K,11,FALSE)</f>
        <v>0</v>
      </c>
      <c r="L95">
        <f>(F95*9)/(E95*($X$2/$X$3))*-1</f>
        <v>-0.79638344226579338</v>
      </c>
      <c r="M95">
        <f>(I95+H95)/(E95*($X$4/$X$3))*-1</f>
        <v>-1.0759087564385554</v>
      </c>
      <c r="N95" s="2">
        <f>IF(ISERROR((((E95/D95)/6.15)-(0.11*((F95*9)/E95)))*D95),"0",(((E95/D95)/6.15)-(0.11*((F95*9)/E95)))*D95)</f>
        <v>1.8660325203252033</v>
      </c>
      <c r="P95">
        <f>STANDARDIZE(H95,$X$6,$X$7)</f>
        <v>0.25598115262505605</v>
      </c>
      <c r="Q95">
        <f>STANDARDIZE(L95,$X$9,$X$10)</f>
        <v>0.38069814332024471</v>
      </c>
      <c r="R95">
        <f>STANDARDIZE(M95,$X$12,$X$13)</f>
        <v>-0.24651381676314213</v>
      </c>
      <c r="S95">
        <f>STANDARDIZE(N95,$X$15,$X$16)</f>
        <v>-2.5781063603251754E-2</v>
      </c>
      <c r="T95">
        <f>STANDARDIZE(J95,$X$18,$X$19)</f>
        <v>-0.18969197782001507</v>
      </c>
      <c r="U95">
        <f>(SUM(P95:T95))</f>
        <v>0.17469243775889176</v>
      </c>
    </row>
    <row r="96" spans="1:21" x14ac:dyDescent="0.25">
      <c r="A96" s="3">
        <v>8700</v>
      </c>
      <c r="B96" t="str">
        <f>VLOOKUP(A96,Data!A:K,2,FALSE)</f>
        <v>Justin Verlander</v>
      </c>
      <c r="C96" t="str">
        <f>VLOOKUP(A96,Data!A:K,3,FALSE)</f>
        <v>Tigers</v>
      </c>
      <c r="D96">
        <f>VLOOKUP(A96,Data!A:K,4,FALSE)</f>
        <v>5</v>
      </c>
      <c r="E96">
        <f>VLOOKUP(A96,Data!A:K,5,FALSE)</f>
        <v>29.2</v>
      </c>
      <c r="F96">
        <f>VLOOKUP(A96,Data!A:K,6,FALSE)</f>
        <v>18</v>
      </c>
      <c r="G96">
        <f>VLOOKUP(A96,Data!A:K,7,FALSE)</f>
        <v>31</v>
      </c>
      <c r="H96">
        <f>VLOOKUP(A96,Data!A:K,8,FALSE)</f>
        <v>29</v>
      </c>
      <c r="I96">
        <f>VLOOKUP(A96,Data!A:K,9,FALSE)</f>
        <v>10</v>
      </c>
      <c r="J96">
        <f>VLOOKUP(A96,Data!A:K,11,FALSE)</f>
        <v>0</v>
      </c>
      <c r="L96">
        <f>(F96*9)/(E96*($X$2/$X$3))*-1</f>
        <v>-1.4026322857910256</v>
      </c>
      <c r="M96">
        <f>(I96+H96)/(E96*($X$4/$X$3))*-1</f>
        <v>-1.0264295866219095</v>
      </c>
      <c r="N96" s="2">
        <f>IF(ISERROR((((E96/D96)/6.15)-(0.11*((F96*9)/E96)))*D96),"0",(((E96/D96)/6.15)-(0.11*((F96*9)/E96)))*D96)</f>
        <v>1.6965976166610974</v>
      </c>
      <c r="P96">
        <f>STANDARDIZE(H96,$X$6,$X$7)</f>
        <v>1.3453489084796502</v>
      </c>
      <c r="Q96">
        <f>STANDARDIZE(L96,$X$9,$X$10)</f>
        <v>-0.74924101820680555</v>
      </c>
      <c r="R96">
        <f>STANDARDIZE(M96,$X$12,$X$13)</f>
        <v>-7.6757939961243915E-2</v>
      </c>
      <c r="S96">
        <f>STANDARDIZE(N96,$X$15,$X$16)</f>
        <v>-0.15575287441363941</v>
      </c>
      <c r="T96">
        <f>STANDARDIZE(J96,$X$18,$X$19)</f>
        <v>-0.18969197782001507</v>
      </c>
      <c r="U96">
        <f>(SUM(P96:T96))</f>
        <v>0.17390509807794624</v>
      </c>
    </row>
    <row r="97" spans="1:21" x14ac:dyDescent="0.25">
      <c r="A97" s="3">
        <v>15514</v>
      </c>
      <c r="B97" t="str">
        <f>VLOOKUP(A97,Data!A:K,2,FALSE)</f>
        <v>Kendall Graveman</v>
      </c>
      <c r="C97" t="str">
        <f>VLOOKUP(A97,Data!A:K,3,FALSE)</f>
        <v>Athletics</v>
      </c>
      <c r="D97">
        <f>VLOOKUP(A97,Data!A:K,4,FALSE)</f>
        <v>4</v>
      </c>
      <c r="E97">
        <f>VLOOKUP(A97,Data!A:K,5,FALSE)</f>
        <v>22.1</v>
      </c>
      <c r="F97">
        <f>VLOOKUP(A97,Data!A:K,6,FALSE)</f>
        <v>10</v>
      </c>
      <c r="G97">
        <f>VLOOKUP(A97,Data!A:K,7,FALSE)</f>
        <v>19</v>
      </c>
      <c r="H97">
        <f>VLOOKUP(A97,Data!A:K,8,FALSE)</f>
        <v>20</v>
      </c>
      <c r="I97">
        <f>VLOOKUP(A97,Data!A:K,9,FALSE)</f>
        <v>7</v>
      </c>
      <c r="J97">
        <f>VLOOKUP(A97,Data!A:K,11,FALSE)</f>
        <v>0</v>
      </c>
      <c r="L97">
        <f>(F97*9)/(E97*($X$2/$X$3))*-1</f>
        <v>-1.0295842821794354</v>
      </c>
      <c r="M97">
        <f>(I97+H97)/(E97*($X$4/$X$3))*-1</f>
        <v>-0.93889904408018721</v>
      </c>
      <c r="N97" s="2">
        <f>IF(ISERROR((((E97/D97)/6.15)-(0.11*((F97*9)/E97)))*D97),"0",(((E97/D97)/6.15)-(0.11*((F97*9)/E97)))*D97)</f>
        <v>1.8016407313394405</v>
      </c>
      <c r="P97">
        <f>STANDARDIZE(H97,$X$6,$X$7)</f>
        <v>0.25598115262505605</v>
      </c>
      <c r="Q97">
        <f>STANDARDIZE(L97,$X$9,$X$10)</f>
        <v>-5.3946416143492222E-2</v>
      </c>
      <c r="R97">
        <f>STANDARDIZE(M97,$X$12,$X$13)</f>
        <v>0.22354669431572577</v>
      </c>
      <c r="S97">
        <f>STANDARDIZE(N97,$X$15,$X$16)</f>
        <v>-7.5175357428278633E-2</v>
      </c>
      <c r="T97">
        <f>STANDARDIZE(J97,$X$18,$X$19)</f>
        <v>-0.18969197782001507</v>
      </c>
      <c r="U97">
        <f>(SUM(P97:T97))</f>
        <v>0.16071409554899591</v>
      </c>
    </row>
    <row r="98" spans="1:21" x14ac:dyDescent="0.25">
      <c r="A98" s="3">
        <v>4300</v>
      </c>
      <c r="B98" t="str">
        <f>VLOOKUP(A98,Data!A:K,2,FALSE)</f>
        <v>Matt Albers</v>
      </c>
      <c r="C98" t="str">
        <f>VLOOKUP(A98,Data!A:K,3,FALSE)</f>
        <v>White Sox</v>
      </c>
      <c r="D98">
        <f>VLOOKUP(A98,Data!A:K,4,FALSE)</f>
        <v>0</v>
      </c>
      <c r="E98">
        <f>VLOOKUP(A98,Data!A:K,5,FALSE)</f>
        <v>10.199999999999999</v>
      </c>
      <c r="F98">
        <f>VLOOKUP(A98,Data!A:K,6,FALSE)</f>
        <v>0</v>
      </c>
      <c r="G98">
        <f>VLOOKUP(A98,Data!A:K,7,FALSE)</f>
        <v>7</v>
      </c>
      <c r="H98">
        <f>VLOOKUP(A98,Data!A:K,8,FALSE)</f>
        <v>6</v>
      </c>
      <c r="I98">
        <f>VLOOKUP(A98,Data!A:K,9,FALSE)</f>
        <v>2</v>
      </c>
      <c r="J98">
        <f>VLOOKUP(A98,Data!A:K,11,FALSE)</f>
        <v>0</v>
      </c>
      <c r="L98">
        <f>(F98*9)/(E98*($X$2/$X$3))*-1</f>
        <v>0</v>
      </c>
      <c r="M98">
        <f>(I98+H98)/(E98*($X$4/$X$3))*-1</f>
        <v>-0.60275000360703379</v>
      </c>
      <c r="N98" s="2" t="str">
        <f>IF(ISERROR((((E98/D98)/6.15)-(0.11*((F98*9)/E98)))*D98),"0",(((E98/D98)/6.15)-(0.11*((F98*9)/E98)))*D98)</f>
        <v>0</v>
      </c>
      <c r="P98">
        <f>STANDARDIZE(H98,$X$6,$X$7)</f>
        <v>-1.4385909120376457</v>
      </c>
      <c r="Q98">
        <f>STANDARDIZE(L98,$X$9,$X$10)</f>
        <v>1.8650141112902257</v>
      </c>
      <c r="R98">
        <f>STANDARDIZE(M98,$X$12,$X$13)</f>
        <v>1.3768254440016099</v>
      </c>
      <c r="S98">
        <f>STANDARDIZE(N98,$X$15,$X$16)</f>
        <v>-1.4571958456397915</v>
      </c>
      <c r="T98">
        <f>STANDARDIZE(J98,$X$18,$X$19)</f>
        <v>-0.18969197782001507</v>
      </c>
      <c r="U98">
        <f>(SUM(P98:T98))</f>
        <v>0.15636081979438327</v>
      </c>
    </row>
    <row r="99" spans="1:21" x14ac:dyDescent="0.25">
      <c r="A99" s="3">
        <v>12763</v>
      </c>
      <c r="B99" t="str">
        <f>VLOOKUP(A99,Data!A:K,2,FALSE)</f>
        <v>Christopher Devenski</v>
      </c>
      <c r="C99" t="str">
        <f>VLOOKUP(A99,Data!A:K,3,FALSE)</f>
        <v>Astros</v>
      </c>
      <c r="D99">
        <f>VLOOKUP(A99,Data!A:K,4,FALSE)</f>
        <v>0</v>
      </c>
      <c r="E99">
        <f>VLOOKUP(A99,Data!A:K,5,FALSE)</f>
        <v>13.2</v>
      </c>
      <c r="F99">
        <f>VLOOKUP(A99,Data!A:K,6,FALSE)</f>
        <v>1</v>
      </c>
      <c r="G99">
        <f>VLOOKUP(A99,Data!A:K,7,FALSE)</f>
        <v>12</v>
      </c>
      <c r="H99">
        <f>VLOOKUP(A99,Data!A:K,8,FALSE)</f>
        <v>11</v>
      </c>
      <c r="I99">
        <f>VLOOKUP(A99,Data!A:K,9,FALSE)</f>
        <v>1</v>
      </c>
      <c r="J99">
        <f>VLOOKUP(A99,Data!A:K,11,FALSE)</f>
        <v>0</v>
      </c>
      <c r="L99">
        <f>(F99*9)/(E99*($X$2/$X$3))*-1</f>
        <v>-0.17237736845579943</v>
      </c>
      <c r="M99">
        <f>(I99+H99)/(E99*($X$4/$X$3))*-1</f>
        <v>-0.69864204963542553</v>
      </c>
      <c r="N99" s="2" t="str">
        <f>IF(ISERROR((((E99/D99)/6.15)-(0.11*((F99*9)/E99)))*D99),"0",(((E99/D99)/6.15)-(0.11*((F99*9)/E99)))*D99)</f>
        <v>0</v>
      </c>
      <c r="P99">
        <f>STANDARDIZE(H99,$X$6,$X$7)</f>
        <v>-0.83338660322953795</v>
      </c>
      <c r="Q99">
        <f>STANDARDIZE(L99,$X$9,$X$10)</f>
        <v>1.5437335987426108</v>
      </c>
      <c r="R99">
        <f>STANDARDIZE(M99,$X$12,$X$13)</f>
        <v>1.0478337003608091</v>
      </c>
      <c r="S99">
        <f>STANDARDIZE(N99,$X$15,$X$16)</f>
        <v>-1.4571958456397915</v>
      </c>
      <c r="T99">
        <f>STANDARDIZE(J99,$X$18,$X$19)</f>
        <v>-0.18969197782001507</v>
      </c>
      <c r="U99">
        <f>(SUM(P99:T99))</f>
        <v>0.11129287241407532</v>
      </c>
    </row>
    <row r="100" spans="1:21" x14ac:dyDescent="0.25">
      <c r="A100" s="3">
        <v>3184</v>
      </c>
      <c r="B100" t="str">
        <f>VLOOKUP(A100,Data!A:K,2,FALSE)</f>
        <v>David Price</v>
      </c>
      <c r="C100" t="str">
        <f>VLOOKUP(A100,Data!A:K,3,FALSE)</f>
        <v>Red Sox</v>
      </c>
      <c r="D100">
        <f>VLOOKUP(A100,Data!A:K,4,FALSE)</f>
        <v>5</v>
      </c>
      <c r="E100">
        <f>VLOOKUP(A100,Data!A:K,5,FALSE)</f>
        <v>29.2</v>
      </c>
      <c r="F100">
        <f>VLOOKUP(A100,Data!A:K,6,FALSE)</f>
        <v>19</v>
      </c>
      <c r="G100">
        <f>VLOOKUP(A100,Data!A:K,7,FALSE)</f>
        <v>46</v>
      </c>
      <c r="H100">
        <f>VLOOKUP(A100,Data!A:K,8,FALSE)</f>
        <v>30</v>
      </c>
      <c r="I100">
        <f>VLOOKUP(A100,Data!A:K,9,FALSE)</f>
        <v>8</v>
      </c>
      <c r="J100">
        <f>VLOOKUP(A100,Data!A:K,11,FALSE)</f>
        <v>0</v>
      </c>
      <c r="L100">
        <f>(F100*9)/(E100*($X$2/$X$3))*-1</f>
        <v>-1.4805563016683048</v>
      </c>
      <c r="M100">
        <f>(I100+H100)/(E100*($X$4/$X$3))*-1</f>
        <v>-1.0001108792726299</v>
      </c>
      <c r="N100" s="2">
        <f>IF(ISERROR((((E100/D100)/6.15)-(0.11*((F100*9)/E100)))*D100),"0",(((E100/D100)/6.15)-(0.11*((F100*9)/E100)))*D100)</f>
        <v>1.5270770687158919</v>
      </c>
      <c r="P100">
        <f>STANDARDIZE(H100,$X$6,$X$7)</f>
        <v>1.4663897702412716</v>
      </c>
      <c r="Q100">
        <f>STANDARDIZE(L100,$X$9,$X$10)</f>
        <v>-0.89447741428997385</v>
      </c>
      <c r="R100">
        <f>STANDARDIZE(M100,$X$12,$X$13)</f>
        <v>1.3537739188701674E-2</v>
      </c>
      <c r="S100">
        <f>STANDARDIZE(N100,$X$15,$X$16)</f>
        <v>-0.28579038209084351</v>
      </c>
      <c r="T100">
        <f>STANDARDIZE(J100,$X$18,$X$19)</f>
        <v>-0.18969197782001507</v>
      </c>
      <c r="U100">
        <f>(SUM(P100:T100))</f>
        <v>0.10996773522914088</v>
      </c>
    </row>
    <row r="101" spans="1:21" x14ac:dyDescent="0.25">
      <c r="A101" s="3">
        <v>3374</v>
      </c>
      <c r="B101" t="str">
        <f>VLOOKUP(A101,Data!A:K,2,FALSE)</f>
        <v>Ubaldo Jimenez</v>
      </c>
      <c r="C101" t="str">
        <f>VLOOKUP(A101,Data!A:K,3,FALSE)</f>
        <v>Orioles</v>
      </c>
      <c r="D101">
        <f>VLOOKUP(A101,Data!A:K,4,FALSE)</f>
        <v>4</v>
      </c>
      <c r="E101">
        <f>VLOOKUP(A101,Data!A:K,5,FALSE)</f>
        <v>23</v>
      </c>
      <c r="F101">
        <f>VLOOKUP(A101,Data!A:K,6,FALSE)</f>
        <v>10</v>
      </c>
      <c r="G101">
        <f>VLOOKUP(A101,Data!A:K,7,FALSE)</f>
        <v>26</v>
      </c>
      <c r="H101">
        <f>VLOOKUP(A101,Data!A:K,8,FALSE)</f>
        <v>25</v>
      </c>
      <c r="I101">
        <f>VLOOKUP(A101,Data!A:K,9,FALSE)</f>
        <v>11</v>
      </c>
      <c r="J101">
        <f>VLOOKUP(A101,Data!A:K,11,FALSE)</f>
        <v>0</v>
      </c>
      <c r="L101">
        <f>(F101*9)/(E101*($X$2/$X$3))*-1</f>
        <v>-0.98929620157241416</v>
      </c>
      <c r="M101">
        <f>(I101+H101)/(E101*($X$4/$X$3))*-1</f>
        <v>-1.2028793550244719</v>
      </c>
      <c r="N101" s="2">
        <f>IF(ISERROR((((E101/D101)/6.15)-(0.11*((F101*9)/E101)))*D101),"0",(((E101/D101)/6.15)-(0.11*((F101*9)/E101)))*D101)</f>
        <v>2.0180982679392008</v>
      </c>
      <c r="P101">
        <f>STANDARDIZE(H101,$X$6,$X$7)</f>
        <v>0.86118546143316388</v>
      </c>
      <c r="Q101">
        <f>STANDARDIZE(L101,$X$9,$X$10)</f>
        <v>2.1143343625653045E-2</v>
      </c>
      <c r="R101">
        <f>STANDARDIZE(M101,$X$12,$X$13)</f>
        <v>-0.68213158017522846</v>
      </c>
      <c r="S101">
        <f>STANDARDIZE(N101,$X$15,$X$16)</f>
        <v>9.0867042260508499E-2</v>
      </c>
      <c r="T101">
        <f>STANDARDIZE(J101,$X$18,$X$19)</f>
        <v>-0.18969197782001507</v>
      </c>
      <c r="U101">
        <f>(SUM(P101:T101))</f>
        <v>0.10137228932408193</v>
      </c>
    </row>
    <row r="102" spans="1:21" x14ac:dyDescent="0.25">
      <c r="A102" s="3">
        <v>6033</v>
      </c>
      <c r="B102" t="str">
        <f>VLOOKUP(A102,Data!A:K,2,FALSE)</f>
        <v>Kelvin Herrera</v>
      </c>
      <c r="C102" t="str">
        <f>VLOOKUP(A102,Data!A:K,3,FALSE)</f>
        <v>Royals</v>
      </c>
      <c r="D102">
        <f>VLOOKUP(A102,Data!A:K,4,FALSE)</f>
        <v>0</v>
      </c>
      <c r="E102">
        <f>VLOOKUP(A102,Data!A:K,5,FALSE)</f>
        <v>11.1</v>
      </c>
      <c r="F102">
        <f>VLOOKUP(A102,Data!A:K,6,FALSE)</f>
        <v>0</v>
      </c>
      <c r="G102">
        <f>VLOOKUP(A102,Data!A:K,7,FALSE)</f>
        <v>16</v>
      </c>
      <c r="H102">
        <f>VLOOKUP(A102,Data!A:K,8,FALSE)</f>
        <v>8</v>
      </c>
      <c r="I102">
        <f>VLOOKUP(A102,Data!A:K,9,FALSE)</f>
        <v>2</v>
      </c>
      <c r="J102">
        <f>VLOOKUP(A102,Data!A:K,11,FALSE)</f>
        <v>0</v>
      </c>
      <c r="L102">
        <f>(F102*9)/(E102*($X$2/$X$3))*-1</f>
        <v>0</v>
      </c>
      <c r="M102">
        <f>(I102+H102)/(E102*($X$4/$X$3))*-1</f>
        <v>-0.69234797711618745</v>
      </c>
      <c r="N102" s="2" t="str">
        <f>IF(ISERROR((((E102/D102)/6.15)-(0.11*((F102*9)/E102)))*D102),"0",(((E102/D102)/6.15)-(0.11*((F102*9)/E102)))*D102)</f>
        <v>0</v>
      </c>
      <c r="P102">
        <f>STANDARDIZE(H102,$X$6,$X$7)</f>
        <v>-1.1965091885144026</v>
      </c>
      <c r="Q102">
        <f>STANDARDIZE(L102,$X$9,$X$10)</f>
        <v>1.8650141112902257</v>
      </c>
      <c r="R102">
        <f>STANDARDIZE(M102,$X$12,$X$13)</f>
        <v>1.0694277530322129</v>
      </c>
      <c r="S102">
        <f>STANDARDIZE(N102,$X$15,$X$16)</f>
        <v>-1.4571958456397915</v>
      </c>
      <c r="T102">
        <f>STANDARDIZE(J102,$X$18,$X$19)</f>
        <v>-0.18969197782001507</v>
      </c>
      <c r="U102">
        <f>(SUM(P102:T102))</f>
        <v>9.1044852348229399E-2</v>
      </c>
    </row>
    <row r="103" spans="1:21" x14ac:dyDescent="0.25">
      <c r="A103" s="3">
        <v>3192</v>
      </c>
      <c r="B103" t="str">
        <f>VLOOKUP(A103,Data!A:K,2,FALSE)</f>
        <v>Will Harris</v>
      </c>
      <c r="C103" t="str">
        <f>VLOOKUP(A103,Data!A:K,3,FALSE)</f>
        <v>Astros</v>
      </c>
      <c r="D103">
        <f>VLOOKUP(A103,Data!A:K,4,FALSE)</f>
        <v>0</v>
      </c>
      <c r="E103">
        <f>VLOOKUP(A103,Data!A:K,5,FALSE)</f>
        <v>11</v>
      </c>
      <c r="F103">
        <f>VLOOKUP(A103,Data!A:K,6,FALSE)</f>
        <v>1</v>
      </c>
      <c r="G103">
        <f>VLOOKUP(A103,Data!A:K,7,FALSE)</f>
        <v>11</v>
      </c>
      <c r="H103">
        <f>VLOOKUP(A103,Data!A:K,8,FALSE)</f>
        <v>7</v>
      </c>
      <c r="I103">
        <f>VLOOKUP(A103,Data!A:K,9,FALSE)</f>
        <v>1</v>
      </c>
      <c r="J103">
        <f>VLOOKUP(A103,Data!A:K,11,FALSE)</f>
        <v>0</v>
      </c>
      <c r="L103">
        <f>(F103*9)/(E103*($X$2/$X$3))*-1</f>
        <v>-0.20685284214695931</v>
      </c>
      <c r="M103">
        <f>(I103+H103)/(E103*($X$4/$X$3))*-1</f>
        <v>-0.5589136397083404</v>
      </c>
      <c r="N103" s="2" t="str">
        <f>IF(ISERROR((((E103/D103)/6.15)-(0.11*((F103*9)/E103)))*D103),"0",(((E103/D103)/6.15)-(0.11*((F103*9)/E103)))*D103)</f>
        <v>0</v>
      </c>
      <c r="P103">
        <f>STANDARDIZE(H103,$X$6,$X$7)</f>
        <v>-1.3175500502760242</v>
      </c>
      <c r="Q103">
        <f>STANDARDIZE(L103,$X$9,$X$10)</f>
        <v>1.4794774962330879</v>
      </c>
      <c r="R103">
        <f>STANDARDIZE(M103,$X$12,$X$13)</f>
        <v>1.5272216696659762</v>
      </c>
      <c r="S103">
        <f>STANDARDIZE(N103,$X$15,$X$16)</f>
        <v>-1.4571958456397915</v>
      </c>
      <c r="T103">
        <f>STANDARDIZE(J103,$X$18,$X$19)</f>
        <v>-0.18969197782001507</v>
      </c>
      <c r="U103">
        <f>(SUM(P103:T103))</f>
        <v>4.2261292163233211E-2</v>
      </c>
    </row>
    <row r="104" spans="1:21" x14ac:dyDescent="0.25">
      <c r="A104" s="3">
        <v>12304</v>
      </c>
      <c r="B104" t="str">
        <f>VLOOKUP(A104,Data!A:K,2,FALSE)</f>
        <v>Chris Bassitt</v>
      </c>
      <c r="C104" t="str">
        <f>VLOOKUP(A104,Data!A:K,3,FALSE)</f>
        <v>Athletics</v>
      </c>
      <c r="D104">
        <f>VLOOKUP(A104,Data!A:K,4,FALSE)</f>
        <v>4</v>
      </c>
      <c r="E104">
        <f>VLOOKUP(A104,Data!A:K,5,FALSE)</f>
        <v>24.1</v>
      </c>
      <c r="F104">
        <f>VLOOKUP(A104,Data!A:K,6,FALSE)</f>
        <v>12</v>
      </c>
      <c r="G104">
        <f>VLOOKUP(A104,Data!A:K,7,FALSE)</f>
        <v>18</v>
      </c>
      <c r="H104">
        <f>VLOOKUP(A104,Data!A:K,8,FALSE)</f>
        <v>25</v>
      </c>
      <c r="I104">
        <f>VLOOKUP(A104,Data!A:K,9,FALSE)</f>
        <v>11</v>
      </c>
      <c r="J104">
        <f>VLOOKUP(A104,Data!A:K,11,FALSE)</f>
        <v>0</v>
      </c>
      <c r="L104">
        <f>(F104*9)/(E104*($X$2/$X$3))*-1</f>
        <v>-1.1329699237924742</v>
      </c>
      <c r="M104">
        <f>(I104+H104)/(E104*($X$4/$X$3))*-1</f>
        <v>-1.1479761479486659</v>
      </c>
      <c r="N104" s="2">
        <f>IF(ISERROR((((E104/D104)/6.15)-(0.11*((F104*9)/E104)))*D104),"0",(((E104/D104)/6.15)-(0.11*((F104*9)/E104)))*D104)</f>
        <v>1.9469149546267248</v>
      </c>
      <c r="P104">
        <f>STANDARDIZE(H104,$X$6,$X$7)</f>
        <v>0.86118546143316388</v>
      </c>
      <c r="Q104">
        <f>STANDARDIZE(L104,$X$9,$X$10)</f>
        <v>-0.24663871806837181</v>
      </c>
      <c r="R104">
        <f>STANDARDIZE(M104,$X$12,$X$13)</f>
        <v>-0.4937666158694991</v>
      </c>
      <c r="S104">
        <f>STANDARDIZE(N104,$X$15,$X$16)</f>
        <v>3.6263038418142941E-2</v>
      </c>
      <c r="T104">
        <f>STANDARDIZE(J104,$X$18,$X$19)</f>
        <v>-0.18969197782001507</v>
      </c>
      <c r="U104">
        <f>(SUM(P104:T104))</f>
        <v>-3.2648811906579145E-2</v>
      </c>
    </row>
    <row r="105" spans="1:21" x14ac:dyDescent="0.25">
      <c r="A105" s="3">
        <v>9460</v>
      </c>
      <c r="B105" t="str">
        <f>VLOOKUP(A105,Data!A:K,2,FALSE)</f>
        <v>Dan Straily</v>
      </c>
      <c r="C105" t="str">
        <f>VLOOKUP(A105,Data!A:K,3,FALSE)</f>
        <v>Reds</v>
      </c>
      <c r="D105">
        <f>VLOOKUP(A105,Data!A:K,4,FALSE)</f>
        <v>2</v>
      </c>
      <c r="E105">
        <f>VLOOKUP(A105,Data!A:K,5,FALSE)</f>
        <v>18</v>
      </c>
      <c r="F105">
        <f>VLOOKUP(A105,Data!A:K,6,FALSE)</f>
        <v>7</v>
      </c>
      <c r="G105">
        <f>VLOOKUP(A105,Data!A:K,7,FALSE)</f>
        <v>17</v>
      </c>
      <c r="H105">
        <f>VLOOKUP(A105,Data!A:K,8,FALSE)</f>
        <v>9</v>
      </c>
      <c r="I105">
        <f>VLOOKUP(A105,Data!A:K,9,FALSE)</f>
        <v>9</v>
      </c>
      <c r="J105">
        <f>VLOOKUP(A105,Data!A:K,11,FALSE)</f>
        <v>0</v>
      </c>
      <c r="L105">
        <f>(F105*9)/(E105*($X$2/$X$3))*-1</f>
        <v>-0.88487049140643703</v>
      </c>
      <c r="M105">
        <f>(I105+H105)/(E105*($X$4/$X$3))*-1</f>
        <v>-0.76850625459896804</v>
      </c>
      <c r="N105" s="2">
        <f>IF(ISERROR((((E105/D105)/6.15)-(0.11*((F105*9)/E105)))*D105),"0",(((E105/D105)/6.15)-(0.11*((F105*9)/E105)))*D105)</f>
        <v>2.1568292682926828</v>
      </c>
      <c r="P105">
        <f>STANDARDIZE(H105,$X$6,$X$7)</f>
        <v>-1.0754683267527811</v>
      </c>
      <c r="Q105">
        <f>STANDARDIZE(L105,$X$9,$X$10)</f>
        <v>0.21577414687913585</v>
      </c>
      <c r="R105">
        <f>STANDARDIZE(M105,$X$12,$X$13)</f>
        <v>0.80813971570822574</v>
      </c>
      <c r="S105">
        <f>STANDARDIZE(N105,$X$15,$X$16)</f>
        <v>0.19728619759124347</v>
      </c>
      <c r="T105">
        <f>STANDARDIZE(J105,$X$18,$X$19)</f>
        <v>-0.18969197782001507</v>
      </c>
      <c r="U105">
        <f>(SUM(P105:T105))</f>
        <v>-4.3960244394191134E-2</v>
      </c>
    </row>
    <row r="106" spans="1:21" x14ac:dyDescent="0.25">
      <c r="A106" s="3">
        <v>9059</v>
      </c>
      <c r="B106" t="str">
        <f>VLOOKUP(A106,Data!A:K,2,FALSE)</f>
        <v>John Axford</v>
      </c>
      <c r="C106" t="str">
        <f>VLOOKUP(A106,Data!A:K,3,FALSE)</f>
        <v>Athletics</v>
      </c>
      <c r="D106">
        <f>VLOOKUP(A106,Data!A:K,4,FALSE)</f>
        <v>0</v>
      </c>
      <c r="E106">
        <f>VLOOKUP(A106,Data!A:K,5,FALSE)</f>
        <v>11</v>
      </c>
      <c r="F106">
        <f>VLOOKUP(A106,Data!A:K,6,FALSE)</f>
        <v>1</v>
      </c>
      <c r="G106">
        <f>VLOOKUP(A106,Data!A:K,7,FALSE)</f>
        <v>6</v>
      </c>
      <c r="H106">
        <f>VLOOKUP(A106,Data!A:K,8,FALSE)</f>
        <v>10</v>
      </c>
      <c r="I106">
        <f>VLOOKUP(A106,Data!A:K,9,FALSE)</f>
        <v>0</v>
      </c>
      <c r="J106">
        <f>VLOOKUP(A106,Data!A:K,11,FALSE)</f>
        <v>0</v>
      </c>
      <c r="L106">
        <f>(F106*9)/(E106*($X$2/$X$3))*-1</f>
        <v>-0.20685284214695931</v>
      </c>
      <c r="M106">
        <f>(I106+H106)/(E106*($X$4/$X$3))*-1</f>
        <v>-0.69864204963542553</v>
      </c>
      <c r="N106" s="2" t="str">
        <f>IF(ISERROR((((E106/D106)/6.15)-(0.11*((F106*9)/E106)))*D106),"0",(((E106/D106)/6.15)-(0.11*((F106*9)/E106)))*D106)</f>
        <v>0</v>
      </c>
      <c r="P106">
        <f>STANDARDIZE(H106,$X$6,$X$7)</f>
        <v>-0.95442746499115949</v>
      </c>
      <c r="Q106">
        <f>STANDARDIZE(L106,$X$9,$X$10)</f>
        <v>1.4794774962330879</v>
      </c>
      <c r="R106">
        <f>STANDARDIZE(M106,$X$12,$X$13)</f>
        <v>1.0478337003608091</v>
      </c>
      <c r="S106">
        <f>STANDARDIZE(N106,$X$15,$X$16)</f>
        <v>-1.4571958456397915</v>
      </c>
      <c r="T106">
        <f>STANDARDIZE(J106,$X$18,$X$19)</f>
        <v>-0.18969197782001507</v>
      </c>
      <c r="U106">
        <f>(SUM(P106:T106))</f>
        <v>-7.4004091857069076E-2</v>
      </c>
    </row>
    <row r="107" spans="1:21" x14ac:dyDescent="0.25">
      <c r="A107" s="3">
        <v>12638</v>
      </c>
      <c r="B107" t="str">
        <f>VLOOKUP(A107,Data!A:K,2,FALSE)</f>
        <v>Nate Karns</v>
      </c>
      <c r="C107" t="str">
        <f>VLOOKUP(A107,Data!A:K,3,FALSE)</f>
        <v>Mariners</v>
      </c>
      <c r="D107">
        <f>VLOOKUP(A107,Data!A:K,4,FALSE)</f>
        <v>4</v>
      </c>
      <c r="E107">
        <f>VLOOKUP(A107,Data!A:K,5,FALSE)</f>
        <v>22.1</v>
      </c>
      <c r="F107">
        <f>VLOOKUP(A107,Data!A:K,6,FALSE)</f>
        <v>9</v>
      </c>
      <c r="G107">
        <f>VLOOKUP(A107,Data!A:K,7,FALSE)</f>
        <v>24</v>
      </c>
      <c r="H107">
        <f>VLOOKUP(A107,Data!A:K,8,FALSE)</f>
        <v>19</v>
      </c>
      <c r="I107">
        <f>VLOOKUP(A107,Data!A:K,9,FALSE)</f>
        <v>12</v>
      </c>
      <c r="J107">
        <f>VLOOKUP(A107,Data!A:K,11,FALSE)</f>
        <v>0</v>
      </c>
      <c r="L107">
        <f>(F107*9)/(E107*($X$2/$X$3))*-1</f>
        <v>-0.92662585396149189</v>
      </c>
      <c r="M107">
        <f>(I107+H107)/(E107*($X$4/$X$3))*-1</f>
        <v>-1.0779951987587335</v>
      </c>
      <c r="N107" s="2">
        <f>IF(ISERROR((((E107/D107)/6.15)-(0.11*((F107*9)/E107)))*D107),"0",(((E107/D107)/6.15)-(0.11*((F107*9)/E107)))*D107)</f>
        <v>1.9808262517014312</v>
      </c>
      <c r="P107">
        <f>STANDARDIZE(H107,$X$6,$X$7)</f>
        <v>0.13494029086343454</v>
      </c>
      <c r="Q107">
        <f>STANDARDIZE(L107,$X$9,$X$10)</f>
        <v>0.13794963659987958</v>
      </c>
      <c r="R107">
        <f>STANDARDIZE(M107,$X$12,$X$13)</f>
        <v>-0.25367209865774376</v>
      </c>
      <c r="S107">
        <f>STANDARDIZE(N107,$X$15,$X$16)</f>
        <v>6.227605340156226E-2</v>
      </c>
      <c r="T107">
        <f>STANDARDIZE(J107,$X$18,$X$19)</f>
        <v>-0.18969197782001507</v>
      </c>
      <c r="U107">
        <f>(SUM(P107:T107))</f>
        <v>-0.10819809561288249</v>
      </c>
    </row>
    <row r="108" spans="1:21" x14ac:dyDescent="0.25">
      <c r="A108" s="3">
        <v>11804</v>
      </c>
      <c r="B108" t="str">
        <f>VLOOKUP(A108,Data!A:K,2,FALSE)</f>
        <v>Hector Neris</v>
      </c>
      <c r="C108" t="str">
        <f>VLOOKUP(A108,Data!A:K,3,FALSE)</f>
        <v>Phillies</v>
      </c>
      <c r="D108">
        <f>VLOOKUP(A108,Data!A:K,4,FALSE)</f>
        <v>0</v>
      </c>
      <c r="E108">
        <f>VLOOKUP(A108,Data!A:K,5,FALSE)</f>
        <v>13</v>
      </c>
      <c r="F108">
        <f>VLOOKUP(A108,Data!A:K,6,FALSE)</f>
        <v>1</v>
      </c>
      <c r="G108">
        <f>VLOOKUP(A108,Data!A:K,7,FALSE)</f>
        <v>20</v>
      </c>
      <c r="H108">
        <f>VLOOKUP(A108,Data!A:K,8,FALSE)</f>
        <v>6</v>
      </c>
      <c r="I108">
        <f>VLOOKUP(A108,Data!A:K,9,FALSE)</f>
        <v>4</v>
      </c>
      <c r="J108">
        <f>VLOOKUP(A108,Data!A:K,11,FALSE)</f>
        <v>0</v>
      </c>
      <c r="L108">
        <f>(F108*9)/(E108*($X$2/$X$3))*-1</f>
        <v>-0.17502932797050405</v>
      </c>
      <c r="M108">
        <f>(I108+H108)/(E108*($X$4/$X$3))*-1</f>
        <v>-0.59115865738382156</v>
      </c>
      <c r="N108" s="2" t="str">
        <f>IF(ISERROR((((E108/D108)/6.15)-(0.11*((F108*9)/E108)))*D108),"0",(((E108/D108)/6.15)-(0.11*((F108*9)/E108)))*D108)</f>
        <v>0</v>
      </c>
      <c r="P108">
        <f>STANDARDIZE(H108,$X$6,$X$7)</f>
        <v>-1.4385909120376457</v>
      </c>
      <c r="Q108">
        <f>STANDARDIZE(L108,$X$9,$X$10)</f>
        <v>1.5387908216264936</v>
      </c>
      <c r="R108">
        <f>STANDARDIZE(M108,$X$12,$X$13)</f>
        <v>1.4165936767493992</v>
      </c>
      <c r="S108">
        <f>STANDARDIZE(N108,$X$15,$X$16)</f>
        <v>-1.4571958456397915</v>
      </c>
      <c r="T108">
        <f>STANDARDIZE(J108,$X$18,$X$19)</f>
        <v>-0.18969197782001507</v>
      </c>
      <c r="U108">
        <f>(SUM(P108:T108))</f>
        <v>-0.13009423712155949</v>
      </c>
    </row>
    <row r="109" spans="1:21" x14ac:dyDescent="0.25">
      <c r="A109" s="3">
        <v>6627</v>
      </c>
      <c r="B109" t="str">
        <f>VLOOKUP(A109,Data!A:K,2,FALSE)</f>
        <v>Brad Brach</v>
      </c>
      <c r="C109" t="str">
        <f>VLOOKUP(A109,Data!A:K,3,FALSE)</f>
        <v>Orioles</v>
      </c>
      <c r="D109">
        <f>VLOOKUP(A109,Data!A:K,4,FALSE)</f>
        <v>0</v>
      </c>
      <c r="E109">
        <f>VLOOKUP(A109,Data!A:K,5,FALSE)</f>
        <v>13.1</v>
      </c>
      <c r="F109">
        <f>VLOOKUP(A109,Data!A:K,6,FALSE)</f>
        <v>1</v>
      </c>
      <c r="G109">
        <f>VLOOKUP(A109,Data!A:K,7,FALSE)</f>
        <v>14</v>
      </c>
      <c r="H109">
        <f>VLOOKUP(A109,Data!A:K,8,FALSE)</f>
        <v>4</v>
      </c>
      <c r="I109">
        <f>VLOOKUP(A109,Data!A:K,9,FALSE)</f>
        <v>5</v>
      </c>
      <c r="J109">
        <f>VLOOKUP(A109,Data!A:K,11,FALSE)</f>
        <v>0</v>
      </c>
      <c r="L109">
        <f>(F109*9)/(E109*($X$2/$X$3))*-1</f>
        <v>-0.17369322623027117</v>
      </c>
      <c r="M109">
        <f>(I109+H109)/(E109*($X$4/$X$3))*-1</f>
        <v>-0.52798139628936747</v>
      </c>
      <c r="N109" s="2" t="str">
        <f>IF(ISERROR((((E109/D109)/6.15)-(0.11*((F109*9)/E109)))*D109),"0",(((E109/D109)/6.15)-(0.11*((F109*9)/E109)))*D109)</f>
        <v>0</v>
      </c>
      <c r="P109">
        <f>STANDARDIZE(H109,$X$6,$X$7)</f>
        <v>-1.6806726355608888</v>
      </c>
      <c r="Q109">
        <f>STANDARDIZE(L109,$X$9,$X$10)</f>
        <v>1.5412810757460642</v>
      </c>
      <c r="R109">
        <f>STANDARDIZE(M109,$X$12,$X$13)</f>
        <v>1.6333457239396387</v>
      </c>
      <c r="S109">
        <f>STANDARDIZE(N109,$X$15,$X$16)</f>
        <v>-1.4571958456397915</v>
      </c>
      <c r="T109">
        <f>STANDARDIZE(J109,$X$18,$X$19)</f>
        <v>-0.18969197782001507</v>
      </c>
      <c r="U109">
        <f>(SUM(P109:T109))</f>
        <v>-0.15293365933499242</v>
      </c>
    </row>
    <row r="110" spans="1:21" x14ac:dyDescent="0.25">
      <c r="A110" s="3">
        <v>3281</v>
      </c>
      <c r="B110" t="str">
        <f>VLOOKUP(A110,Data!A:K,2,FALSE)</f>
        <v>Joe Smith</v>
      </c>
      <c r="C110" t="str">
        <f>VLOOKUP(A110,Data!A:K,3,FALSE)</f>
        <v>Angels</v>
      </c>
      <c r="D110">
        <f>VLOOKUP(A110,Data!A:K,4,FALSE)</f>
        <v>0</v>
      </c>
      <c r="E110">
        <f>VLOOKUP(A110,Data!A:K,5,FALSE)</f>
        <v>12</v>
      </c>
      <c r="F110">
        <f>VLOOKUP(A110,Data!A:K,6,FALSE)</f>
        <v>4</v>
      </c>
      <c r="G110">
        <f>VLOOKUP(A110,Data!A:K,7,FALSE)</f>
        <v>5</v>
      </c>
      <c r="H110">
        <f>VLOOKUP(A110,Data!A:K,8,FALSE)</f>
        <v>11</v>
      </c>
      <c r="I110">
        <f>VLOOKUP(A110,Data!A:K,9,FALSE)</f>
        <v>1</v>
      </c>
      <c r="J110">
        <f>VLOOKUP(A110,Data!A:K,11,FALSE)</f>
        <v>1</v>
      </c>
      <c r="L110">
        <f>(F110*9)/(E110*($X$2/$X$3))*-1</f>
        <v>-0.75846042120551749</v>
      </c>
      <c r="M110">
        <f>(I110+H110)/(E110*($X$4/$X$3))*-1</f>
        <v>-0.76850625459896804</v>
      </c>
      <c r="N110" s="2" t="str">
        <f>IF(ISERROR((((E110/D110)/6.15)-(0.11*((F110*9)/E110)))*D110),"0",(((E110/D110)/6.15)-(0.11*((F110*9)/E110)))*D110)</f>
        <v>0</v>
      </c>
      <c r="P110">
        <f>STANDARDIZE(H110,$X$6,$X$7)</f>
        <v>-0.83338660322953795</v>
      </c>
      <c r="Q110">
        <f>STANDARDIZE(L110,$X$9,$X$10)</f>
        <v>0.45137985608072007</v>
      </c>
      <c r="R110">
        <f>STANDARDIZE(M110,$X$12,$X$13)</f>
        <v>0.80813971570822574</v>
      </c>
      <c r="S110">
        <f>STANDARDIZE(N110,$X$15,$X$16)</f>
        <v>-1.4571958456397915</v>
      </c>
      <c r="T110">
        <f>STANDARDIZE(J110,$X$18,$X$19)</f>
        <v>0.85361390019006778</v>
      </c>
      <c r="U110">
        <f>(SUM(P110:T110))</f>
        <v>-0.17744897689031602</v>
      </c>
    </row>
    <row r="111" spans="1:21" x14ac:dyDescent="0.25">
      <c r="A111" s="3">
        <v>10354</v>
      </c>
      <c r="B111" t="str">
        <f>VLOOKUP(A111,Data!A:K,2,FALSE)</f>
        <v>Robbie Erlin</v>
      </c>
      <c r="C111" t="str">
        <f>VLOOKUP(A111,Data!A:K,3,FALSE)</f>
        <v>Padres</v>
      </c>
      <c r="D111">
        <f>VLOOKUP(A111,Data!A:K,4,FALSE)</f>
        <v>2</v>
      </c>
      <c r="E111">
        <f>VLOOKUP(A111,Data!A:K,5,FALSE)</f>
        <v>15.2</v>
      </c>
      <c r="F111">
        <f>VLOOKUP(A111,Data!A:K,6,FALSE)</f>
        <v>7</v>
      </c>
      <c r="G111">
        <f>VLOOKUP(A111,Data!A:K,7,FALSE)</f>
        <v>13</v>
      </c>
      <c r="H111">
        <f>VLOOKUP(A111,Data!A:K,8,FALSE)</f>
        <v>12</v>
      </c>
      <c r="I111">
        <f>VLOOKUP(A111,Data!A:K,9,FALSE)</f>
        <v>3</v>
      </c>
      <c r="J111">
        <f>VLOOKUP(A111,Data!A:K,11,FALSE)</f>
        <v>0</v>
      </c>
      <c r="L111">
        <f>(F111*9)/(E111*($X$2/$X$3))*-1</f>
        <v>-1.0478729503497282</v>
      </c>
      <c r="M111">
        <f>(I111+H111)/(E111*($X$4/$X$3))*-1</f>
        <v>-0.75839433019635005</v>
      </c>
      <c r="N111" s="2">
        <f>IF(ISERROR((((E111/D111)/6.15)-(0.11*((F111*9)/E111)))*D111),"0",(((E111/D111)/6.15)-(0.11*((F111*9)/E111)))*D111)</f>
        <v>1.5597026101839961</v>
      </c>
      <c r="P111">
        <f>STANDARDIZE(H111,$X$6,$X$7)</f>
        <v>-0.7123457414679164</v>
      </c>
      <c r="Q111">
        <f>STANDARDIZE(L111,$X$9,$X$10)</f>
        <v>-8.8033214986065089E-2</v>
      </c>
      <c r="R111">
        <f>STANDARDIZE(M111,$X$12,$X$13)</f>
        <v>0.84283226611846807</v>
      </c>
      <c r="S111">
        <f>STANDARDIZE(N111,$X$15,$X$16)</f>
        <v>-0.26076365730404732</v>
      </c>
      <c r="T111">
        <f>STANDARDIZE(J111,$X$18,$X$19)</f>
        <v>-0.18969197782001507</v>
      </c>
      <c r="U111">
        <f>(SUM(P111:T111))</f>
        <v>-0.40800232545957582</v>
      </c>
    </row>
    <row r="112" spans="1:21" x14ac:dyDescent="0.25">
      <c r="A112" s="3">
        <v>13974</v>
      </c>
      <c r="B112" t="str">
        <f>VLOOKUP(A112,Data!A:K,2,FALSE)</f>
        <v>Ryan Dull</v>
      </c>
      <c r="C112" t="str">
        <f>VLOOKUP(A112,Data!A:K,3,FALSE)</f>
        <v>Athletics</v>
      </c>
      <c r="D112">
        <f>VLOOKUP(A112,Data!A:K,4,FALSE)</f>
        <v>0</v>
      </c>
      <c r="E112">
        <f>VLOOKUP(A112,Data!A:K,5,FALSE)</f>
        <v>12.2</v>
      </c>
      <c r="F112">
        <f>VLOOKUP(A112,Data!A:K,6,FALSE)</f>
        <v>3</v>
      </c>
      <c r="G112">
        <f>VLOOKUP(A112,Data!A:K,7,FALSE)</f>
        <v>12</v>
      </c>
      <c r="H112">
        <f>VLOOKUP(A112,Data!A:K,8,FALSE)</f>
        <v>5</v>
      </c>
      <c r="I112">
        <f>VLOOKUP(A112,Data!A:K,9,FALSE)</f>
        <v>2</v>
      </c>
      <c r="J112">
        <f>VLOOKUP(A112,Data!A:K,11,FALSE)</f>
        <v>0</v>
      </c>
      <c r="L112">
        <f>(F112*9)/(E112*($X$2/$X$3))*-1</f>
        <v>-0.55951998285652926</v>
      </c>
      <c r="M112">
        <f>(I112+H112)/(E112*($X$4/$X$3))*-1</f>
        <v>-0.44094621165514564</v>
      </c>
      <c r="N112" s="2" t="str">
        <f>IF(ISERROR((((E112/D112)/6.15)-(0.11*((F112*9)/E112)))*D112),"0",(((E112/D112)/6.15)-(0.11*((F112*9)/E112)))*D112)</f>
        <v>0</v>
      </c>
      <c r="P112">
        <f>STANDARDIZE(H112,$X$6,$X$7)</f>
        <v>-1.5596317737992673</v>
      </c>
      <c r="Q112">
        <f>STANDARDIZE(L112,$X$9,$X$10)</f>
        <v>0.82216916892255765</v>
      </c>
      <c r="R112">
        <f>STANDARDIZE(M112,$X$12,$X$13)</f>
        <v>1.9319508568662398</v>
      </c>
      <c r="S112">
        <f>STANDARDIZE(N112,$X$15,$X$16)</f>
        <v>-1.4571958456397915</v>
      </c>
      <c r="T112">
        <f>STANDARDIZE(J112,$X$18,$X$19)</f>
        <v>-0.18969197782001507</v>
      </c>
      <c r="U112">
        <f>(SUM(P112:T112))</f>
        <v>-0.45239957147027648</v>
      </c>
    </row>
    <row r="113" spans="1:21" x14ac:dyDescent="0.25">
      <c r="A113" s="3">
        <v>6345</v>
      </c>
      <c r="B113" t="str">
        <f>VLOOKUP(A113,Data!A:K,2,FALSE)</f>
        <v>Chris Archer</v>
      </c>
      <c r="C113" t="str">
        <f>VLOOKUP(A113,Data!A:K,3,FALSE)</f>
        <v>Rays</v>
      </c>
      <c r="D113">
        <f>VLOOKUP(A113,Data!A:K,4,FALSE)</f>
        <v>5</v>
      </c>
      <c r="E113">
        <f>VLOOKUP(A113,Data!A:K,5,FALSE)</f>
        <v>26.1</v>
      </c>
      <c r="F113">
        <f>VLOOKUP(A113,Data!A:K,6,FALSE)</f>
        <v>16</v>
      </c>
      <c r="G113">
        <f>VLOOKUP(A113,Data!A:K,7,FALSE)</f>
        <v>39</v>
      </c>
      <c r="H113">
        <f>VLOOKUP(A113,Data!A:K,8,FALSE)</f>
        <v>35</v>
      </c>
      <c r="I113">
        <f>VLOOKUP(A113,Data!A:K,9,FALSE)</f>
        <v>11</v>
      </c>
      <c r="J113">
        <f>VLOOKUP(A113,Data!A:K,11,FALSE)</f>
        <v>0</v>
      </c>
      <c r="L113">
        <f>(F113*9)/(E113*($X$2/$X$3))*-1</f>
        <v>-1.3948697401480781</v>
      </c>
      <c r="M113">
        <f>(I113+H113)/(E113*($X$4/$X$3))*-1</f>
        <v>-1.354455467875576</v>
      </c>
      <c r="N113" s="2">
        <f>IF(ISERROR((((E113/D113)/6.15)-(0.11*((F113*9)/E113)))*D113),"0",(((E113/D113)/6.15)-(0.11*((F113*9)/E113)))*D113)</f>
        <v>1.209419680403701</v>
      </c>
      <c r="P113">
        <f>STANDARDIZE(H113,$X$6,$X$7)</f>
        <v>2.0715940790493792</v>
      </c>
      <c r="Q113">
        <f>STANDARDIZE(L113,$X$9,$X$10)</f>
        <v>-0.73477302472725581</v>
      </c>
      <c r="R113">
        <f>STANDARDIZE(M113,$X$12,$X$13)</f>
        <v>-1.2021673049986914</v>
      </c>
      <c r="S113">
        <f>STANDARDIZE(N113,$X$15,$X$16)</f>
        <v>-0.52946217039062538</v>
      </c>
      <c r="T113">
        <f>STANDARDIZE(J113,$X$18,$X$19)</f>
        <v>-0.18969197782001507</v>
      </c>
      <c r="U113">
        <f>(SUM(P113:T113))</f>
        <v>-0.58450039888720862</v>
      </c>
    </row>
    <row r="114" spans="1:21" x14ac:dyDescent="0.25">
      <c r="A114" s="3">
        <v>6435</v>
      </c>
      <c r="B114" t="str">
        <f>VLOOKUP(A114,Data!A:K,2,FALSE)</f>
        <v>Vance Worley</v>
      </c>
      <c r="C114" t="str">
        <f>VLOOKUP(A114,Data!A:K,3,FALSE)</f>
        <v>Orioles</v>
      </c>
      <c r="D114">
        <f>VLOOKUP(A114,Data!A:K,4,FALSE)</f>
        <v>2</v>
      </c>
      <c r="E114">
        <f>VLOOKUP(A114,Data!A:K,5,FALSE)</f>
        <v>14</v>
      </c>
      <c r="F114">
        <f>VLOOKUP(A114,Data!A:K,6,FALSE)</f>
        <v>6</v>
      </c>
      <c r="G114">
        <f>VLOOKUP(A114,Data!A:K,7,FALSE)</f>
        <v>14</v>
      </c>
      <c r="H114">
        <f>VLOOKUP(A114,Data!A:K,8,FALSE)</f>
        <v>12</v>
      </c>
      <c r="I114">
        <f>VLOOKUP(A114,Data!A:K,9,FALSE)</f>
        <v>3</v>
      </c>
      <c r="J114">
        <f>VLOOKUP(A114,Data!A:K,11,FALSE)</f>
        <v>0</v>
      </c>
      <c r="L114">
        <f>(F114*9)/(E114*($X$2/$X$3))*-1</f>
        <v>-0.9751633986928081</v>
      </c>
      <c r="M114">
        <f>(I114+H114)/(E114*($X$4/$X$3))*-1</f>
        <v>-0.82339955849889435</v>
      </c>
      <c r="N114" s="2">
        <f>IF(ISERROR((((E114/D114)/6.15)-(0.11*((F114*9)/E114)))*D114),"0",(((E114/D114)/6.15)-(0.11*((F114*9)/E114)))*D114)</f>
        <v>1.4278513356562135</v>
      </c>
      <c r="P114">
        <f>STANDARDIZE(H114,$X$6,$X$7)</f>
        <v>-0.7123457414679164</v>
      </c>
      <c r="Q114">
        <f>STANDARDIZE(L114,$X$9,$X$10)</f>
        <v>4.748435459229005E-2</v>
      </c>
      <c r="R114">
        <f>STANDARDIZE(M114,$X$12,$X$13)</f>
        <v>0.61980872776691009</v>
      </c>
      <c r="S114">
        <f>STANDARDIZE(N114,$X$15,$X$16)</f>
        <v>-0.36190544413450104</v>
      </c>
      <c r="T114">
        <f>STANDARDIZE(J114,$X$18,$X$19)</f>
        <v>-0.18969197782001507</v>
      </c>
      <c r="U114">
        <f>(SUM(P114:T114))</f>
        <v>-0.59665008106323236</v>
      </c>
    </row>
    <row r="115" spans="1:21" x14ac:dyDescent="0.25">
      <c r="A115" s="3">
        <v>11530</v>
      </c>
      <c r="B115" t="str">
        <f>VLOOKUP(A115,Data!A:K,2,FALSE)</f>
        <v>Jose Fernandez</v>
      </c>
      <c r="C115" t="str">
        <f>VLOOKUP(A115,Data!A:K,3,FALSE)</f>
        <v>Marlins</v>
      </c>
      <c r="D115">
        <f>VLOOKUP(A115,Data!A:K,4,FALSE)</f>
        <v>4</v>
      </c>
      <c r="E115">
        <f>VLOOKUP(A115,Data!A:K,5,FALSE)</f>
        <v>22.2</v>
      </c>
      <c r="F115">
        <f>VLOOKUP(A115,Data!A:K,6,FALSE)</f>
        <v>11</v>
      </c>
      <c r="G115">
        <f>VLOOKUP(A115,Data!A:K,7,FALSE)</f>
        <v>32</v>
      </c>
      <c r="H115">
        <f>VLOOKUP(A115,Data!A:K,8,FALSE)</f>
        <v>18</v>
      </c>
      <c r="I115">
        <f>VLOOKUP(A115,Data!A:K,9,FALSE)</f>
        <v>11</v>
      </c>
      <c r="J115">
        <f>VLOOKUP(A115,Data!A:K,11,FALSE)</f>
        <v>0</v>
      </c>
      <c r="L115">
        <f>(F115*9)/(E115*($X$2/$X$3))*-1</f>
        <v>-1.1274411666568505</v>
      </c>
      <c r="M115">
        <f>(I115+H115)/(E115*($X$4/$X$3))*-1</f>
        <v>-1.0039045668184718</v>
      </c>
      <c r="N115" s="2">
        <f>IF(ISERROR((((E115/D115)/6.15)-(0.11*((F115*9)/E115)))*D115),"0",(((E115/D115)/6.15)-(0.11*((F115*9)/E115)))*D115)</f>
        <v>1.6475939353988129</v>
      </c>
      <c r="P115">
        <f>STANDARDIZE(H115,$X$6,$X$7)</f>
        <v>1.3899429101812967E-2</v>
      </c>
      <c r="Q115">
        <f>STANDARDIZE(L115,$X$9,$X$10)</f>
        <v>-0.23633410591309376</v>
      </c>
      <c r="R115">
        <f>STANDARDIZE(M115,$X$12,$X$13)</f>
        <v>5.2214579771900718E-4</v>
      </c>
      <c r="S115">
        <f>STANDARDIZE(N115,$X$15,$X$16)</f>
        <v>-0.19334310554252487</v>
      </c>
      <c r="T115">
        <f>STANDARDIZE(J115,$X$18,$X$19)</f>
        <v>-0.18969197782001507</v>
      </c>
      <c r="U115">
        <f>(SUM(P115:T115))</f>
        <v>-0.60494761437610167</v>
      </c>
    </row>
    <row r="116" spans="1:21" x14ac:dyDescent="0.25">
      <c r="A116" s="3">
        <v>11486</v>
      </c>
      <c r="B116" t="str">
        <f>VLOOKUP(A116,Data!A:K,2,FALSE)</f>
        <v>Robbie Ray</v>
      </c>
      <c r="C116" t="str">
        <f>VLOOKUP(A116,Data!A:K,3,FALSE)</f>
        <v>Diamondbacks</v>
      </c>
      <c r="D116">
        <f>VLOOKUP(A116,Data!A:K,4,FALSE)</f>
        <v>4</v>
      </c>
      <c r="E116">
        <f>VLOOKUP(A116,Data!A:K,5,FALSE)</f>
        <v>21.1</v>
      </c>
      <c r="F116">
        <f>VLOOKUP(A116,Data!A:K,6,FALSE)</f>
        <v>9</v>
      </c>
      <c r="G116">
        <f>VLOOKUP(A116,Data!A:K,7,FALSE)</f>
        <v>22</v>
      </c>
      <c r="H116">
        <f>VLOOKUP(A116,Data!A:K,8,FALSE)</f>
        <v>21</v>
      </c>
      <c r="I116">
        <f>VLOOKUP(A116,Data!A:K,9,FALSE)</f>
        <v>13</v>
      </c>
      <c r="J116">
        <f>VLOOKUP(A116,Data!A:K,11,FALSE)</f>
        <v>0</v>
      </c>
      <c r="L116">
        <f>(F116*9)/(E116*($X$2/$X$3))*-1</f>
        <v>-0.97054177121085172</v>
      </c>
      <c r="M116">
        <f>(I116+H116)/(E116*($X$4/$X$3))*-1</f>
        <v>-1.2383513107281949</v>
      </c>
      <c r="N116" s="2">
        <f>IF(ISERROR((((E116/D116)/6.15)-(0.11*((F116*9)/E116)))*D116),"0",(((E116/D116)/6.15)-(0.11*((F116*9)/E116)))*D116)</f>
        <v>1.7417947828767391</v>
      </c>
      <c r="P116">
        <f>STANDARDIZE(H116,$X$6,$X$7)</f>
        <v>0.37702201438667765</v>
      </c>
      <c r="Q116">
        <f>STANDARDIZE(L116,$X$9,$X$10)</f>
        <v>5.6098239695123765E-2</v>
      </c>
      <c r="R116">
        <f>STANDARDIZE(M116,$X$12,$X$13)</f>
        <v>-0.80383073084161283</v>
      </c>
      <c r="S116">
        <f>STANDARDIZE(N116,$X$15,$X$16)</f>
        <v>-0.12108258269977527</v>
      </c>
      <c r="T116">
        <f>STANDARDIZE(J116,$X$18,$X$19)</f>
        <v>-0.18969197782001507</v>
      </c>
      <c r="U116">
        <f>(SUM(P116:T116))</f>
        <v>-0.68148503727960175</v>
      </c>
    </row>
    <row r="117" spans="1:21" x14ac:dyDescent="0.25">
      <c r="A117" s="3">
        <v>13594</v>
      </c>
      <c r="B117" t="str">
        <f>VLOOKUP(A117,Data!A:K,2,FALSE)</f>
        <v>Robert Stephenson</v>
      </c>
      <c r="C117" t="str">
        <f>VLOOKUP(A117,Data!A:K,3,FALSE)</f>
        <v>Reds</v>
      </c>
      <c r="D117">
        <f>VLOOKUP(A117,Data!A:K,4,FALSE)</f>
        <v>2</v>
      </c>
      <c r="E117">
        <f>VLOOKUP(A117,Data!A:K,5,FALSE)</f>
        <v>12</v>
      </c>
      <c r="F117">
        <f>VLOOKUP(A117,Data!A:K,6,FALSE)</f>
        <v>4</v>
      </c>
      <c r="G117">
        <f>VLOOKUP(A117,Data!A:K,7,FALSE)</f>
        <v>4</v>
      </c>
      <c r="H117">
        <f>VLOOKUP(A117,Data!A:K,8,FALSE)</f>
        <v>9</v>
      </c>
      <c r="I117">
        <f>VLOOKUP(A117,Data!A:K,9,FALSE)</f>
        <v>4</v>
      </c>
      <c r="J117">
        <f>VLOOKUP(A117,Data!A:K,11,FALSE)</f>
        <v>0</v>
      </c>
      <c r="L117">
        <f>(F117*9)/(E117*($X$2/$X$3))*-1</f>
        <v>-0.75846042120551749</v>
      </c>
      <c r="M117">
        <f>(I117+H117)/(E117*($X$4/$X$3))*-1</f>
        <v>-0.83254844248221538</v>
      </c>
      <c r="N117" s="2">
        <f>IF(ISERROR((((E117/D117)/6.15)-(0.11*((F117*9)/E117)))*D117),"0",(((E117/D117)/6.15)-(0.11*((F117*9)/E117)))*D117)</f>
        <v>1.2912195121951218</v>
      </c>
      <c r="P117">
        <f>STANDARDIZE(H117,$X$6,$X$7)</f>
        <v>-1.0754683267527811</v>
      </c>
      <c r="Q117">
        <f>STANDARDIZE(L117,$X$9,$X$10)</f>
        <v>0.45137985608072007</v>
      </c>
      <c r="R117">
        <f>STANDARDIZE(M117,$X$12,$X$13)</f>
        <v>0.58842022977669084</v>
      </c>
      <c r="S117">
        <f>STANDARDIZE(N117,$X$15,$X$16)</f>
        <v>-0.46671434197982337</v>
      </c>
      <c r="T117">
        <f>STANDARDIZE(J117,$X$18,$X$19)</f>
        <v>-0.18969197782001507</v>
      </c>
      <c r="U117">
        <f>(SUM(P117:T117))</f>
        <v>-0.69207456069520856</v>
      </c>
    </row>
    <row r="118" spans="1:21" x14ac:dyDescent="0.25">
      <c r="A118" s="3">
        <v>7754</v>
      </c>
      <c r="B118" t="str">
        <f>VLOOKUP(A118,Data!A:K,2,FALSE)</f>
        <v>Mike Fiers</v>
      </c>
      <c r="C118" t="str">
        <f>VLOOKUP(A118,Data!A:K,3,FALSE)</f>
        <v>Astros</v>
      </c>
      <c r="D118">
        <f>VLOOKUP(A118,Data!A:K,4,FALSE)</f>
        <v>4</v>
      </c>
      <c r="E118">
        <f>VLOOKUP(A118,Data!A:K,5,FALSE)</f>
        <v>22</v>
      </c>
      <c r="F118">
        <f>VLOOKUP(A118,Data!A:K,6,FALSE)</f>
        <v>14</v>
      </c>
      <c r="G118">
        <f>VLOOKUP(A118,Data!A:K,7,FALSE)</f>
        <v>17</v>
      </c>
      <c r="H118">
        <f>VLOOKUP(A118,Data!A:K,8,FALSE)</f>
        <v>27</v>
      </c>
      <c r="I118">
        <f>VLOOKUP(A118,Data!A:K,9,FALSE)</f>
        <v>3</v>
      </c>
      <c r="J118">
        <f>VLOOKUP(A118,Data!A:K,11,FALSE)</f>
        <v>0</v>
      </c>
      <c r="L118">
        <f>(F118*9)/(E118*($X$2/$X$3))*-1</f>
        <v>-1.4479698950287152</v>
      </c>
      <c r="M118">
        <f>(I118+H118)/(E118*($X$4/$X$3))*-1</f>
        <v>-1.0479630744531383</v>
      </c>
      <c r="N118" s="2">
        <f>IF(ISERROR((((E118/D118)/6.15)-(0.11*((F118*9)/E118)))*D118),"0",(((E118/D118)/6.15)-(0.11*((F118*9)/E118)))*D118)</f>
        <v>1.0572357723577235</v>
      </c>
      <c r="P118">
        <f>STANDARDIZE(H118,$X$6,$X$7)</f>
        <v>1.1032671849564071</v>
      </c>
      <c r="Q118">
        <f>STANDARDIZE(L118,$X$9,$X$10)</f>
        <v>-0.8337421941097396</v>
      </c>
      <c r="R118">
        <f>STANDARDIZE(M118,$X$12,$X$13)</f>
        <v>-0.15063622290210835</v>
      </c>
      <c r="S118">
        <f>STANDARDIZE(N118,$X$15,$X$16)</f>
        <v>-0.64620091593356899</v>
      </c>
      <c r="T118">
        <f>STANDARDIZE(J118,$X$18,$X$19)</f>
        <v>-0.18969197782001507</v>
      </c>
      <c r="U118">
        <f>(SUM(P118:T118))</f>
        <v>-0.71700412580902495</v>
      </c>
    </row>
    <row r="119" spans="1:21" x14ac:dyDescent="0.25">
      <c r="A119" s="3">
        <v>6895</v>
      </c>
      <c r="B119" t="str">
        <f>VLOOKUP(A119,Data!A:K,2,FALSE)</f>
        <v>Chase Anderson</v>
      </c>
      <c r="C119" t="str">
        <f>VLOOKUP(A119,Data!A:K,3,FALSE)</f>
        <v>Brewers</v>
      </c>
      <c r="D119">
        <f>VLOOKUP(A119,Data!A:K,4,FALSE)</f>
        <v>4</v>
      </c>
      <c r="E119">
        <f>VLOOKUP(A119,Data!A:K,5,FALSE)</f>
        <v>20</v>
      </c>
      <c r="F119">
        <f>VLOOKUP(A119,Data!A:K,6,FALSE)</f>
        <v>10</v>
      </c>
      <c r="G119">
        <f>VLOOKUP(A119,Data!A:K,7,FALSE)</f>
        <v>15</v>
      </c>
      <c r="H119">
        <f>VLOOKUP(A119,Data!A:K,8,FALSE)</f>
        <v>27</v>
      </c>
      <c r="I119">
        <f>VLOOKUP(A119,Data!A:K,9,FALSE)</f>
        <v>6</v>
      </c>
      <c r="J119">
        <f>VLOOKUP(A119,Data!A:K,11,FALSE)</f>
        <v>0</v>
      </c>
      <c r="L119">
        <f>(F119*9)/(E119*($X$2/$X$3))*-1</f>
        <v>-1.1376906318082762</v>
      </c>
      <c r="M119">
        <f>(I119+H119)/(E119*($X$4/$X$3))*-1</f>
        <v>-1.2680353200882974</v>
      </c>
      <c r="N119" s="2">
        <f>IF(ISERROR((((E119/D119)/6.15)-(0.11*((F119*9)/E119)))*D119),"0",(((E119/D119)/6.15)-(0.11*((F119*9)/E119)))*D119)</f>
        <v>1.2720325203252032</v>
      </c>
      <c r="P119">
        <f>STANDARDIZE(H119,$X$6,$X$7)</f>
        <v>1.1032671849564071</v>
      </c>
      <c r="Q119">
        <f>STANDARDIZE(L119,$X$9,$X$10)</f>
        <v>-0.25543727152403278</v>
      </c>
      <c r="R119">
        <f>STANDARDIZE(M119,$X$12,$X$13)</f>
        <v>-0.90567227455774668</v>
      </c>
      <c r="S119">
        <f>STANDARDIZE(N119,$X$15,$X$16)</f>
        <v>-0.48143249050417486</v>
      </c>
      <c r="T119">
        <f>STANDARDIZE(J119,$X$18,$X$19)</f>
        <v>-0.18969197782001507</v>
      </c>
      <c r="U119">
        <f>(SUM(P119:T119))</f>
        <v>-0.72896682944956215</v>
      </c>
    </row>
    <row r="120" spans="1:21" x14ac:dyDescent="0.25">
      <c r="A120" s="3">
        <v>16137</v>
      </c>
      <c r="B120" t="str">
        <f>VLOOKUP(A120,Data!A:K,2,FALSE)</f>
        <v>Carlos Rodon</v>
      </c>
      <c r="C120" t="str">
        <f>VLOOKUP(A120,Data!A:K,3,FALSE)</f>
        <v>White Sox</v>
      </c>
      <c r="D120">
        <f>VLOOKUP(A120,Data!A:K,4,FALSE)</f>
        <v>4</v>
      </c>
      <c r="E120">
        <f>VLOOKUP(A120,Data!A:K,5,FALSE)</f>
        <v>20</v>
      </c>
      <c r="F120">
        <f>VLOOKUP(A120,Data!A:K,6,FALSE)</f>
        <v>9</v>
      </c>
      <c r="G120">
        <f>VLOOKUP(A120,Data!A:K,7,FALSE)</f>
        <v>20</v>
      </c>
      <c r="H120">
        <f>VLOOKUP(A120,Data!A:K,8,FALSE)</f>
        <v>18</v>
      </c>
      <c r="I120">
        <f>VLOOKUP(A120,Data!A:K,9,FALSE)</f>
        <v>10</v>
      </c>
      <c r="J120">
        <f>VLOOKUP(A120,Data!A:K,11,FALSE)</f>
        <v>0</v>
      </c>
      <c r="L120">
        <f>(F120*9)/(E120*($X$2/$X$3))*-1</f>
        <v>-1.0239215686274485</v>
      </c>
      <c r="M120">
        <f>(I120+H120)/(E120*($X$4/$X$3))*-1</f>
        <v>-1.0759087564385554</v>
      </c>
      <c r="N120" s="2">
        <f>IF(ISERROR((((E120/D120)/6.15)-(0.11*((F120*9)/E120)))*D120),"0",(((E120/D120)/6.15)-(0.11*((F120*9)/E120)))*D120)</f>
        <v>1.4700325203252032</v>
      </c>
      <c r="P120">
        <f>STANDARDIZE(H120,$X$6,$X$7)</f>
        <v>1.3899429101812967E-2</v>
      </c>
      <c r="Q120">
        <f>STANDARDIZE(L120,$X$9,$X$10)</f>
        <v>-4.3392133242606788E-2</v>
      </c>
      <c r="R120">
        <f>STANDARDIZE(M120,$X$12,$X$13)</f>
        <v>-0.24651381676314213</v>
      </c>
      <c r="S120">
        <f>STANDARDIZE(N120,$X$15,$X$16)</f>
        <v>-0.32954868153720057</v>
      </c>
      <c r="T120">
        <f>STANDARDIZE(J120,$X$18,$X$19)</f>
        <v>-0.18969197782001507</v>
      </c>
      <c r="U120">
        <f>(SUM(P120:T120))</f>
        <v>-0.7952471802611516</v>
      </c>
    </row>
    <row r="121" spans="1:21" x14ac:dyDescent="0.25">
      <c r="A121" s="3">
        <v>7558</v>
      </c>
      <c r="B121" t="str">
        <f>VLOOKUP(A121,Data!A:K,2,FALSE)</f>
        <v>Fernando Rodriguez</v>
      </c>
      <c r="C121" t="str">
        <f>VLOOKUP(A121,Data!A:K,3,FALSE)</f>
        <v>Athletics</v>
      </c>
      <c r="D121">
        <f>VLOOKUP(A121,Data!A:K,4,FALSE)</f>
        <v>0</v>
      </c>
      <c r="E121">
        <f>VLOOKUP(A121,Data!A:K,5,FALSE)</f>
        <v>12.2</v>
      </c>
      <c r="F121">
        <f>VLOOKUP(A121,Data!A:K,6,FALSE)</f>
        <v>2</v>
      </c>
      <c r="G121">
        <f>VLOOKUP(A121,Data!A:K,7,FALSE)</f>
        <v>12</v>
      </c>
      <c r="H121">
        <f>VLOOKUP(A121,Data!A:K,8,FALSE)</f>
        <v>8</v>
      </c>
      <c r="I121">
        <f>VLOOKUP(A121,Data!A:K,9,FALSE)</f>
        <v>4</v>
      </c>
      <c r="J121">
        <f>VLOOKUP(A121,Data!A:K,11,FALSE)</f>
        <v>0</v>
      </c>
      <c r="L121">
        <f>(F121*9)/(E121*($X$2/$X$3))*-1</f>
        <v>-0.37301332190435288</v>
      </c>
      <c r="M121">
        <f>(I121+H121)/(E121*($X$4/$X$3))*-1</f>
        <v>-0.75590779140882114</v>
      </c>
      <c r="N121" s="2" t="str">
        <f>IF(ISERROR((((E121/D121)/6.15)-(0.11*((F121*9)/E121)))*D121),"0",(((E121/D121)/6.15)-(0.11*((F121*9)/E121)))*D121)</f>
        <v>0</v>
      </c>
      <c r="P121">
        <f>STANDARDIZE(H121,$X$6,$X$7)</f>
        <v>-1.1965091885144026</v>
      </c>
      <c r="Q121">
        <f>STANDARDIZE(L121,$X$9,$X$10)</f>
        <v>1.1697841497117802</v>
      </c>
      <c r="R121">
        <f>STANDARDIZE(M121,$X$12,$X$13)</f>
        <v>0.85136322113737972</v>
      </c>
      <c r="S121">
        <f>STANDARDIZE(N121,$X$15,$X$16)</f>
        <v>-1.4571958456397915</v>
      </c>
      <c r="T121">
        <f>STANDARDIZE(J121,$X$18,$X$19)</f>
        <v>-0.18969197782001507</v>
      </c>
      <c r="U121">
        <f>(SUM(P121:T121))</f>
        <v>-0.82224964112504928</v>
      </c>
    </row>
    <row r="122" spans="1:21" x14ac:dyDescent="0.25">
      <c r="A122" s="3">
        <v>18719</v>
      </c>
      <c r="B122" t="str">
        <f>VLOOKUP(A122,Data!A:K,2,FALSE)</f>
        <v>Seung Oh</v>
      </c>
      <c r="C122" t="str">
        <f>VLOOKUP(A122,Data!A:K,3,FALSE)</f>
        <v>Cardinals</v>
      </c>
      <c r="D122">
        <f>VLOOKUP(A122,Data!A:K,4,FALSE)</f>
        <v>0</v>
      </c>
      <c r="E122">
        <f>VLOOKUP(A122,Data!A:K,5,FALSE)</f>
        <v>12</v>
      </c>
      <c r="F122">
        <f>VLOOKUP(A122,Data!A:K,6,FALSE)</f>
        <v>2</v>
      </c>
      <c r="G122">
        <f>VLOOKUP(A122,Data!A:K,7,FALSE)</f>
        <v>19</v>
      </c>
      <c r="H122">
        <f>VLOOKUP(A122,Data!A:K,8,FALSE)</f>
        <v>3</v>
      </c>
      <c r="I122">
        <f>VLOOKUP(A122,Data!A:K,9,FALSE)</f>
        <v>6</v>
      </c>
      <c r="J122">
        <f>VLOOKUP(A122,Data!A:K,11,FALSE)</f>
        <v>0</v>
      </c>
      <c r="L122">
        <f>(F122*9)/(E122*($X$2/$X$3))*-1</f>
        <v>-0.37923021060275874</v>
      </c>
      <c r="M122">
        <f>(I122+H122)/(E122*($X$4/$X$3))*-1</f>
        <v>-0.57637969094922603</v>
      </c>
      <c r="N122" s="2" t="str">
        <f>IF(ISERROR((((E122/D122)/6.15)-(0.11*((F122*9)/E122)))*D122),"0",(((E122/D122)/6.15)-(0.11*((F122*9)/E122)))*D122)</f>
        <v>0</v>
      </c>
      <c r="P122">
        <f>STANDARDIZE(H122,$X$6,$X$7)</f>
        <v>-1.8017134973225104</v>
      </c>
      <c r="Q122">
        <f>STANDARDIZE(L122,$X$9,$X$10)</f>
        <v>1.1581969836854729</v>
      </c>
      <c r="R122">
        <f>STANDARDIZE(M122,$X$12,$X$13)</f>
        <v>1.4672981735028303</v>
      </c>
      <c r="S122">
        <f>STANDARDIZE(N122,$X$15,$X$16)</f>
        <v>-1.4571958456397915</v>
      </c>
      <c r="T122">
        <f>STANDARDIZE(J122,$X$18,$X$19)</f>
        <v>-0.18969197782001507</v>
      </c>
      <c r="U122">
        <f>(SUM(P122:T122))</f>
        <v>-0.82310616359401378</v>
      </c>
    </row>
    <row r="123" spans="1:21" x14ac:dyDescent="0.25">
      <c r="A123" s="3">
        <v>4897</v>
      </c>
      <c r="B123" t="str">
        <f>VLOOKUP(A123,Data!A:K,2,FALSE)</f>
        <v>Scott Kazmir</v>
      </c>
      <c r="C123" t="str">
        <f>VLOOKUP(A123,Data!A:K,3,FALSE)</f>
        <v>Dodgers</v>
      </c>
      <c r="D123">
        <f>VLOOKUP(A123,Data!A:K,4,FALSE)</f>
        <v>5</v>
      </c>
      <c r="E123">
        <f>VLOOKUP(A123,Data!A:K,5,FALSE)</f>
        <v>25</v>
      </c>
      <c r="F123">
        <f>VLOOKUP(A123,Data!A:K,6,FALSE)</f>
        <v>16</v>
      </c>
      <c r="G123">
        <f>VLOOKUP(A123,Data!A:K,7,FALSE)</f>
        <v>21</v>
      </c>
      <c r="H123">
        <f>VLOOKUP(A123,Data!A:K,8,FALSE)</f>
        <v>28</v>
      </c>
      <c r="I123">
        <f>VLOOKUP(A123,Data!A:K,9,FALSE)</f>
        <v>7</v>
      </c>
      <c r="J123">
        <f>VLOOKUP(A123,Data!A:K,11,FALSE)</f>
        <v>0</v>
      </c>
      <c r="L123">
        <f>(F123*9)/(E123*($X$2/$X$3))*-1</f>
        <v>-1.4562440087145936</v>
      </c>
      <c r="M123">
        <f>(I123+H123)/(E123*($X$4/$X$3))*-1</f>
        <v>-1.0759087564385554</v>
      </c>
      <c r="N123" s="2">
        <f>IF(ISERROR((((E123/D123)/6.15)-(0.11*((F123*9)/E123)))*D123),"0",(((E123/D123)/6.15)-(0.11*((F123*9)/E123)))*D123)</f>
        <v>0.89704065040650427</v>
      </c>
      <c r="P123">
        <f>STANDARDIZE(H123,$X$6,$X$7)</f>
        <v>1.2243080467180285</v>
      </c>
      <c r="Q123">
        <f>STANDARDIZE(L123,$X$9,$X$10)</f>
        <v>-0.84916365871202515</v>
      </c>
      <c r="R123">
        <f>STANDARDIZE(M123,$X$12,$X$13)</f>
        <v>-0.24651381676314213</v>
      </c>
      <c r="S123">
        <f>STANDARDIZE(N123,$X$15,$X$16)</f>
        <v>-0.76908498310468076</v>
      </c>
      <c r="T123">
        <f>STANDARDIZE(J123,$X$18,$X$19)</f>
        <v>-0.18969197782001507</v>
      </c>
      <c r="U123">
        <f>(SUM(P123:T123))</f>
        <v>-0.83014638968183463</v>
      </c>
    </row>
    <row r="124" spans="1:21" x14ac:dyDescent="0.25">
      <c r="A124" s="3">
        <v>9895</v>
      </c>
      <c r="B124" t="str">
        <f>VLOOKUP(A124,Data!A:K,2,FALSE)</f>
        <v>Chris Rusin</v>
      </c>
      <c r="C124" t="str">
        <f>VLOOKUP(A124,Data!A:K,3,FALSE)</f>
        <v>Rockies</v>
      </c>
      <c r="D124">
        <f>VLOOKUP(A124,Data!A:K,4,FALSE)</f>
        <v>0</v>
      </c>
      <c r="E124">
        <f>VLOOKUP(A124,Data!A:K,5,FALSE)</f>
        <v>11</v>
      </c>
      <c r="F124">
        <f>VLOOKUP(A124,Data!A:K,6,FALSE)</f>
        <v>3</v>
      </c>
      <c r="G124">
        <f>VLOOKUP(A124,Data!A:K,7,FALSE)</f>
        <v>7</v>
      </c>
      <c r="H124">
        <f>VLOOKUP(A124,Data!A:K,8,FALSE)</f>
        <v>6</v>
      </c>
      <c r="I124">
        <f>VLOOKUP(A124,Data!A:K,9,FALSE)</f>
        <v>2</v>
      </c>
      <c r="J124">
        <f>VLOOKUP(A124,Data!A:K,11,FALSE)</f>
        <v>0</v>
      </c>
      <c r="L124">
        <f>(F124*9)/(E124*($X$2/$X$3))*-1</f>
        <v>-0.62055852644087794</v>
      </c>
      <c r="M124">
        <f>(I124+H124)/(E124*($X$4/$X$3))*-1</f>
        <v>-0.5589136397083404</v>
      </c>
      <c r="N124" s="2" t="str">
        <f>IF(ISERROR((((E124/D124)/6.15)-(0.11*((F124*9)/E124)))*D124),"0",(((E124/D124)/6.15)-(0.11*((F124*9)/E124)))*D124)</f>
        <v>0</v>
      </c>
      <c r="P124">
        <f>STANDARDIZE(H124,$X$6,$X$7)</f>
        <v>-1.4385909120376457</v>
      </c>
      <c r="Q124">
        <f>STANDARDIZE(L124,$X$9,$X$10)</f>
        <v>0.70840426611881202</v>
      </c>
      <c r="R124">
        <f>STANDARDIZE(M124,$X$12,$X$13)</f>
        <v>1.5272216696659762</v>
      </c>
      <c r="S124">
        <f>STANDARDIZE(N124,$X$15,$X$16)</f>
        <v>-1.4571958456397915</v>
      </c>
      <c r="T124">
        <f>STANDARDIZE(J124,$X$18,$X$19)</f>
        <v>-0.18969197782001507</v>
      </c>
      <c r="U124">
        <f>(SUM(P124:T124))</f>
        <v>-0.84985279971266414</v>
      </c>
    </row>
    <row r="125" spans="1:21" x14ac:dyDescent="0.25">
      <c r="A125" s="3">
        <v>6316</v>
      </c>
      <c r="B125" t="str">
        <f>VLOOKUP(A125,Data!A:K,2,FALSE)</f>
        <v>David Phelps</v>
      </c>
      <c r="C125" t="str">
        <f>VLOOKUP(A125,Data!A:K,3,FALSE)</f>
        <v>Marlins</v>
      </c>
      <c r="D125">
        <f>VLOOKUP(A125,Data!A:K,4,FALSE)</f>
        <v>0</v>
      </c>
      <c r="E125">
        <f>VLOOKUP(A125,Data!A:K,5,FALSE)</f>
        <v>13</v>
      </c>
      <c r="F125">
        <f>VLOOKUP(A125,Data!A:K,6,FALSE)</f>
        <v>2</v>
      </c>
      <c r="G125">
        <f>VLOOKUP(A125,Data!A:K,7,FALSE)</f>
        <v>15</v>
      </c>
      <c r="H125">
        <f>VLOOKUP(A125,Data!A:K,8,FALSE)</f>
        <v>6</v>
      </c>
      <c r="I125">
        <f>VLOOKUP(A125,Data!A:K,9,FALSE)</f>
        <v>6</v>
      </c>
      <c r="J125">
        <f>VLOOKUP(A125,Data!A:K,11,FALSE)</f>
        <v>0</v>
      </c>
      <c r="L125">
        <f>(F125*9)/(E125*($X$2/$X$3))*-1</f>
        <v>-0.3500586559410081</v>
      </c>
      <c r="M125">
        <f>(I125+H125)/(E125*($X$4/$X$3))*-1</f>
        <v>-0.70939038886058592</v>
      </c>
      <c r="N125" s="2" t="str">
        <f>IF(ISERROR((((E125/D125)/6.15)-(0.11*((F125*9)/E125)))*D125),"0",(((E125/D125)/6.15)-(0.11*((F125*9)/E125)))*D125)</f>
        <v>0</v>
      </c>
      <c r="P125">
        <f>STANDARDIZE(H125,$X$6,$X$7)</f>
        <v>-1.4385909120376457</v>
      </c>
      <c r="Q125">
        <f>STANDARDIZE(L125,$X$9,$X$10)</f>
        <v>1.2125675319627613</v>
      </c>
      <c r="R125">
        <f>STANDARDIZE(M125,$X$12,$X$13)</f>
        <v>1.0109577027219501</v>
      </c>
      <c r="S125">
        <f>STANDARDIZE(N125,$X$15,$X$16)</f>
        <v>-1.4571958456397915</v>
      </c>
      <c r="T125">
        <f>STANDARDIZE(J125,$X$18,$X$19)</f>
        <v>-0.18969197782001507</v>
      </c>
      <c r="U125">
        <f>(SUM(P125:T125))</f>
        <v>-0.8619535008127408</v>
      </c>
    </row>
    <row r="126" spans="1:21" x14ac:dyDescent="0.25">
      <c r="A126" s="3">
        <v>3886</v>
      </c>
      <c r="B126" t="str">
        <f>VLOOKUP(A126,Data!A:K,2,FALSE)</f>
        <v>Gavin Floyd</v>
      </c>
      <c r="C126" t="str">
        <f>VLOOKUP(A126,Data!A:K,3,FALSE)</f>
        <v>Blue Jays</v>
      </c>
      <c r="D126">
        <f>VLOOKUP(A126,Data!A:K,4,FALSE)</f>
        <v>0</v>
      </c>
      <c r="E126">
        <f>VLOOKUP(A126,Data!A:K,5,FALSE)</f>
        <v>10.1</v>
      </c>
      <c r="F126">
        <f>VLOOKUP(A126,Data!A:K,6,FALSE)</f>
        <v>2</v>
      </c>
      <c r="G126">
        <f>VLOOKUP(A126,Data!A:K,7,FALSE)</f>
        <v>11</v>
      </c>
      <c r="H126">
        <f>VLOOKUP(A126,Data!A:K,8,FALSE)</f>
        <v>6</v>
      </c>
      <c r="I126">
        <f>VLOOKUP(A126,Data!A:K,9,FALSE)</f>
        <v>3</v>
      </c>
      <c r="J126">
        <f>VLOOKUP(A126,Data!A:K,11,FALSE)</f>
        <v>0</v>
      </c>
      <c r="L126">
        <f>(F126*9)/(E126*($X$2/$X$3))*-1</f>
        <v>-0.45057054725080248</v>
      </c>
      <c r="M126">
        <f>(I126+H126)/(E126*($X$4/$X$3))*-1</f>
        <v>-0.68480755360304091</v>
      </c>
      <c r="N126" s="2" t="str">
        <f>IF(ISERROR((((E126/D126)/6.15)-(0.11*((F126*9)/E126)))*D126),"0",(((E126/D126)/6.15)-(0.11*((F126*9)/E126)))*D126)</f>
        <v>0</v>
      </c>
      <c r="P126">
        <f>STANDARDIZE(H126,$X$6,$X$7)</f>
        <v>-1.4385909120376457</v>
      </c>
      <c r="Q126">
        <f>STANDARDIZE(L126,$X$9,$X$10)</f>
        <v>1.0252313854231927</v>
      </c>
      <c r="R126">
        <f>STANDARDIZE(M126,$X$12,$X$13)</f>
        <v>1.0952978557375581</v>
      </c>
      <c r="S126">
        <f>STANDARDIZE(N126,$X$15,$X$16)</f>
        <v>-1.4571958456397915</v>
      </c>
      <c r="T126">
        <f>STANDARDIZE(J126,$X$18,$X$19)</f>
        <v>-0.18969197782001507</v>
      </c>
      <c r="U126">
        <f>(SUM(P126:T126))</f>
        <v>-0.96494949433670141</v>
      </c>
    </row>
    <row r="127" spans="1:21" x14ac:dyDescent="0.25">
      <c r="A127" s="3">
        <v>8782</v>
      </c>
      <c r="B127" t="str">
        <f>VLOOKUP(A127,Data!A:K,2,FALSE)</f>
        <v>Andrew Cashner</v>
      </c>
      <c r="C127" t="str">
        <f>VLOOKUP(A127,Data!A:K,3,FALSE)</f>
        <v>Padres</v>
      </c>
      <c r="D127">
        <f>VLOOKUP(A127,Data!A:K,4,FALSE)</f>
        <v>5</v>
      </c>
      <c r="E127">
        <f>VLOOKUP(A127,Data!A:K,5,FALSE)</f>
        <v>23.2</v>
      </c>
      <c r="F127">
        <f>VLOOKUP(A127,Data!A:K,6,FALSE)</f>
        <v>13</v>
      </c>
      <c r="G127">
        <f>VLOOKUP(A127,Data!A:K,7,FALSE)</f>
        <v>21</v>
      </c>
      <c r="H127">
        <f>VLOOKUP(A127,Data!A:K,8,FALSE)</f>
        <v>24</v>
      </c>
      <c r="I127">
        <f>VLOOKUP(A127,Data!A:K,9,FALSE)</f>
        <v>10</v>
      </c>
      <c r="J127">
        <f>VLOOKUP(A127,Data!A:K,11,FALSE)</f>
        <v>0</v>
      </c>
      <c r="L127">
        <f>(F127*9)/(E127*($X$2/$X$3))*-1</f>
        <v>-1.2749981218541029</v>
      </c>
      <c r="M127">
        <f>(I127+H127)/(E127*($X$4/$X$3))*-1</f>
        <v>-1.1262591662226256</v>
      </c>
      <c r="N127" s="2">
        <f>IF(ISERROR((((E127/D127)/6.15)-(0.11*((F127*9)/E127)))*D127),"0",(((E127/D127)/6.15)-(0.11*((F127*9)/E127)))*D127)</f>
        <v>0.99865082702551122</v>
      </c>
      <c r="P127">
        <f>STANDARDIZE(H127,$X$6,$X$7)</f>
        <v>0.74014459967154234</v>
      </c>
      <c r="Q127">
        <f>STANDARDIZE(L127,$X$9,$X$10)</f>
        <v>-0.51135381772575395</v>
      </c>
      <c r="R127">
        <f>STANDARDIZE(M127,$X$12,$X$13)</f>
        <v>-0.4192587919093137</v>
      </c>
      <c r="S127">
        <f>STANDARDIZE(N127,$X$15,$X$16)</f>
        <v>-0.69114083838396467</v>
      </c>
      <c r="T127">
        <f>STANDARDIZE(J127,$X$18,$X$19)</f>
        <v>-0.18969197782001507</v>
      </c>
      <c r="U127">
        <f>(SUM(P127:T127))</f>
        <v>-1.071300826167505</v>
      </c>
    </row>
    <row r="128" spans="1:21" x14ac:dyDescent="0.25">
      <c r="A128" s="3">
        <v>10130</v>
      </c>
      <c r="B128" t="str">
        <f>VLOOKUP(A128,Data!A:K,2,FALSE)</f>
        <v>Mike Leake</v>
      </c>
      <c r="C128" t="str">
        <f>VLOOKUP(A128,Data!A:K,3,FALSE)</f>
        <v>Cardinals</v>
      </c>
      <c r="D128">
        <f>VLOOKUP(A128,Data!A:K,4,FALSE)</f>
        <v>4</v>
      </c>
      <c r="E128">
        <f>VLOOKUP(A128,Data!A:K,5,FALSE)</f>
        <v>22.1</v>
      </c>
      <c r="F128">
        <f>VLOOKUP(A128,Data!A:K,6,FALSE)</f>
        <v>14</v>
      </c>
      <c r="G128">
        <f>VLOOKUP(A128,Data!A:K,7,FALSE)</f>
        <v>17</v>
      </c>
      <c r="H128">
        <f>VLOOKUP(A128,Data!A:K,8,FALSE)</f>
        <v>28</v>
      </c>
      <c r="I128">
        <f>VLOOKUP(A128,Data!A:K,9,FALSE)</f>
        <v>7</v>
      </c>
      <c r="J128">
        <f>VLOOKUP(A128,Data!A:K,11,FALSE)</f>
        <v>0</v>
      </c>
      <c r="L128">
        <f>(F128*9)/(E128*($X$2/$X$3))*-1</f>
        <v>-1.4414179950512096</v>
      </c>
      <c r="M128">
        <f>(I128+H128)/(E128*($X$4/$X$3))*-1</f>
        <v>-1.2170913534372796</v>
      </c>
      <c r="N128" s="2">
        <f>IF(ISERROR((((E128/D128)/6.15)-(0.11*((F128*9)/E128)))*D128),"0",(((E128/D128)/6.15)-(0.11*((F128*9)/E128)))*D128)</f>
        <v>1.084898649891477</v>
      </c>
      <c r="P128">
        <f>STANDARDIZE(H128,$X$6,$X$7)</f>
        <v>1.2243080467180285</v>
      </c>
      <c r="Q128">
        <f>STANDARDIZE(L128,$X$9,$X$10)</f>
        <v>-0.82153062711697944</v>
      </c>
      <c r="R128">
        <f>STANDARDIZE(M128,$X$12,$X$13)</f>
        <v>-0.73089089163121257</v>
      </c>
      <c r="S128">
        <f>STANDARDIZE(N128,$X$15,$X$16)</f>
        <v>-0.62498100074764251</v>
      </c>
      <c r="T128">
        <f>STANDARDIZE(J128,$X$18,$X$19)</f>
        <v>-0.18969197782001507</v>
      </c>
      <c r="U128">
        <f>(SUM(P128:T128))</f>
        <v>-1.1427864505978211</v>
      </c>
    </row>
    <row r="129" spans="1:21" x14ac:dyDescent="0.25">
      <c r="A129" s="3">
        <v>13796</v>
      </c>
      <c r="B129" t="str">
        <f>VLOOKUP(A129,Data!A:K,2,FALSE)</f>
        <v>Tyler Wagner</v>
      </c>
      <c r="C129" t="str">
        <f>VLOOKUP(A129,Data!A:K,3,FALSE)</f>
        <v>Diamondbacks</v>
      </c>
      <c r="D129">
        <f>VLOOKUP(A129,Data!A:K,4,FALSE)</f>
        <v>0</v>
      </c>
      <c r="E129">
        <f>VLOOKUP(A129,Data!A:K,5,FALSE)</f>
        <v>10</v>
      </c>
      <c r="F129">
        <f>VLOOKUP(A129,Data!A:K,6,FALSE)</f>
        <v>2</v>
      </c>
      <c r="G129">
        <f>VLOOKUP(A129,Data!A:K,7,FALSE)</f>
        <v>7</v>
      </c>
      <c r="H129">
        <f>VLOOKUP(A129,Data!A:K,8,FALSE)</f>
        <v>9</v>
      </c>
      <c r="I129">
        <f>VLOOKUP(A129,Data!A:K,9,FALSE)</f>
        <v>2</v>
      </c>
      <c r="J129">
        <f>VLOOKUP(A129,Data!A:K,11,FALSE)</f>
        <v>0</v>
      </c>
      <c r="L129">
        <f>(F129*9)/(E129*($X$2/$X$3))*-1</f>
        <v>-0.45507625272331048</v>
      </c>
      <c r="M129">
        <f>(I129+H129)/(E129*($X$4/$X$3))*-1</f>
        <v>-0.84535688005886489</v>
      </c>
      <c r="N129" s="2" t="str">
        <f>IF(ISERROR((((E129/D129)/6.15)-(0.11*((F129*9)/E129)))*D129),"0",(((E129/D129)/6.15)-(0.11*((F129*9)/E129)))*D129)</f>
        <v>0</v>
      </c>
      <c r="P129">
        <f>STANDARDIZE(H129,$X$6,$X$7)</f>
        <v>-1.0754683267527811</v>
      </c>
      <c r="Q129">
        <f>STANDARDIZE(L129,$X$9,$X$10)</f>
        <v>1.0168335581645223</v>
      </c>
      <c r="R129">
        <f>STANDARDIZE(M129,$X$12,$X$13)</f>
        <v>0.54447633259038375</v>
      </c>
      <c r="S129">
        <f>STANDARDIZE(N129,$X$15,$X$16)</f>
        <v>-1.4571958456397915</v>
      </c>
      <c r="T129">
        <f>STANDARDIZE(J129,$X$18,$X$19)</f>
        <v>-0.18969197782001507</v>
      </c>
      <c r="U129">
        <f>(SUM(P129:T129))</f>
        <v>-1.1610462594576818</v>
      </c>
    </row>
    <row r="130" spans="1:21" x14ac:dyDescent="0.25">
      <c r="A130" s="3">
        <v>11440</v>
      </c>
      <c r="B130" t="str">
        <f>VLOOKUP(A130,Data!A:K,2,FALSE)</f>
        <v>John Barbato</v>
      </c>
      <c r="C130" t="str">
        <f>VLOOKUP(A130,Data!A:K,3,FALSE)</f>
        <v>Yankees</v>
      </c>
      <c r="D130">
        <f>VLOOKUP(A130,Data!A:K,4,FALSE)</f>
        <v>0</v>
      </c>
      <c r="E130">
        <f>VLOOKUP(A130,Data!A:K,5,FALSE)</f>
        <v>10.199999999999999</v>
      </c>
      <c r="F130">
        <f>VLOOKUP(A130,Data!A:K,6,FALSE)</f>
        <v>3</v>
      </c>
      <c r="G130">
        <f>VLOOKUP(A130,Data!A:K,7,FALSE)</f>
        <v>12</v>
      </c>
      <c r="H130">
        <f>VLOOKUP(A130,Data!A:K,8,FALSE)</f>
        <v>5</v>
      </c>
      <c r="I130">
        <f>VLOOKUP(A130,Data!A:K,9,FALSE)</f>
        <v>3</v>
      </c>
      <c r="J130">
        <f>VLOOKUP(A130,Data!A:K,11,FALSE)</f>
        <v>0</v>
      </c>
      <c r="L130">
        <f>(F130*9)/(E130*($X$2/$X$3))*-1</f>
        <v>-0.66922978341663319</v>
      </c>
      <c r="M130">
        <f>(I130+H130)/(E130*($X$4/$X$3))*-1</f>
        <v>-0.60275000360703379</v>
      </c>
      <c r="N130" s="2" t="str">
        <f>IF(ISERROR((((E130/D130)/6.15)-(0.11*((F130*9)/E130)))*D130),"0",(((E130/D130)/6.15)-(0.11*((F130*9)/E130)))*D130)</f>
        <v>0</v>
      </c>
      <c r="P130">
        <f>STANDARDIZE(H130,$X$6,$X$7)</f>
        <v>-1.5596317737992673</v>
      </c>
      <c r="Q130">
        <f>STANDARDIZE(L130,$X$9,$X$10)</f>
        <v>0.6176897684583087</v>
      </c>
      <c r="R130">
        <f>STANDARDIZE(M130,$X$12,$X$13)</f>
        <v>1.3768254440016099</v>
      </c>
      <c r="S130">
        <f>STANDARDIZE(N130,$X$15,$X$16)</f>
        <v>-1.4571958456397915</v>
      </c>
      <c r="T130">
        <f>STANDARDIZE(J130,$X$18,$X$19)</f>
        <v>-0.18969197782001507</v>
      </c>
      <c r="U130">
        <f>(SUM(P130:T130))</f>
        <v>-1.2120043847991553</v>
      </c>
    </row>
    <row r="131" spans="1:21" x14ac:dyDescent="0.25">
      <c r="A131" s="3">
        <v>7731</v>
      </c>
      <c r="B131" t="str">
        <f>VLOOKUP(A131,Data!A:K,2,FALSE)</f>
        <v>Juan Nicasio</v>
      </c>
      <c r="C131" t="str">
        <f>VLOOKUP(A131,Data!A:K,3,FALSE)</f>
        <v>Pirates</v>
      </c>
      <c r="D131">
        <f>VLOOKUP(A131,Data!A:K,4,FALSE)</f>
        <v>4</v>
      </c>
      <c r="E131">
        <f>VLOOKUP(A131,Data!A:K,5,FALSE)</f>
        <v>20</v>
      </c>
      <c r="F131">
        <f>VLOOKUP(A131,Data!A:K,6,FALSE)</f>
        <v>10</v>
      </c>
      <c r="G131">
        <f>VLOOKUP(A131,Data!A:K,7,FALSE)</f>
        <v>21</v>
      </c>
      <c r="H131">
        <f>VLOOKUP(A131,Data!A:K,8,FALSE)</f>
        <v>16</v>
      </c>
      <c r="I131">
        <f>VLOOKUP(A131,Data!A:K,9,FALSE)</f>
        <v>11</v>
      </c>
      <c r="J131">
        <f>VLOOKUP(A131,Data!A:K,11,FALSE)</f>
        <v>0</v>
      </c>
      <c r="L131">
        <f>(F131*9)/(E131*($X$2/$X$3))*-1</f>
        <v>-1.1376906318082762</v>
      </c>
      <c r="M131">
        <f>(I131+H131)/(E131*($X$4/$X$3))*-1</f>
        <v>-1.0374834437086069</v>
      </c>
      <c r="N131" s="2">
        <f>IF(ISERROR((((E131/D131)/6.15)-(0.11*((F131*9)/E131)))*D131),"0",(((E131/D131)/6.15)-(0.11*((F131*9)/E131)))*D131)</f>
        <v>1.2720325203252032</v>
      </c>
      <c r="P131">
        <f>STANDARDIZE(H131,$X$6,$X$7)</f>
        <v>-0.22818229442143015</v>
      </c>
      <c r="Q131">
        <f>STANDARDIZE(L131,$X$9,$X$10)</f>
        <v>-0.25543727152403278</v>
      </c>
      <c r="R131">
        <f>STANDARDIZE(M131,$X$12,$X$13)</f>
        <v>-0.11468212520422078</v>
      </c>
      <c r="S131">
        <f>STANDARDIZE(N131,$X$15,$X$16)</f>
        <v>-0.48143249050417486</v>
      </c>
      <c r="T131">
        <f>STANDARDIZE(J131,$X$18,$X$19)</f>
        <v>-0.18969197782001507</v>
      </c>
      <c r="U131">
        <f>(SUM(P131:T131))</f>
        <v>-1.2694261594738736</v>
      </c>
    </row>
    <row r="132" spans="1:21" x14ac:dyDescent="0.25">
      <c r="A132" s="3">
        <v>4020</v>
      </c>
      <c r="B132" t="str">
        <f>VLOOKUP(A132,Data!A:K,2,FALSE)</f>
        <v>Yusmeiro Petit</v>
      </c>
      <c r="C132" t="str">
        <f>VLOOKUP(A132,Data!A:K,3,FALSE)</f>
        <v>Nationals</v>
      </c>
      <c r="D132">
        <f>VLOOKUP(A132,Data!A:K,4,FALSE)</f>
        <v>0</v>
      </c>
      <c r="E132">
        <f>VLOOKUP(A132,Data!A:K,5,FALSE)</f>
        <v>13</v>
      </c>
      <c r="F132">
        <f>VLOOKUP(A132,Data!A:K,6,FALSE)</f>
        <v>4</v>
      </c>
      <c r="G132">
        <f>VLOOKUP(A132,Data!A:K,7,FALSE)</f>
        <v>11</v>
      </c>
      <c r="H132">
        <f>VLOOKUP(A132,Data!A:K,8,FALSE)</f>
        <v>8</v>
      </c>
      <c r="I132">
        <f>VLOOKUP(A132,Data!A:K,9,FALSE)</f>
        <v>4</v>
      </c>
      <c r="J132">
        <f>VLOOKUP(A132,Data!A:K,11,FALSE)</f>
        <v>0</v>
      </c>
      <c r="L132">
        <f>(F132*9)/(E132*($X$2/$X$3))*-1</f>
        <v>-0.7001173118820162</v>
      </c>
      <c r="M132">
        <f>(I132+H132)/(E132*($X$4/$X$3))*-1</f>
        <v>-0.70939038886058592</v>
      </c>
      <c r="N132" s="2" t="str">
        <f>IF(ISERROR((((E132/D132)/6.15)-(0.11*((F132*9)/E132)))*D132),"0",(((E132/D132)/6.15)-(0.11*((F132*9)/E132)))*D132)</f>
        <v>0</v>
      </c>
      <c r="P132">
        <f>STANDARDIZE(H132,$X$6,$X$7)</f>
        <v>-1.1965091885144026</v>
      </c>
      <c r="Q132">
        <f>STANDARDIZE(L132,$X$9,$X$10)</f>
        <v>0.56012095263529726</v>
      </c>
      <c r="R132">
        <f>STANDARDIZE(M132,$X$12,$X$13)</f>
        <v>1.0109577027219501</v>
      </c>
      <c r="S132">
        <f>STANDARDIZE(N132,$X$15,$X$16)</f>
        <v>-1.4571958456397915</v>
      </c>
      <c r="T132">
        <f>STANDARDIZE(J132,$X$18,$X$19)</f>
        <v>-0.18969197782001507</v>
      </c>
      <c r="U132">
        <f>(SUM(P132:T132))</f>
        <v>-1.2723183566169618</v>
      </c>
    </row>
    <row r="133" spans="1:21" x14ac:dyDescent="0.25">
      <c r="A133" s="3">
        <v>5203</v>
      </c>
      <c r="B133" t="str">
        <f>VLOOKUP(A133,Data!A:K,2,FALSE)</f>
        <v>Mike Pelfrey</v>
      </c>
      <c r="C133" t="str">
        <f>VLOOKUP(A133,Data!A:K,3,FALSE)</f>
        <v>Tigers</v>
      </c>
      <c r="D133">
        <f>VLOOKUP(A133,Data!A:K,4,FALSE)</f>
        <v>4</v>
      </c>
      <c r="E133">
        <f>VLOOKUP(A133,Data!A:K,5,FALSE)</f>
        <v>21.1</v>
      </c>
      <c r="F133">
        <f>VLOOKUP(A133,Data!A:K,6,FALSE)</f>
        <v>11</v>
      </c>
      <c r="G133">
        <f>VLOOKUP(A133,Data!A:K,7,FALSE)</f>
        <v>9</v>
      </c>
      <c r="H133">
        <f>VLOOKUP(A133,Data!A:K,8,FALSE)</f>
        <v>29</v>
      </c>
      <c r="I133">
        <f>VLOOKUP(A133,Data!A:K,9,FALSE)</f>
        <v>12</v>
      </c>
      <c r="J133">
        <f>VLOOKUP(A133,Data!A:K,11,FALSE)</f>
        <v>0</v>
      </c>
      <c r="L133">
        <f>(F133*9)/(E133*($X$2/$X$3))*-1</f>
        <v>-1.1862177203688187</v>
      </c>
      <c r="M133">
        <f>(I133+H133)/(E133*($X$4/$X$3))*-1</f>
        <v>-1.4933059923487058</v>
      </c>
      <c r="N133" s="2">
        <f>IF(ISERROR((((E133/D133)/6.15)-(0.11*((F133*9)/E133)))*D133),"0",(((E133/D133)/6.15)-(0.11*((F133*9)/E133)))*D133)</f>
        <v>1.3664393326397724</v>
      </c>
      <c r="P133">
        <f>STANDARDIZE(H133,$X$6,$X$7)</f>
        <v>1.3453489084796502</v>
      </c>
      <c r="Q133">
        <f>STANDARDIZE(L133,$X$9,$X$10)</f>
        <v>-0.34588306510378758</v>
      </c>
      <c r="R133">
        <f>STANDARDIZE(M133,$X$12,$X$13)</f>
        <v>-1.6785433762562543</v>
      </c>
      <c r="S133">
        <f>STANDARDIZE(N133,$X$15,$X$16)</f>
        <v>-0.40901397410636164</v>
      </c>
      <c r="T133">
        <f>STANDARDIZE(J133,$X$18,$X$19)</f>
        <v>-0.18969197782001507</v>
      </c>
      <c r="U133">
        <f>(SUM(P133:T133))</f>
        <v>-1.2777834848067684</v>
      </c>
    </row>
    <row r="134" spans="1:21" x14ac:dyDescent="0.25">
      <c r="A134" s="3">
        <v>11753</v>
      </c>
      <c r="B134" t="str">
        <f>VLOOKUP(A134,Data!A:K,2,FALSE)</f>
        <v>Kyle Ryan</v>
      </c>
      <c r="C134" t="str">
        <f>VLOOKUP(A134,Data!A:K,3,FALSE)</f>
        <v>Tigers</v>
      </c>
      <c r="D134">
        <f>VLOOKUP(A134,Data!A:K,4,FALSE)</f>
        <v>0</v>
      </c>
      <c r="E134">
        <f>VLOOKUP(A134,Data!A:K,5,FALSE)</f>
        <v>11</v>
      </c>
      <c r="F134">
        <f>VLOOKUP(A134,Data!A:K,6,FALSE)</f>
        <v>3</v>
      </c>
      <c r="G134">
        <f>VLOOKUP(A134,Data!A:K,7,FALSE)</f>
        <v>3</v>
      </c>
      <c r="H134">
        <f>VLOOKUP(A134,Data!A:K,8,FALSE)</f>
        <v>12</v>
      </c>
      <c r="I134">
        <f>VLOOKUP(A134,Data!A:K,9,FALSE)</f>
        <v>1</v>
      </c>
      <c r="J134">
        <f>VLOOKUP(A134,Data!A:K,11,FALSE)</f>
        <v>0</v>
      </c>
      <c r="L134">
        <f>(F134*9)/(E134*($X$2/$X$3))*-1</f>
        <v>-0.62055852644087794</v>
      </c>
      <c r="M134">
        <f>(I134+H134)/(E134*($X$4/$X$3))*-1</f>
        <v>-0.90823466452605317</v>
      </c>
      <c r="N134" s="2" t="str">
        <f>IF(ISERROR((((E134/D134)/6.15)-(0.11*((F134*9)/E134)))*D134),"0",(((E134/D134)/6.15)-(0.11*((F134*9)/E134)))*D134)</f>
        <v>0</v>
      </c>
      <c r="P134">
        <f>STANDARDIZE(H134,$X$6,$X$7)</f>
        <v>-0.7123457414679164</v>
      </c>
      <c r="Q134">
        <f>STANDARDIZE(L134,$X$9,$X$10)</f>
        <v>0.70840426611881202</v>
      </c>
      <c r="R134">
        <f>STANDARDIZE(M134,$X$12,$X$13)</f>
        <v>0.32875174640305871</v>
      </c>
      <c r="S134">
        <f>STANDARDIZE(N134,$X$15,$X$16)</f>
        <v>-1.4571958456397915</v>
      </c>
      <c r="T134">
        <f>STANDARDIZE(J134,$X$18,$X$19)</f>
        <v>-0.18969197782001507</v>
      </c>
      <c r="U134">
        <f>(SUM(P134:T134))</f>
        <v>-1.3220775524058523</v>
      </c>
    </row>
    <row r="135" spans="1:21" x14ac:dyDescent="0.25">
      <c r="A135" s="3">
        <v>4971</v>
      </c>
      <c r="B135" t="str">
        <f>VLOOKUP(A135,Data!A:K,2,FALSE)</f>
        <v>Fernando Salas</v>
      </c>
      <c r="C135" t="str">
        <f>VLOOKUP(A135,Data!A:K,3,FALSE)</f>
        <v>Angels</v>
      </c>
      <c r="D135">
        <f>VLOOKUP(A135,Data!A:K,4,FALSE)</f>
        <v>0</v>
      </c>
      <c r="E135">
        <f>VLOOKUP(A135,Data!A:K,5,FALSE)</f>
        <v>12.1</v>
      </c>
      <c r="F135">
        <f>VLOOKUP(A135,Data!A:K,6,FALSE)</f>
        <v>4</v>
      </c>
      <c r="G135">
        <f>VLOOKUP(A135,Data!A:K,7,FALSE)</f>
        <v>10</v>
      </c>
      <c r="H135">
        <f>VLOOKUP(A135,Data!A:K,8,FALSE)</f>
        <v>8</v>
      </c>
      <c r="I135">
        <f>VLOOKUP(A135,Data!A:K,9,FALSE)</f>
        <v>3</v>
      </c>
      <c r="J135">
        <f>VLOOKUP(A135,Data!A:K,11,FALSE)</f>
        <v>0</v>
      </c>
      <c r="L135">
        <f>(F135*9)/(E135*($X$2/$X$3))*-1</f>
        <v>-0.75219215326167033</v>
      </c>
      <c r="M135">
        <f>(I135+H135)/(E135*($X$4/$X$3))*-1</f>
        <v>-0.69864204963542553</v>
      </c>
      <c r="N135" s="2" t="str">
        <f>IF(ISERROR((((E135/D135)/6.15)-(0.11*((F135*9)/E135)))*D135),"0",(((E135/D135)/6.15)-(0.11*((F135*9)/E135)))*D135)</f>
        <v>0</v>
      </c>
      <c r="P135">
        <f>STANDARDIZE(H135,$X$6,$X$7)</f>
        <v>-1.1965091885144026</v>
      </c>
      <c r="Q135">
        <f>STANDARDIZE(L135,$X$9,$X$10)</f>
        <v>0.46306278380972404</v>
      </c>
      <c r="R135">
        <f>STANDARDIZE(M135,$X$12,$X$13)</f>
        <v>1.0478337003608091</v>
      </c>
      <c r="S135">
        <f>STANDARDIZE(N135,$X$15,$X$16)</f>
        <v>-1.4571958456397915</v>
      </c>
      <c r="T135">
        <f>STANDARDIZE(J135,$X$18,$X$19)</f>
        <v>-0.18969197782001507</v>
      </c>
      <c r="U135">
        <f>(SUM(P135:T135))</f>
        <v>-1.3325005278036759</v>
      </c>
    </row>
    <row r="136" spans="1:21" x14ac:dyDescent="0.25">
      <c r="A136" s="3">
        <v>6570</v>
      </c>
      <c r="B136" t="str">
        <f>VLOOKUP(A136,Data!A:K,2,FALSE)</f>
        <v>Tom Koehler</v>
      </c>
      <c r="C136" t="str">
        <f>VLOOKUP(A136,Data!A:K,3,FALSE)</f>
        <v>Marlins</v>
      </c>
      <c r="D136">
        <f>VLOOKUP(A136,Data!A:K,4,FALSE)</f>
        <v>4</v>
      </c>
      <c r="E136">
        <f>VLOOKUP(A136,Data!A:K,5,FALSE)</f>
        <v>20</v>
      </c>
      <c r="F136">
        <f>VLOOKUP(A136,Data!A:K,6,FALSE)</f>
        <v>10</v>
      </c>
      <c r="G136">
        <f>VLOOKUP(A136,Data!A:K,7,FALSE)</f>
        <v>15</v>
      </c>
      <c r="H136">
        <f>VLOOKUP(A136,Data!A:K,8,FALSE)</f>
        <v>22</v>
      </c>
      <c r="I136">
        <f>VLOOKUP(A136,Data!A:K,9,FALSE)</f>
        <v>11</v>
      </c>
      <c r="J136">
        <f>VLOOKUP(A136,Data!A:K,11,FALSE)</f>
        <v>0</v>
      </c>
      <c r="L136">
        <f>(F136*9)/(E136*($X$2/$X$3))*-1</f>
        <v>-1.1376906318082762</v>
      </c>
      <c r="M136">
        <f>(I136+H136)/(E136*($X$4/$X$3))*-1</f>
        <v>-1.2680353200882974</v>
      </c>
      <c r="N136" s="2">
        <f>IF(ISERROR((((E136/D136)/6.15)-(0.11*((F136*9)/E136)))*D136),"0",(((E136/D136)/6.15)-(0.11*((F136*9)/E136)))*D136)</f>
        <v>1.2720325203252032</v>
      </c>
      <c r="P136">
        <f>STANDARDIZE(H136,$X$6,$X$7)</f>
        <v>0.49806287614829919</v>
      </c>
      <c r="Q136">
        <f>STANDARDIZE(L136,$X$9,$X$10)</f>
        <v>-0.25543727152403278</v>
      </c>
      <c r="R136">
        <f>STANDARDIZE(M136,$X$12,$X$13)</f>
        <v>-0.90567227455774668</v>
      </c>
      <c r="S136">
        <f>STANDARDIZE(N136,$X$15,$X$16)</f>
        <v>-0.48143249050417486</v>
      </c>
      <c r="T136">
        <f>STANDARDIZE(J136,$X$18,$X$19)</f>
        <v>-0.18969197782001507</v>
      </c>
      <c r="U136">
        <f>(SUM(P136:T136))</f>
        <v>-1.3341711382576702</v>
      </c>
    </row>
    <row r="137" spans="1:21" x14ac:dyDescent="0.25">
      <c r="A137" s="3">
        <v>1011</v>
      </c>
      <c r="B137" t="str">
        <f>VLOOKUP(A137,Data!A:K,2,FALSE)</f>
        <v>Ryan Vogelsong</v>
      </c>
      <c r="C137" t="str">
        <f>VLOOKUP(A137,Data!A:K,3,FALSE)</f>
        <v>Pirates</v>
      </c>
      <c r="D137">
        <f>VLOOKUP(A137,Data!A:K,4,FALSE)</f>
        <v>1</v>
      </c>
      <c r="E137">
        <f>VLOOKUP(A137,Data!A:K,5,FALSE)</f>
        <v>11</v>
      </c>
      <c r="F137">
        <f>VLOOKUP(A137,Data!A:K,6,FALSE)</f>
        <v>4</v>
      </c>
      <c r="G137">
        <f>VLOOKUP(A137,Data!A:K,7,FALSE)</f>
        <v>9</v>
      </c>
      <c r="H137">
        <f>VLOOKUP(A137,Data!A:K,8,FALSE)</f>
        <v>8</v>
      </c>
      <c r="I137">
        <f>VLOOKUP(A137,Data!A:K,9,FALSE)</f>
        <v>6</v>
      </c>
      <c r="J137">
        <f>VLOOKUP(A137,Data!A:K,11,FALSE)</f>
        <v>0</v>
      </c>
      <c r="L137">
        <f>(F137*9)/(E137*($X$2/$X$3))*-1</f>
        <v>-0.82741136858783726</v>
      </c>
      <c r="M137">
        <f>(I137+H137)/(E137*($X$4/$X$3))*-1</f>
        <v>-0.97809886948959579</v>
      </c>
      <c r="N137" s="2">
        <f>IF(ISERROR((((E137/D137)/6.15)-(0.11*((F137*9)/E137)))*D137),"0",(((E137/D137)/6.15)-(0.11*((F137*9)/E137)))*D137)</f>
        <v>1.4286178861788617</v>
      </c>
      <c r="P137">
        <f>STANDARDIZE(H137,$X$6,$X$7)</f>
        <v>-1.1965091885144026</v>
      </c>
      <c r="Q137">
        <f>STANDARDIZE(L137,$X$9,$X$10)</f>
        <v>0.32286765106167409</v>
      </c>
      <c r="R137">
        <f>STANDARDIZE(M137,$X$12,$X$13)</f>
        <v>8.9057761750474987E-2</v>
      </c>
      <c r="S137">
        <f>STANDARDIZE(N137,$X$15,$X$16)</f>
        <v>-0.36131743093679686</v>
      </c>
      <c r="T137">
        <f>STANDARDIZE(J137,$X$18,$X$19)</f>
        <v>-0.18969197782001507</v>
      </c>
      <c r="U137">
        <f>(SUM(P137:T137))</f>
        <v>-1.3355931844590654</v>
      </c>
    </row>
    <row r="138" spans="1:21" x14ac:dyDescent="0.25">
      <c r="A138" s="3">
        <v>12317</v>
      </c>
      <c r="B138" t="str">
        <f>VLOOKUP(A138,Data!A:K,2,FALSE)</f>
        <v>Colin Rea</v>
      </c>
      <c r="C138" t="str">
        <f>VLOOKUP(A138,Data!A:K,3,FALSE)</f>
        <v>Padres</v>
      </c>
      <c r="D138">
        <f>VLOOKUP(A138,Data!A:K,4,FALSE)</f>
        <v>4</v>
      </c>
      <c r="E138">
        <f>VLOOKUP(A138,Data!A:K,5,FALSE)</f>
        <v>21.1</v>
      </c>
      <c r="F138">
        <f>VLOOKUP(A138,Data!A:K,6,FALSE)</f>
        <v>12</v>
      </c>
      <c r="G138">
        <f>VLOOKUP(A138,Data!A:K,7,FALSE)</f>
        <v>19</v>
      </c>
      <c r="H138">
        <f>VLOOKUP(A138,Data!A:K,8,FALSE)</f>
        <v>26</v>
      </c>
      <c r="I138">
        <f>VLOOKUP(A138,Data!A:K,9,FALSE)</f>
        <v>10</v>
      </c>
      <c r="J138">
        <f>VLOOKUP(A138,Data!A:K,11,FALSE)</f>
        <v>0</v>
      </c>
      <c r="L138">
        <f>(F138*9)/(E138*($X$2/$X$3))*-1</f>
        <v>-1.2940556949478024</v>
      </c>
      <c r="M138">
        <f>(I138+H138)/(E138*($X$4/$X$3))*-1</f>
        <v>-1.3111955054769122</v>
      </c>
      <c r="N138" s="2">
        <f>IF(ISERROR((((E138/D138)/6.15)-(0.11*((F138*9)/E138)))*D138),"0",(((E138/D138)/6.15)-(0.11*((F138*9)/E138)))*D138)</f>
        <v>1.178761607521289</v>
      </c>
      <c r="P138">
        <f>STANDARDIZE(H138,$X$6,$X$7)</f>
        <v>0.98222632319478542</v>
      </c>
      <c r="Q138">
        <f>STANDARDIZE(L138,$X$9,$X$10)</f>
        <v>-0.54687371750324365</v>
      </c>
      <c r="R138">
        <f>STANDARDIZE(M138,$X$12,$X$13)</f>
        <v>-1.0537486295315099</v>
      </c>
      <c r="S138">
        <f>STANDARDIZE(N138,$X$15,$X$16)</f>
        <v>-0.55297966980965485</v>
      </c>
      <c r="T138">
        <f>STANDARDIZE(J138,$X$18,$X$19)</f>
        <v>-0.18969197782001507</v>
      </c>
      <c r="U138">
        <f>(SUM(P138:T138))</f>
        <v>-1.3610676714696379</v>
      </c>
    </row>
    <row r="139" spans="1:21" x14ac:dyDescent="0.25">
      <c r="A139" s="3">
        <v>7947</v>
      </c>
      <c r="B139" t="str">
        <f>VLOOKUP(A139,Data!A:K,2,FALSE)</f>
        <v>Cory Gearrin</v>
      </c>
      <c r="C139" t="str">
        <f>VLOOKUP(A139,Data!A:K,3,FALSE)</f>
        <v>Giants</v>
      </c>
      <c r="D139">
        <f>VLOOKUP(A139,Data!A:K,4,FALSE)</f>
        <v>0</v>
      </c>
      <c r="E139">
        <f>VLOOKUP(A139,Data!A:K,5,FALSE)</f>
        <v>10.1</v>
      </c>
      <c r="F139">
        <f>VLOOKUP(A139,Data!A:K,6,FALSE)</f>
        <v>3</v>
      </c>
      <c r="G139">
        <f>VLOOKUP(A139,Data!A:K,7,FALSE)</f>
        <v>5</v>
      </c>
      <c r="H139">
        <f>VLOOKUP(A139,Data!A:K,8,FALSE)</f>
        <v>6</v>
      </c>
      <c r="I139">
        <f>VLOOKUP(A139,Data!A:K,9,FALSE)</f>
        <v>3</v>
      </c>
      <c r="J139">
        <f>VLOOKUP(A139,Data!A:K,11,FALSE)</f>
        <v>0</v>
      </c>
      <c r="L139">
        <f>(F139*9)/(E139*($X$2/$X$3))*-1</f>
        <v>-0.67585582087620377</v>
      </c>
      <c r="M139">
        <f>(I139+H139)/(E139*($X$4/$X$3))*-1</f>
        <v>-0.68480755360304091</v>
      </c>
      <c r="N139" s="2" t="str">
        <f>IF(ISERROR((((E139/D139)/6.15)-(0.11*((F139*9)/E139)))*D139),"0",(((E139/D139)/6.15)-(0.11*((F139*9)/E139)))*D139)</f>
        <v>0</v>
      </c>
      <c r="P139">
        <f>STANDARDIZE(H139,$X$6,$X$7)</f>
        <v>-1.4385909120376457</v>
      </c>
      <c r="Q139">
        <f>STANDARDIZE(L139,$X$9,$X$10)</f>
        <v>0.605340022489676</v>
      </c>
      <c r="R139">
        <f>STANDARDIZE(M139,$X$12,$X$13)</f>
        <v>1.0952978557375581</v>
      </c>
      <c r="S139">
        <f>STANDARDIZE(N139,$X$15,$X$16)</f>
        <v>-1.4571958456397915</v>
      </c>
      <c r="T139">
        <f>STANDARDIZE(J139,$X$18,$X$19)</f>
        <v>-0.18969197782001507</v>
      </c>
      <c r="U139">
        <f>(SUM(P139:T139))</f>
        <v>-1.384840857270218</v>
      </c>
    </row>
    <row r="140" spans="1:21" x14ac:dyDescent="0.25">
      <c r="A140" s="3">
        <v>7608</v>
      </c>
      <c r="B140" t="str">
        <f>VLOOKUP(A140,Data!A:K,2,FALSE)</f>
        <v>Tommy Milone</v>
      </c>
      <c r="C140" t="str">
        <f>VLOOKUP(A140,Data!A:K,3,FALSE)</f>
        <v>Twins</v>
      </c>
      <c r="D140">
        <f>VLOOKUP(A140,Data!A:K,4,FALSE)</f>
        <v>4</v>
      </c>
      <c r="E140">
        <f>VLOOKUP(A140,Data!A:K,5,FALSE)</f>
        <v>20</v>
      </c>
      <c r="F140">
        <f>VLOOKUP(A140,Data!A:K,6,FALSE)</f>
        <v>12</v>
      </c>
      <c r="G140">
        <f>VLOOKUP(A140,Data!A:K,7,FALSE)</f>
        <v>17</v>
      </c>
      <c r="H140">
        <f>VLOOKUP(A140,Data!A:K,8,FALSE)</f>
        <v>24</v>
      </c>
      <c r="I140">
        <f>VLOOKUP(A140,Data!A:K,9,FALSE)</f>
        <v>6</v>
      </c>
      <c r="J140">
        <f>VLOOKUP(A140,Data!A:K,11,FALSE)</f>
        <v>0</v>
      </c>
      <c r="L140">
        <f>(F140*9)/(E140*($X$2/$X$3))*-1</f>
        <v>-1.3652287581699314</v>
      </c>
      <c r="M140">
        <f>(I140+H140)/(E140*($X$4/$X$3))*-1</f>
        <v>-1.1527593818984521</v>
      </c>
      <c r="N140" s="2">
        <f>IF(ISERROR((((E140/D140)/6.15)-(0.11*((F140*9)/E140)))*D140),"0",(((E140/D140)/6.15)-(0.11*((F140*9)/E140)))*D140)</f>
        <v>0.87603252032520285</v>
      </c>
      <c r="P140">
        <f>STANDARDIZE(H140,$X$6,$X$7)</f>
        <v>0.74014459967154234</v>
      </c>
      <c r="Q140">
        <f>STANDARDIZE(L140,$X$9,$X$10)</f>
        <v>-0.67952754808688431</v>
      </c>
      <c r="R140">
        <f>STANDARDIZE(M140,$X$12,$X$13)</f>
        <v>-0.51017719988098331</v>
      </c>
      <c r="S140">
        <f>STANDARDIZE(N140,$X$15,$X$16)</f>
        <v>-0.78520010843812382</v>
      </c>
      <c r="T140">
        <f>STANDARDIZE(J140,$X$18,$X$19)</f>
        <v>-0.18969197782001507</v>
      </c>
      <c r="U140">
        <f>(SUM(P140:T140))</f>
        <v>-1.4244522345544641</v>
      </c>
    </row>
    <row r="141" spans="1:21" x14ac:dyDescent="0.25">
      <c r="A141" s="3">
        <v>404</v>
      </c>
      <c r="B141" t="str">
        <f>VLOOKUP(A141,Data!A:K,2,FALSE)</f>
        <v>CC Sabathia</v>
      </c>
      <c r="C141" t="str">
        <f>VLOOKUP(A141,Data!A:K,3,FALSE)</f>
        <v>Yankees</v>
      </c>
      <c r="D141">
        <f>VLOOKUP(A141,Data!A:K,4,FALSE)</f>
        <v>4</v>
      </c>
      <c r="E141">
        <f>VLOOKUP(A141,Data!A:K,5,FALSE)</f>
        <v>21.1</v>
      </c>
      <c r="F141">
        <f>VLOOKUP(A141,Data!A:K,6,FALSE)</f>
        <v>12</v>
      </c>
      <c r="G141">
        <f>VLOOKUP(A141,Data!A:K,7,FALSE)</f>
        <v>15</v>
      </c>
      <c r="H141">
        <f>VLOOKUP(A141,Data!A:K,8,FALSE)</f>
        <v>25</v>
      </c>
      <c r="I141">
        <f>VLOOKUP(A141,Data!A:K,9,FALSE)</f>
        <v>11</v>
      </c>
      <c r="J141">
        <f>VLOOKUP(A141,Data!A:K,11,FALSE)</f>
        <v>0</v>
      </c>
      <c r="L141">
        <f>(F141*9)/(E141*($X$2/$X$3))*-1</f>
        <v>-1.2940556949478024</v>
      </c>
      <c r="M141">
        <f>(I141+H141)/(E141*($X$4/$X$3))*-1</f>
        <v>-1.3111955054769122</v>
      </c>
      <c r="N141" s="2">
        <f>IF(ISERROR((((E141/D141)/6.15)-(0.11*((F141*9)/E141)))*D141),"0",(((E141/D141)/6.15)-(0.11*((F141*9)/E141)))*D141)</f>
        <v>1.178761607521289</v>
      </c>
      <c r="P141">
        <f>STANDARDIZE(H141,$X$6,$X$7)</f>
        <v>0.86118546143316388</v>
      </c>
      <c r="Q141">
        <f>STANDARDIZE(L141,$X$9,$X$10)</f>
        <v>-0.54687371750324365</v>
      </c>
      <c r="R141">
        <f>STANDARDIZE(M141,$X$12,$X$13)</f>
        <v>-1.0537486295315099</v>
      </c>
      <c r="S141">
        <f>STANDARDIZE(N141,$X$15,$X$16)</f>
        <v>-0.55297966980965485</v>
      </c>
      <c r="T141">
        <f>STANDARDIZE(J141,$X$18,$X$19)</f>
        <v>-0.18969197782001507</v>
      </c>
      <c r="U141">
        <f>(SUM(P141:T141))</f>
        <v>-1.4821085332312596</v>
      </c>
    </row>
    <row r="142" spans="1:21" x14ac:dyDescent="0.25">
      <c r="A142" s="3">
        <v>3196</v>
      </c>
      <c r="B142" t="str">
        <f>VLOOKUP(A142,Data!A:K,2,FALSE)</f>
        <v>Chris Young</v>
      </c>
      <c r="C142" t="str">
        <f>VLOOKUP(A142,Data!A:K,3,FALSE)</f>
        <v>Royals</v>
      </c>
      <c r="D142">
        <f>VLOOKUP(A142,Data!A:K,4,FALSE)</f>
        <v>5</v>
      </c>
      <c r="E142">
        <f>VLOOKUP(A142,Data!A:K,5,FALSE)</f>
        <v>25</v>
      </c>
      <c r="F142">
        <f>VLOOKUP(A142,Data!A:K,6,FALSE)</f>
        <v>17</v>
      </c>
      <c r="G142">
        <f>VLOOKUP(A142,Data!A:K,7,FALSE)</f>
        <v>26</v>
      </c>
      <c r="H142">
        <f>VLOOKUP(A142,Data!A:K,8,FALSE)</f>
        <v>27</v>
      </c>
      <c r="I142">
        <f>VLOOKUP(A142,Data!A:K,9,FALSE)</f>
        <v>10</v>
      </c>
      <c r="J142">
        <f>VLOOKUP(A142,Data!A:K,11,FALSE)</f>
        <v>0</v>
      </c>
      <c r="L142">
        <f>(F142*9)/(E142*($X$2/$X$3))*-1</f>
        <v>-1.5472592592592558</v>
      </c>
      <c r="M142">
        <f>(I142+H142)/(E142*($X$4/$X$3))*-1</f>
        <v>-1.1373892568064727</v>
      </c>
      <c r="N142" s="2">
        <f>IF(ISERROR((((E142/D142)/6.15)-(0.11*((F142*9)/E142)))*D142),"0",(((E142/D142)/6.15)-(0.11*((F142*9)/E142)))*D142)</f>
        <v>0.69904065040650387</v>
      </c>
      <c r="P142">
        <f>STANDARDIZE(H142,$X$6,$X$7)</f>
        <v>1.1032671849564071</v>
      </c>
      <c r="Q142">
        <f>STANDARDIZE(L142,$X$9,$X$10)</f>
        <v>-1.018799769337166</v>
      </c>
      <c r="R142">
        <f>STANDARDIZE(M142,$X$12,$X$13)</f>
        <v>-0.45744452325741508</v>
      </c>
      <c r="S142">
        <f>STANDARDIZE(N142,$X$15,$X$16)</f>
        <v>-0.92096879207165538</v>
      </c>
      <c r="T142">
        <f>STANDARDIZE(J142,$X$18,$X$19)</f>
        <v>-0.18969197782001507</v>
      </c>
      <c r="U142">
        <f>(SUM(P142:T142))</f>
        <v>-1.4836378775298444</v>
      </c>
    </row>
    <row r="143" spans="1:21" x14ac:dyDescent="0.25">
      <c r="A143" s="3">
        <v>1994</v>
      </c>
      <c r="B143" t="str">
        <f>VLOOKUP(A143,Data!A:K,2,FALSE)</f>
        <v>Ivan Nova</v>
      </c>
      <c r="C143" t="str">
        <f>VLOOKUP(A143,Data!A:K,3,FALSE)</f>
        <v>Yankees</v>
      </c>
      <c r="D143">
        <f>VLOOKUP(A143,Data!A:K,4,FALSE)</f>
        <v>0</v>
      </c>
      <c r="E143">
        <f>VLOOKUP(A143,Data!A:K,5,FALSE)</f>
        <v>12.1</v>
      </c>
      <c r="F143">
        <f>VLOOKUP(A143,Data!A:K,6,FALSE)</f>
        <v>7</v>
      </c>
      <c r="G143">
        <f>VLOOKUP(A143,Data!A:K,7,FALSE)</f>
        <v>7</v>
      </c>
      <c r="H143">
        <f>VLOOKUP(A143,Data!A:K,8,FALSE)</f>
        <v>14</v>
      </c>
      <c r="I143">
        <f>VLOOKUP(A143,Data!A:K,9,FALSE)</f>
        <v>1</v>
      </c>
      <c r="J143">
        <f>VLOOKUP(A143,Data!A:K,11,FALSE)</f>
        <v>1</v>
      </c>
      <c r="L143">
        <f>(F143*9)/(E143*($X$2/$X$3))*-1</f>
        <v>-1.3163362682079232</v>
      </c>
      <c r="M143">
        <f>(I143+H143)/(E143*($X$4/$X$3))*-1</f>
        <v>-0.95269370404830755</v>
      </c>
      <c r="N143" s="2" t="str">
        <f>IF(ISERROR((((E143/D143)/6.15)-(0.11*((F143*9)/E143)))*D143),"0",(((E143/D143)/6.15)-(0.11*((F143*9)/E143)))*D143)</f>
        <v>0</v>
      </c>
      <c r="P143">
        <f>STANDARDIZE(H143,$X$6,$X$7)</f>
        <v>-0.47026401794467326</v>
      </c>
      <c r="Q143">
        <f>STANDARDIZE(L143,$X$9,$X$10)</f>
        <v>-0.58840071180065234</v>
      </c>
      <c r="R143">
        <f>STANDARDIZE(M143,$X$12,$X$13)</f>
        <v>0.17621921071505092</v>
      </c>
      <c r="S143">
        <f>STANDARDIZE(N143,$X$15,$X$16)</f>
        <v>-1.4571958456397915</v>
      </c>
      <c r="T143">
        <f>STANDARDIZE(J143,$X$18,$X$19)</f>
        <v>0.85361390019006778</v>
      </c>
      <c r="U143">
        <f>(SUM(P143:T143))</f>
        <v>-1.4860274644799982</v>
      </c>
    </row>
    <row r="144" spans="1:21" x14ac:dyDescent="0.25">
      <c r="A144" s="3">
        <v>4676</v>
      </c>
      <c r="B144" t="str">
        <f>VLOOKUP(A144,Data!A:K,2,FALSE)</f>
        <v>Charlie Morton</v>
      </c>
      <c r="C144" t="str">
        <f>VLOOKUP(A144,Data!A:K,3,FALSE)</f>
        <v>Phillies</v>
      </c>
      <c r="D144">
        <f>VLOOKUP(A144,Data!A:K,4,FALSE)</f>
        <v>4</v>
      </c>
      <c r="E144">
        <f>VLOOKUP(A144,Data!A:K,5,FALSE)</f>
        <v>17.100000000000001</v>
      </c>
      <c r="F144">
        <f>VLOOKUP(A144,Data!A:K,6,FALSE)</f>
        <v>8</v>
      </c>
      <c r="G144">
        <f>VLOOKUP(A144,Data!A:K,7,FALSE)</f>
        <v>19</v>
      </c>
      <c r="H144">
        <f>VLOOKUP(A144,Data!A:K,8,FALSE)</f>
        <v>15</v>
      </c>
      <c r="I144">
        <f>VLOOKUP(A144,Data!A:K,9,FALSE)</f>
        <v>8</v>
      </c>
      <c r="J144">
        <f>VLOOKUP(A144,Data!A:K,11,FALSE)</f>
        <v>0</v>
      </c>
      <c r="L144">
        <f>(F144*9)/(E144*($X$2/$X$3))*-1</f>
        <v>-1.0645058543235331</v>
      </c>
      <c r="M144">
        <f>(I144+H144)/(E144*($X$4/$X$3))*-1</f>
        <v>-1.033663383378729</v>
      </c>
      <c r="N144" s="2">
        <f>IF(ISERROR((((E144/D144)/6.15)-(0.11*((F144*9)/E144)))*D144),"0",(((E144/D144)/6.15)-(0.11*((F144*9)/E144)))*D144)</f>
        <v>0.92785622593068062</v>
      </c>
      <c r="P144">
        <f>STANDARDIZE(H144,$X$6,$X$7)</f>
        <v>-0.34922315618305172</v>
      </c>
      <c r="Q144">
        <f>STANDARDIZE(L144,$X$9,$X$10)</f>
        <v>-0.11903396619679929</v>
      </c>
      <c r="R144">
        <f>STANDARDIZE(M144,$X$12,$X$13)</f>
        <v>-0.10157605060479587</v>
      </c>
      <c r="S144">
        <f>STANDARDIZE(N144,$X$15,$X$16)</f>
        <v>-0.74544666499295664</v>
      </c>
      <c r="T144">
        <f>STANDARDIZE(J144,$X$18,$X$19)</f>
        <v>-0.18969197782001507</v>
      </c>
      <c r="U144">
        <f>(SUM(P144:T144))</f>
        <v>-1.5049718157976186</v>
      </c>
    </row>
    <row r="145" spans="1:21" x14ac:dyDescent="0.25">
      <c r="A145" s="3">
        <v>9425</v>
      </c>
      <c r="B145" t="str">
        <f>VLOOKUP(A145,Data!A:K,2,FALSE)</f>
        <v>Doug Fister</v>
      </c>
      <c r="C145" t="str">
        <f>VLOOKUP(A145,Data!A:K,3,FALSE)</f>
        <v>Astros</v>
      </c>
      <c r="D145">
        <f>VLOOKUP(A145,Data!A:K,4,FALSE)</f>
        <v>4</v>
      </c>
      <c r="E145">
        <f>VLOOKUP(A145,Data!A:K,5,FALSE)</f>
        <v>22.2</v>
      </c>
      <c r="F145">
        <f>VLOOKUP(A145,Data!A:K,6,FALSE)</f>
        <v>14</v>
      </c>
      <c r="G145">
        <f>VLOOKUP(A145,Data!A:K,7,FALSE)</f>
        <v>11</v>
      </c>
      <c r="H145">
        <f>VLOOKUP(A145,Data!A:K,8,FALSE)</f>
        <v>23</v>
      </c>
      <c r="I145">
        <f>VLOOKUP(A145,Data!A:K,9,FALSE)</f>
        <v>11</v>
      </c>
      <c r="J145">
        <f>VLOOKUP(A145,Data!A:K,11,FALSE)</f>
        <v>0</v>
      </c>
      <c r="L145">
        <f>(F145*9)/(E145*($X$2/$X$3))*-1</f>
        <v>-1.4349251211996279</v>
      </c>
      <c r="M145">
        <f>(I145+H145)/(E145*($X$4/$X$3))*-1</f>
        <v>-1.1769915610975186</v>
      </c>
      <c r="N145" s="2">
        <f>IF(ISERROR((((E145/D145)/6.15)-(0.11*((F145*9)/E145)))*D145),"0",(((E145/D145)/6.15)-(0.11*((F145*9)/E145)))*D145)</f>
        <v>1.1124588002636782</v>
      </c>
      <c r="P145">
        <f>STANDARDIZE(H145,$X$6,$X$7)</f>
        <v>0.61910373790992079</v>
      </c>
      <c r="Q145">
        <f>STANDARDIZE(L145,$X$9,$X$10)</f>
        <v>-0.80942907424127186</v>
      </c>
      <c r="R145">
        <f>STANDARDIZE(M145,$X$12,$X$13)</f>
        <v>-0.59331430266588825</v>
      </c>
      <c r="S145">
        <f>STANDARDIZE(N145,$X$15,$X$16)</f>
        <v>-0.60383988653434717</v>
      </c>
      <c r="T145">
        <f>STANDARDIZE(J145,$X$18,$X$19)</f>
        <v>-0.18969197782001507</v>
      </c>
      <c r="U145">
        <f>(SUM(P145:T145))</f>
        <v>-1.5771715033516016</v>
      </c>
    </row>
    <row r="146" spans="1:21" x14ac:dyDescent="0.25">
      <c r="A146" s="3">
        <v>10075</v>
      </c>
      <c r="B146" t="str">
        <f>VLOOKUP(A146,Data!A:K,2,FALSE)</f>
        <v>Caleb Cotham</v>
      </c>
      <c r="C146" t="str">
        <f>VLOOKUP(A146,Data!A:K,3,FALSE)</f>
        <v>Reds</v>
      </c>
      <c r="D146">
        <f>VLOOKUP(A146,Data!A:K,4,FALSE)</f>
        <v>0</v>
      </c>
      <c r="E146">
        <f>VLOOKUP(A146,Data!A:K,5,FALSE)</f>
        <v>11.2</v>
      </c>
      <c r="F146">
        <f>VLOOKUP(A146,Data!A:K,6,FALSE)</f>
        <v>2</v>
      </c>
      <c r="G146">
        <f>VLOOKUP(A146,Data!A:K,7,FALSE)</f>
        <v>9</v>
      </c>
      <c r="H146">
        <f>VLOOKUP(A146,Data!A:K,8,FALSE)</f>
        <v>10</v>
      </c>
      <c r="I146">
        <f>VLOOKUP(A146,Data!A:K,9,FALSE)</f>
        <v>5</v>
      </c>
      <c r="J146">
        <f>VLOOKUP(A146,Data!A:K,11,FALSE)</f>
        <v>0</v>
      </c>
      <c r="L146">
        <f>(F146*9)/(E146*($X$2/$X$3))*-1</f>
        <v>-0.4063180827886701</v>
      </c>
      <c r="M146">
        <f>(I146+H146)/(E146*($X$4/$X$3))*-1</f>
        <v>-1.0292494481236181</v>
      </c>
      <c r="N146" s="2" t="str">
        <f>IF(ISERROR((((E146/D146)/6.15)-(0.11*((F146*9)/E146)))*D146),"0",(((E146/D146)/6.15)-(0.11*((F146*9)/E146)))*D146)</f>
        <v>0</v>
      </c>
      <c r="P146">
        <f>STANDARDIZE(H146,$X$6,$X$7)</f>
        <v>-0.95442746499115949</v>
      </c>
      <c r="Q146">
        <f>STANDARDIZE(L146,$X$9,$X$10)</f>
        <v>1.1077100459994191</v>
      </c>
      <c r="R146">
        <f>STANDARDIZE(M146,$X$12,$X$13)</f>
        <v>-8.6432477013023826E-2</v>
      </c>
      <c r="S146">
        <f>STANDARDIZE(N146,$X$15,$X$16)</f>
        <v>-1.4571958456397915</v>
      </c>
      <c r="T146">
        <f>STANDARDIZE(J146,$X$18,$X$19)</f>
        <v>-0.18969197782001507</v>
      </c>
      <c r="U146">
        <f>(SUM(P146:T146))</f>
        <v>-1.5800377194645707</v>
      </c>
    </row>
    <row r="147" spans="1:21" x14ac:dyDescent="0.25">
      <c r="A147" s="3">
        <v>3237</v>
      </c>
      <c r="B147" t="str">
        <f>VLOOKUP(A147,Data!A:K,2,FALSE)</f>
        <v>T.J. McFarland</v>
      </c>
      <c r="C147" t="str">
        <f>VLOOKUP(A147,Data!A:K,3,FALSE)</f>
        <v>Orioles</v>
      </c>
      <c r="D147">
        <f>VLOOKUP(A147,Data!A:K,4,FALSE)</f>
        <v>0</v>
      </c>
      <c r="E147">
        <f>VLOOKUP(A147,Data!A:K,5,FALSE)</f>
        <v>11.1</v>
      </c>
      <c r="F147">
        <f>VLOOKUP(A147,Data!A:K,6,FALSE)</f>
        <v>4</v>
      </c>
      <c r="G147">
        <f>VLOOKUP(A147,Data!A:K,7,FALSE)</f>
        <v>3</v>
      </c>
      <c r="H147">
        <f>VLOOKUP(A147,Data!A:K,8,FALSE)</f>
        <v>8</v>
      </c>
      <c r="I147">
        <f>VLOOKUP(A147,Data!A:K,9,FALSE)</f>
        <v>3</v>
      </c>
      <c r="J147">
        <f>VLOOKUP(A147,Data!A:K,11,FALSE)</f>
        <v>0</v>
      </c>
      <c r="L147">
        <f>(F147*9)/(E147*($X$2/$X$3))*-1</f>
        <v>-0.81995721211407302</v>
      </c>
      <c r="M147">
        <f>(I147+H147)/(E147*($X$4/$X$3))*-1</f>
        <v>-0.76158277482780623</v>
      </c>
      <c r="N147" s="2" t="str">
        <f>IF(ISERROR((((E147/D147)/6.15)-(0.11*((F147*9)/E147)))*D147),"0",(((E147/D147)/6.15)-(0.11*((F147*9)/E147)))*D147)</f>
        <v>0</v>
      </c>
      <c r="P147">
        <f>STANDARDIZE(H147,$X$6,$X$7)</f>
        <v>-1.1965091885144026</v>
      </c>
      <c r="Q147">
        <f>STANDARDIZE(L147,$X$9,$X$10)</f>
        <v>0.33676086241508435</v>
      </c>
      <c r="R147">
        <f>STANDARDIZE(M147,$X$12,$X$13)</f>
        <v>0.83189317364676985</v>
      </c>
      <c r="S147">
        <f>STANDARDIZE(N147,$X$15,$X$16)</f>
        <v>-1.4571958456397915</v>
      </c>
      <c r="T147">
        <f>STANDARDIZE(J147,$X$18,$X$19)</f>
        <v>-0.18969197782001507</v>
      </c>
      <c r="U147">
        <f>(SUM(P147:T147))</f>
        <v>-1.6747429759123549</v>
      </c>
    </row>
    <row r="148" spans="1:21" x14ac:dyDescent="0.25">
      <c r="A148" s="3">
        <v>4363</v>
      </c>
      <c r="B148" t="str">
        <f>VLOOKUP(A148,Data!A:K,2,FALSE)</f>
        <v>Craig Breslow</v>
      </c>
      <c r="C148" t="str">
        <f>VLOOKUP(A148,Data!A:K,3,FALSE)</f>
        <v>Marlins</v>
      </c>
      <c r="D148">
        <f>VLOOKUP(A148,Data!A:K,4,FALSE)</f>
        <v>0</v>
      </c>
      <c r="E148">
        <f>VLOOKUP(A148,Data!A:K,5,FALSE)</f>
        <v>11</v>
      </c>
      <c r="F148">
        <f>VLOOKUP(A148,Data!A:K,6,FALSE)</f>
        <v>3</v>
      </c>
      <c r="G148">
        <f>VLOOKUP(A148,Data!A:K,7,FALSE)</f>
        <v>7</v>
      </c>
      <c r="H148">
        <f>VLOOKUP(A148,Data!A:K,8,FALSE)</f>
        <v>13</v>
      </c>
      <c r="I148">
        <f>VLOOKUP(A148,Data!A:K,9,FALSE)</f>
        <v>2</v>
      </c>
      <c r="J148">
        <f>VLOOKUP(A148,Data!A:K,11,FALSE)</f>
        <v>0</v>
      </c>
      <c r="L148">
        <f>(F148*9)/(E148*($X$2/$X$3))*-1</f>
        <v>-0.62055852644087794</v>
      </c>
      <c r="M148">
        <f>(I148+H148)/(E148*($X$4/$X$3))*-1</f>
        <v>-1.0479630744531383</v>
      </c>
      <c r="N148" s="2" t="str">
        <f>IF(ISERROR((((E148/D148)/6.15)-(0.11*((F148*9)/E148)))*D148),"0",(((E148/D148)/6.15)-(0.11*((F148*9)/E148)))*D148)</f>
        <v>0</v>
      </c>
      <c r="P148">
        <f>STANDARDIZE(H148,$X$6,$X$7)</f>
        <v>-0.59130487970629486</v>
      </c>
      <c r="Q148">
        <f>STANDARDIZE(L148,$X$9,$X$10)</f>
        <v>0.70840426611881202</v>
      </c>
      <c r="R148">
        <f>STANDARDIZE(M148,$X$12,$X$13)</f>
        <v>-0.15063622290210835</v>
      </c>
      <c r="S148">
        <f>STANDARDIZE(N148,$X$15,$X$16)</f>
        <v>-1.4571958456397915</v>
      </c>
      <c r="T148">
        <f>STANDARDIZE(J148,$X$18,$X$19)</f>
        <v>-0.18969197782001507</v>
      </c>
      <c r="U148">
        <f>(SUM(P148:T148))</f>
        <v>-1.6804246599493977</v>
      </c>
    </row>
    <row r="149" spans="1:21" x14ac:dyDescent="0.25">
      <c r="A149" s="3">
        <v>14457</v>
      </c>
      <c r="B149" t="str">
        <f>VLOOKUP(A149,Data!A:K,2,FALSE)</f>
        <v>Adam Conley</v>
      </c>
      <c r="C149" t="str">
        <f>VLOOKUP(A149,Data!A:K,3,FALSE)</f>
        <v>Marlins</v>
      </c>
      <c r="D149">
        <f>VLOOKUP(A149,Data!A:K,4,FALSE)</f>
        <v>4</v>
      </c>
      <c r="E149">
        <f>VLOOKUP(A149,Data!A:K,5,FALSE)</f>
        <v>19.100000000000001</v>
      </c>
      <c r="F149">
        <f>VLOOKUP(A149,Data!A:K,6,FALSE)</f>
        <v>11</v>
      </c>
      <c r="G149">
        <f>VLOOKUP(A149,Data!A:K,7,FALSE)</f>
        <v>21</v>
      </c>
      <c r="H149">
        <f>VLOOKUP(A149,Data!A:K,8,FALSE)</f>
        <v>21</v>
      </c>
      <c r="I149">
        <f>VLOOKUP(A149,Data!A:K,9,FALSE)</f>
        <v>8</v>
      </c>
      <c r="J149">
        <f>VLOOKUP(A149,Data!A:K,11,FALSE)</f>
        <v>0</v>
      </c>
      <c r="L149">
        <f>(F149*9)/(E149*($X$2/$X$3))*-1</f>
        <v>-1.3104289999885903</v>
      </c>
      <c r="M149">
        <f>(I149+H149)/(E149*($X$4/$X$3))*-1</f>
        <v>-1.1668419572445063</v>
      </c>
      <c r="N149" s="2">
        <f>IF(ISERROR((((E149/D149)/6.15)-(0.11*((F149*9)/E149)))*D149),"0",(((E149/D149)/6.15)-(0.11*((F149*9)/E149)))*D149)</f>
        <v>0.82506278465926064</v>
      </c>
      <c r="P149">
        <f>STANDARDIZE(H149,$X$6,$X$7)</f>
        <v>0.37702201438667765</v>
      </c>
      <c r="Q149">
        <f>STANDARDIZE(L149,$X$9,$X$10)</f>
        <v>-0.57739062284138065</v>
      </c>
      <c r="R149">
        <f>STANDARDIZE(M149,$X$12,$X$13)</f>
        <v>-0.55849247950990688</v>
      </c>
      <c r="S149">
        <f>STANDARDIZE(N149,$X$15,$X$16)</f>
        <v>-0.82429848012995788</v>
      </c>
      <c r="T149">
        <f>STANDARDIZE(J149,$X$18,$X$19)</f>
        <v>-0.18969197782001507</v>
      </c>
      <c r="U149">
        <f>(SUM(P149:T149))</f>
        <v>-1.7728515459145826</v>
      </c>
    </row>
    <row r="150" spans="1:21" x14ac:dyDescent="0.25">
      <c r="A150" s="3">
        <v>1245</v>
      </c>
      <c r="B150" t="str">
        <f>VLOOKUP(A150,Data!A:K,2,FALSE)</f>
        <v>R.A. Dickey</v>
      </c>
      <c r="C150" t="str">
        <f>VLOOKUP(A150,Data!A:K,3,FALSE)</f>
        <v>Blue Jays</v>
      </c>
      <c r="D150">
        <f>VLOOKUP(A150,Data!A:K,4,FALSE)</f>
        <v>5</v>
      </c>
      <c r="E150">
        <f>VLOOKUP(A150,Data!A:K,5,FALSE)</f>
        <v>26.2</v>
      </c>
      <c r="F150">
        <f>VLOOKUP(A150,Data!A:K,6,FALSE)</f>
        <v>20</v>
      </c>
      <c r="G150">
        <f>VLOOKUP(A150,Data!A:K,7,FALSE)</f>
        <v>22</v>
      </c>
      <c r="H150">
        <f>VLOOKUP(A150,Data!A:K,8,FALSE)</f>
        <v>33</v>
      </c>
      <c r="I150">
        <f>VLOOKUP(A150,Data!A:K,9,FALSE)</f>
        <v>11</v>
      </c>
      <c r="J150">
        <f>VLOOKUP(A150,Data!A:K,11,FALSE)</f>
        <v>0</v>
      </c>
      <c r="L150">
        <f>(F150*9)/(E150*($X$2/$X$3))*-1</f>
        <v>-1.7369322623027117</v>
      </c>
      <c r="M150">
        <f>(I150+H150)/(E150*($X$4/$X$3))*-1</f>
        <v>-1.2906211909295648</v>
      </c>
      <c r="N150" s="2">
        <f>IF(ISERROR((((E150/D150)/6.15)-(0.11*((F150*9)/E150)))*D150),"0",(((E150/D150)/6.15)-(0.11*((F150*9)/E150)))*D150)</f>
        <v>0.48153664742754287</v>
      </c>
      <c r="P150">
        <f>STANDARDIZE(H150,$X$6,$X$7)</f>
        <v>1.8295123555261363</v>
      </c>
      <c r="Q150">
        <f>STANDARDIZE(L150,$X$9,$X$10)</f>
        <v>-1.3723162441513901</v>
      </c>
      <c r="R150">
        <f>STANDARDIZE(M150,$X$12,$X$13)</f>
        <v>-0.98316113142825745</v>
      </c>
      <c r="S150">
        <f>STANDARDIZE(N150,$X$15,$X$16)</f>
        <v>-1.0878139255969521</v>
      </c>
      <c r="T150">
        <f>STANDARDIZE(J150,$X$18,$X$19)</f>
        <v>-0.18969197782001507</v>
      </c>
      <c r="U150">
        <f>(SUM(P150:T150))</f>
        <v>-1.8034709234704782</v>
      </c>
    </row>
    <row r="151" spans="1:21" x14ac:dyDescent="0.25">
      <c r="A151" s="3">
        <v>2233</v>
      </c>
      <c r="B151" t="str">
        <f>VLOOKUP(A151,Data!A:K,2,FALSE)</f>
        <v>Adam Wainwright</v>
      </c>
      <c r="C151" t="str">
        <f>VLOOKUP(A151,Data!A:K,3,FALSE)</f>
        <v>Cardinals</v>
      </c>
      <c r="D151">
        <f>VLOOKUP(A151,Data!A:K,4,FALSE)</f>
        <v>5</v>
      </c>
      <c r="E151">
        <f>VLOOKUP(A151,Data!A:K,5,FALSE)</f>
        <v>27.2</v>
      </c>
      <c r="F151">
        <f>VLOOKUP(A151,Data!A:K,6,FALSE)</f>
        <v>22</v>
      </c>
      <c r="G151">
        <f>VLOOKUP(A151,Data!A:K,7,FALSE)</f>
        <v>14</v>
      </c>
      <c r="H151">
        <f>VLOOKUP(A151,Data!A:K,8,FALSE)</f>
        <v>36</v>
      </c>
      <c r="I151">
        <f>VLOOKUP(A151,Data!A:K,9,FALSE)</f>
        <v>11</v>
      </c>
      <c r="J151">
        <f>VLOOKUP(A151,Data!A:K,11,FALSE)</f>
        <v>0</v>
      </c>
      <c r="L151">
        <f>(F151*9)/(E151*($X$2/$X$3))*-1</f>
        <v>-1.840381904395741</v>
      </c>
      <c r="M151">
        <f>(I151+H151)/(E151*($X$4/$X$3))*-1</f>
        <v>-1.3279336016967465</v>
      </c>
      <c r="N151" s="2">
        <f>IF(ISERROR((((E151/D151)/6.15)-(0.11*((F151*9)/E151)))*D151),"0",(((E151/D151)/6.15)-(0.11*((F151*9)/E151)))*D151)</f>
        <v>0.41908775705404022</v>
      </c>
      <c r="P151">
        <f>STANDARDIZE(H151,$X$6,$X$7)</f>
        <v>2.1926349408110011</v>
      </c>
      <c r="Q151">
        <f>STANDARDIZE(L151,$X$9,$X$10)</f>
        <v>-1.5651278314975454</v>
      </c>
      <c r="R151">
        <f>STANDARDIZE(M151,$X$12,$X$13)</f>
        <v>-1.111174617281947</v>
      </c>
      <c r="S151">
        <f>STANDARDIZE(N151,$X$15,$X$16)</f>
        <v>-1.135717841433763</v>
      </c>
      <c r="T151">
        <f>STANDARDIZE(J151,$X$18,$X$19)</f>
        <v>-0.18969197782001507</v>
      </c>
      <c r="U151">
        <f>(SUM(P151:T151))</f>
        <v>-1.8090773272222693</v>
      </c>
    </row>
    <row r="152" spans="1:21" x14ac:dyDescent="0.25">
      <c r="A152" s="3">
        <v>8779</v>
      </c>
      <c r="B152" t="str">
        <f>VLOOKUP(A152,Data!A:K,2,FALSE)</f>
        <v>Wade Miley</v>
      </c>
      <c r="C152" t="str">
        <f>VLOOKUP(A152,Data!A:K,3,FALSE)</f>
        <v>Mariners</v>
      </c>
      <c r="D152">
        <f>VLOOKUP(A152,Data!A:K,4,FALSE)</f>
        <v>4</v>
      </c>
      <c r="E152">
        <f>VLOOKUP(A152,Data!A:K,5,FALSE)</f>
        <v>23</v>
      </c>
      <c r="F152">
        <f>VLOOKUP(A152,Data!A:K,6,FALSE)</f>
        <v>18</v>
      </c>
      <c r="G152">
        <f>VLOOKUP(A152,Data!A:K,7,FALSE)</f>
        <v>19</v>
      </c>
      <c r="H152">
        <f>VLOOKUP(A152,Data!A:K,8,FALSE)</f>
        <v>32</v>
      </c>
      <c r="I152">
        <f>VLOOKUP(A152,Data!A:K,9,FALSE)</f>
        <v>6</v>
      </c>
      <c r="J152">
        <f>VLOOKUP(A152,Data!A:K,11,FALSE)</f>
        <v>0</v>
      </c>
      <c r="L152">
        <f>(F152*9)/(E152*($X$2/$X$3))*-1</f>
        <v>-1.7807331628303456</v>
      </c>
      <c r="M152">
        <f>(I152+H152)/(E152*($X$4/$X$3))*-1</f>
        <v>-1.2697059858591646</v>
      </c>
      <c r="N152" s="2">
        <f>IF(ISERROR((((E152/D152)/6.15)-(0.11*((F152*9)/E152)))*D152),"0",(((E152/D152)/6.15)-(0.11*((F152*9)/E152)))*D152)</f>
        <v>0.64070696359137491</v>
      </c>
      <c r="P152">
        <f>STANDARDIZE(H152,$X$6,$X$7)</f>
        <v>1.7084714937645147</v>
      </c>
      <c r="Q152">
        <f>STANDARDIZE(L152,$X$9,$X$10)</f>
        <v>-1.4539532705060052</v>
      </c>
      <c r="R152">
        <f>STANDARDIZE(M152,$X$12,$X$13)</f>
        <v>-0.91140408723422095</v>
      </c>
      <c r="S152">
        <f>STANDARDIZE(N152,$X$15,$X$16)</f>
        <v>-0.96571597664018249</v>
      </c>
      <c r="T152">
        <f>STANDARDIZE(J152,$X$18,$X$19)</f>
        <v>-0.18969197782001507</v>
      </c>
      <c r="U152">
        <f>(SUM(P152:T152))</f>
        <v>-1.812293818435909</v>
      </c>
    </row>
    <row r="153" spans="1:21" x14ac:dyDescent="0.25">
      <c r="A153" s="3">
        <v>6283</v>
      </c>
      <c r="B153" t="str">
        <f>VLOOKUP(A153,Data!A:K,2,FALSE)</f>
        <v>Scott Feldman</v>
      </c>
      <c r="C153" t="str">
        <f>VLOOKUP(A153,Data!A:K,3,FALSE)</f>
        <v>Astros</v>
      </c>
      <c r="D153">
        <f>VLOOKUP(A153,Data!A:K,4,FALSE)</f>
        <v>4</v>
      </c>
      <c r="E153">
        <f>VLOOKUP(A153,Data!A:K,5,FALSE)</f>
        <v>19.2</v>
      </c>
      <c r="F153">
        <f>VLOOKUP(A153,Data!A:K,6,FALSE)</f>
        <v>10</v>
      </c>
      <c r="G153">
        <f>VLOOKUP(A153,Data!A:K,7,FALSE)</f>
        <v>13</v>
      </c>
      <c r="H153">
        <f>VLOOKUP(A153,Data!A:K,8,FALSE)</f>
        <v>26</v>
      </c>
      <c r="I153">
        <f>VLOOKUP(A153,Data!A:K,9,FALSE)</f>
        <v>11</v>
      </c>
      <c r="J153">
        <f>VLOOKUP(A153,Data!A:K,11,FALSE)</f>
        <v>0</v>
      </c>
      <c r="L153">
        <f>(F153*9)/(E153*($X$2/$X$3))*-1</f>
        <v>-1.1850944081336212</v>
      </c>
      <c r="M153">
        <f>(I153+H153)/(E153*($X$4/$X$3))*-1</f>
        <v>-1.4809755948000947</v>
      </c>
      <c r="N153" s="2">
        <f>IF(ISERROR((((E153/D153)/6.15)-(0.11*((F153*9)/E153)))*D153),"0",(((E153/D153)/6.15)-(0.11*((F153*9)/E153)))*D153)</f>
        <v>1.0594512195121948</v>
      </c>
      <c r="P153">
        <f>STANDARDIZE(H153,$X$6,$X$7)</f>
        <v>0.98222632319478542</v>
      </c>
      <c r="Q153">
        <f>STANDARDIZE(L153,$X$9,$X$10)</f>
        <v>-0.34378941247462713</v>
      </c>
      <c r="R153">
        <f>STANDARDIZE(M153,$X$12,$X$13)</f>
        <v>-1.6362395652800994</v>
      </c>
      <c r="S153">
        <f>STANDARDIZE(N153,$X$15,$X$16)</f>
        <v>-0.64450146869929548</v>
      </c>
      <c r="T153">
        <f>STANDARDIZE(J153,$X$18,$X$19)</f>
        <v>-0.18969197782001507</v>
      </c>
      <c r="U153">
        <f>(SUM(P153:T153))</f>
        <v>-1.8319961010792516</v>
      </c>
    </row>
    <row r="154" spans="1:21" x14ac:dyDescent="0.25">
      <c r="A154" s="3">
        <v>1051</v>
      </c>
      <c r="B154" t="str">
        <f>VLOOKUP(A154,Data!A:K,2,FALSE)</f>
        <v>Jake Peavy</v>
      </c>
      <c r="C154" t="str">
        <f>VLOOKUP(A154,Data!A:K,3,FALSE)</f>
        <v>Giants</v>
      </c>
      <c r="D154">
        <f>VLOOKUP(A154,Data!A:K,4,FALSE)</f>
        <v>4</v>
      </c>
      <c r="E154">
        <f>VLOOKUP(A154,Data!A:K,5,FALSE)</f>
        <v>21</v>
      </c>
      <c r="F154">
        <f>VLOOKUP(A154,Data!A:K,6,FALSE)</f>
        <v>16</v>
      </c>
      <c r="G154">
        <f>VLOOKUP(A154,Data!A:K,7,FALSE)</f>
        <v>14</v>
      </c>
      <c r="H154">
        <f>VLOOKUP(A154,Data!A:K,8,FALSE)</f>
        <v>35</v>
      </c>
      <c r="I154">
        <f>VLOOKUP(A154,Data!A:K,9,FALSE)</f>
        <v>2</v>
      </c>
      <c r="J154">
        <f>VLOOKUP(A154,Data!A:K,11,FALSE)</f>
        <v>0</v>
      </c>
      <c r="L154">
        <f>(F154*9)/(E154*($X$2/$X$3))*-1</f>
        <v>-1.7336238198983256</v>
      </c>
      <c r="M154">
        <f>(I154+H154)/(E154*($X$4/$X$3))*-1</f>
        <v>-1.3540348295315152</v>
      </c>
      <c r="N154" s="2">
        <f>IF(ISERROR((((E154/D154)/6.15)-(0.11*((F154*9)/E154)))*D154),"0",(((E154/D154)/6.15)-(0.11*((F154*9)/E154)))*D154)</f>
        <v>0.39749128919860643</v>
      </c>
      <c r="P154">
        <f>STANDARDIZE(H154,$X$6,$X$7)</f>
        <v>2.0715940790493792</v>
      </c>
      <c r="Q154">
        <f>STANDARDIZE(L154,$X$9,$X$10)</f>
        <v>-1.3661499006172155</v>
      </c>
      <c r="R154">
        <f>STANDARDIZE(M154,$X$12,$X$13)</f>
        <v>-1.2007241556658075</v>
      </c>
      <c r="S154">
        <f>STANDARDIZE(N154,$X$15,$X$16)</f>
        <v>-1.1522842747575819</v>
      </c>
      <c r="T154">
        <f>STANDARDIZE(J154,$X$18,$X$19)</f>
        <v>-0.18969197782001507</v>
      </c>
      <c r="U154">
        <f>(SUM(P154:T154))</f>
        <v>-1.8372562298112407</v>
      </c>
    </row>
    <row r="155" spans="1:21" x14ac:dyDescent="0.25">
      <c r="A155" s="3">
        <v>13849</v>
      </c>
      <c r="B155" t="str">
        <f>VLOOKUP(A155,Data!A:K,2,FALSE)</f>
        <v>Jon Moscot</v>
      </c>
      <c r="C155" t="str">
        <f>VLOOKUP(A155,Data!A:K,3,FALSE)</f>
        <v>Reds</v>
      </c>
      <c r="D155">
        <f>VLOOKUP(A155,Data!A:K,4,FALSE)</f>
        <v>3</v>
      </c>
      <c r="E155">
        <f>VLOOKUP(A155,Data!A:K,5,FALSE)</f>
        <v>15.2</v>
      </c>
      <c r="F155">
        <f>VLOOKUP(A155,Data!A:K,6,FALSE)</f>
        <v>7</v>
      </c>
      <c r="G155">
        <f>VLOOKUP(A155,Data!A:K,7,FALSE)</f>
        <v>6</v>
      </c>
      <c r="H155">
        <f>VLOOKUP(A155,Data!A:K,8,FALSE)</f>
        <v>13</v>
      </c>
      <c r="I155">
        <f>VLOOKUP(A155,Data!A:K,9,FALSE)</f>
        <v>9</v>
      </c>
      <c r="J155">
        <f>VLOOKUP(A155,Data!A:K,11,FALSE)</f>
        <v>0</v>
      </c>
      <c r="L155">
        <f>(F155*9)/(E155*($X$2/$X$3))*-1</f>
        <v>-1.0478729503497282</v>
      </c>
      <c r="M155">
        <f>(I155+H155)/(E155*($X$4/$X$3))*-1</f>
        <v>-1.1123116842879801</v>
      </c>
      <c r="N155" s="2">
        <f>IF(ISERROR((((E155/D155)/6.15)-(0.11*((F155*9)/E155)))*D155),"0",(((E155/D155)/6.15)-(0.11*((F155*9)/E155)))*D155)</f>
        <v>1.1037815575524172</v>
      </c>
      <c r="P155">
        <f>STANDARDIZE(H155,$X$6,$X$7)</f>
        <v>-0.59130487970629486</v>
      </c>
      <c r="Q155">
        <f>STANDARDIZE(L155,$X$9,$X$10)</f>
        <v>-8.8033214986065089E-2</v>
      </c>
      <c r="R155">
        <f>STANDARDIZE(M155,$X$12,$X$13)</f>
        <v>-0.37140699824001411</v>
      </c>
      <c r="S155">
        <f>STANDARDIZE(N155,$X$15,$X$16)</f>
        <v>-0.61049611216221189</v>
      </c>
      <c r="T155">
        <f>STANDARDIZE(J155,$X$18,$X$19)</f>
        <v>-0.18969197782001507</v>
      </c>
      <c r="U155">
        <f>(SUM(P155:T155))</f>
        <v>-1.850933182914601</v>
      </c>
    </row>
    <row r="156" spans="1:21" x14ac:dyDescent="0.25">
      <c r="A156" s="3">
        <v>3201</v>
      </c>
      <c r="B156" t="str">
        <f>VLOOKUP(A156,Data!A:K,2,FALSE)</f>
        <v>Francisco Liriano</v>
      </c>
      <c r="C156" t="str">
        <f>VLOOKUP(A156,Data!A:K,3,FALSE)</f>
        <v>Pirates</v>
      </c>
      <c r="D156">
        <f>VLOOKUP(A156,Data!A:K,4,FALSE)</f>
        <v>4</v>
      </c>
      <c r="E156">
        <f>VLOOKUP(A156,Data!A:K,5,FALSE)</f>
        <v>21.1</v>
      </c>
      <c r="F156">
        <f>VLOOKUP(A156,Data!A:K,6,FALSE)</f>
        <v>11</v>
      </c>
      <c r="G156">
        <f>VLOOKUP(A156,Data!A:K,7,FALSE)</f>
        <v>23</v>
      </c>
      <c r="H156">
        <f>VLOOKUP(A156,Data!A:K,8,FALSE)</f>
        <v>19</v>
      </c>
      <c r="I156">
        <f>VLOOKUP(A156,Data!A:K,9,FALSE)</f>
        <v>17</v>
      </c>
      <c r="J156">
        <f>VLOOKUP(A156,Data!A:K,11,FALSE)</f>
        <v>0</v>
      </c>
      <c r="L156">
        <f>(F156*9)/(E156*($X$2/$X$3))*-1</f>
        <v>-1.1862177203688187</v>
      </c>
      <c r="M156">
        <f>(I156+H156)/(E156*($X$4/$X$3))*-1</f>
        <v>-1.3111955054769122</v>
      </c>
      <c r="N156" s="2">
        <f>IF(ISERROR((((E156/D156)/6.15)-(0.11*((F156*9)/E156)))*D156),"0",(((E156/D156)/6.15)-(0.11*((F156*9)/E156)))*D156)</f>
        <v>1.3664393326397724</v>
      </c>
      <c r="P156">
        <f>STANDARDIZE(H156,$X$6,$X$7)</f>
        <v>0.13494029086343454</v>
      </c>
      <c r="Q156">
        <f>STANDARDIZE(L156,$X$9,$X$10)</f>
        <v>-0.34588306510378758</v>
      </c>
      <c r="R156">
        <f>STANDARDIZE(M156,$X$12,$X$13)</f>
        <v>-1.0537486295315099</v>
      </c>
      <c r="S156">
        <f>STANDARDIZE(N156,$X$15,$X$16)</f>
        <v>-0.40901397410636164</v>
      </c>
      <c r="T156">
        <f>STANDARDIZE(J156,$X$18,$X$19)</f>
        <v>-0.18969197782001507</v>
      </c>
      <c r="U156">
        <f>(SUM(P156:T156))</f>
        <v>-1.8633973556982397</v>
      </c>
    </row>
    <row r="157" spans="1:21" x14ac:dyDescent="0.25">
      <c r="A157" s="3">
        <v>9178</v>
      </c>
      <c r="B157" t="str">
        <f>VLOOKUP(A157,Data!A:K,2,FALSE)</f>
        <v>Kyle Lobstein</v>
      </c>
      <c r="C157" t="str">
        <f>VLOOKUP(A157,Data!A:K,3,FALSE)</f>
        <v>Pirates</v>
      </c>
      <c r="D157">
        <f>VLOOKUP(A157,Data!A:K,4,FALSE)</f>
        <v>0</v>
      </c>
      <c r="E157">
        <f>VLOOKUP(A157,Data!A:K,5,FALSE)</f>
        <v>17</v>
      </c>
      <c r="F157">
        <f>VLOOKUP(A157,Data!A:K,6,FALSE)</f>
        <v>7</v>
      </c>
      <c r="G157">
        <f>VLOOKUP(A157,Data!A:K,7,FALSE)</f>
        <v>13</v>
      </c>
      <c r="H157">
        <f>VLOOKUP(A157,Data!A:K,8,FALSE)</f>
        <v>16</v>
      </c>
      <c r="I157">
        <f>VLOOKUP(A157,Data!A:K,9,FALSE)</f>
        <v>7</v>
      </c>
      <c r="J157">
        <f>VLOOKUP(A157,Data!A:K,11,FALSE)</f>
        <v>0</v>
      </c>
      <c r="L157">
        <f>(F157*9)/(E157*($X$2/$X$3))*-1</f>
        <v>-0.93692169678328618</v>
      </c>
      <c r="M157">
        <f>(I157+H157)/(E157*($X$4/$X$3))*-1</f>
        <v>-1.0397437562221332</v>
      </c>
      <c r="N157" s="2" t="str">
        <f>IF(ISERROR((((E157/D157)/6.15)-(0.11*((F157*9)/E157)))*D157),"0",(((E157/D157)/6.15)-(0.11*((F157*9)/E157)))*D157)</f>
        <v>0</v>
      </c>
      <c r="P157">
        <f>STANDARDIZE(H157,$X$6,$X$7)</f>
        <v>-0.22818229442143015</v>
      </c>
      <c r="Q157">
        <f>STANDARDIZE(L157,$X$9,$X$10)</f>
        <v>0.1187600313255425</v>
      </c>
      <c r="R157">
        <f>STANDARDIZE(M157,$X$12,$X$13)</f>
        <v>-0.12243693059003945</v>
      </c>
      <c r="S157">
        <f>STANDARDIZE(N157,$X$15,$X$16)</f>
        <v>-1.4571958456397915</v>
      </c>
      <c r="T157">
        <f>STANDARDIZE(J157,$X$18,$X$19)</f>
        <v>-0.18969197782001507</v>
      </c>
      <c r="U157">
        <f>(SUM(P157:T157))</f>
        <v>-1.8787470171457337</v>
      </c>
    </row>
    <row r="158" spans="1:21" x14ac:dyDescent="0.25">
      <c r="A158" s="3">
        <v>5372</v>
      </c>
      <c r="B158" t="str">
        <f>VLOOKUP(A158,Data!A:K,2,FALSE)</f>
        <v>Michael Pineda</v>
      </c>
      <c r="C158" t="str">
        <f>VLOOKUP(A158,Data!A:K,3,FALSE)</f>
        <v>Yankees</v>
      </c>
      <c r="D158">
        <f>VLOOKUP(A158,Data!A:K,4,FALSE)</f>
        <v>4</v>
      </c>
      <c r="E158">
        <f>VLOOKUP(A158,Data!A:K,5,FALSE)</f>
        <v>22</v>
      </c>
      <c r="F158">
        <f>VLOOKUP(A158,Data!A:K,6,FALSE)</f>
        <v>17</v>
      </c>
      <c r="G158">
        <f>VLOOKUP(A158,Data!A:K,7,FALSE)</f>
        <v>27</v>
      </c>
      <c r="H158">
        <f>VLOOKUP(A158,Data!A:K,8,FALSE)</f>
        <v>30</v>
      </c>
      <c r="I158">
        <f>VLOOKUP(A158,Data!A:K,9,FALSE)</f>
        <v>5</v>
      </c>
      <c r="J158">
        <f>VLOOKUP(A158,Data!A:K,11,FALSE)</f>
        <v>0</v>
      </c>
      <c r="L158">
        <f>(F158*9)/(E158*($X$2/$X$3))*-1</f>
        <v>-1.7582491582491542</v>
      </c>
      <c r="M158">
        <f>(I158+H158)/(E158*($X$4/$X$3))*-1</f>
        <v>-1.2226235868619948</v>
      </c>
      <c r="N158" s="2">
        <f>IF(ISERROR((((E158/D158)/6.15)-(0.11*((F158*9)/E158)))*D158),"0",(((E158/D158)/6.15)-(0.11*((F158*9)/E158)))*D158)</f>
        <v>0.51723577235772344</v>
      </c>
      <c r="P158">
        <f>STANDARDIZE(H158,$X$6,$X$7)</f>
        <v>1.4663897702412716</v>
      </c>
      <c r="Q158">
        <f>STANDARDIZE(L158,$X$9,$X$10)</f>
        <v>-1.4120471166954465</v>
      </c>
      <c r="R158">
        <f>STANDARDIZE(M158,$X$12,$X$13)</f>
        <v>-0.74987118453356738</v>
      </c>
      <c r="S158">
        <f>STANDARDIZE(N158,$X$15,$X$16)</f>
        <v>-1.0604294858434991</v>
      </c>
      <c r="T158">
        <f>STANDARDIZE(J158,$X$18,$X$19)</f>
        <v>-0.18969197782001507</v>
      </c>
      <c r="U158">
        <f>(SUM(P158:T158))</f>
        <v>-1.9456499946512564</v>
      </c>
    </row>
    <row r="159" spans="1:21" x14ac:dyDescent="0.25">
      <c r="A159" s="3">
        <v>15671</v>
      </c>
      <c r="B159" t="str">
        <f>VLOOKUP(A159,Data!A:K,2,FALSE)</f>
        <v>Dalier Hinojosa</v>
      </c>
      <c r="C159" t="str">
        <f>VLOOKUP(A159,Data!A:K,3,FALSE)</f>
        <v>Phillies</v>
      </c>
      <c r="D159">
        <f>VLOOKUP(A159,Data!A:K,4,FALSE)</f>
        <v>0</v>
      </c>
      <c r="E159">
        <f>VLOOKUP(A159,Data!A:K,5,FALSE)</f>
        <v>10.1</v>
      </c>
      <c r="F159">
        <f>VLOOKUP(A159,Data!A:K,6,FALSE)</f>
        <v>4</v>
      </c>
      <c r="G159">
        <f>VLOOKUP(A159,Data!A:K,7,FALSE)</f>
        <v>7</v>
      </c>
      <c r="H159">
        <f>VLOOKUP(A159,Data!A:K,8,FALSE)</f>
        <v>9</v>
      </c>
      <c r="I159">
        <f>VLOOKUP(A159,Data!A:K,9,FALSE)</f>
        <v>2</v>
      </c>
      <c r="J159">
        <f>VLOOKUP(A159,Data!A:K,11,FALSE)</f>
        <v>0</v>
      </c>
      <c r="L159">
        <f>(F159*9)/(E159*($X$2/$X$3))*-1</f>
        <v>-0.90114109450160496</v>
      </c>
      <c r="M159">
        <f>(I159+H159)/(E159*($X$4/$X$3))*-1</f>
        <v>-0.83698700995927211</v>
      </c>
      <c r="N159" s="2" t="str">
        <f>IF(ISERROR((((E159/D159)/6.15)-(0.11*((F159*9)/E159)))*D159),"0",(((E159/D159)/6.15)-(0.11*((F159*9)/E159)))*D159)</f>
        <v>0</v>
      </c>
      <c r="P159">
        <f>STANDARDIZE(H159,$X$6,$X$7)</f>
        <v>-1.0754683267527811</v>
      </c>
      <c r="Q159">
        <f>STANDARDIZE(L159,$X$9,$X$10)</f>
        <v>0.18544865955615955</v>
      </c>
      <c r="R159">
        <f>STANDARDIZE(M159,$X$12,$X$13)</f>
        <v>0.57319214659331719</v>
      </c>
      <c r="S159">
        <f>STANDARDIZE(N159,$X$15,$X$16)</f>
        <v>-1.4571958456397915</v>
      </c>
      <c r="T159">
        <f>STANDARDIZE(J159,$X$18,$X$19)</f>
        <v>-0.18969197782001507</v>
      </c>
      <c r="U159">
        <f>(SUM(P159:T159))</f>
        <v>-1.963715344063111</v>
      </c>
    </row>
    <row r="160" spans="1:21" x14ac:dyDescent="0.25">
      <c r="A160" s="3">
        <v>10315</v>
      </c>
      <c r="B160" t="str">
        <f>VLOOKUP(A160,Data!A:K,2,FALSE)</f>
        <v>Michael Tonkin</v>
      </c>
      <c r="C160" t="str">
        <f>VLOOKUP(A160,Data!A:K,3,FALSE)</f>
        <v>Twins</v>
      </c>
      <c r="D160">
        <f>VLOOKUP(A160,Data!A:K,4,FALSE)</f>
        <v>0</v>
      </c>
      <c r="E160">
        <f>VLOOKUP(A160,Data!A:K,5,FALSE)</f>
        <v>10.1</v>
      </c>
      <c r="F160">
        <f>VLOOKUP(A160,Data!A:K,6,FALSE)</f>
        <v>2</v>
      </c>
      <c r="G160">
        <f>VLOOKUP(A160,Data!A:K,7,FALSE)</f>
        <v>12</v>
      </c>
      <c r="H160">
        <f>VLOOKUP(A160,Data!A:K,8,FALSE)</f>
        <v>8</v>
      </c>
      <c r="I160">
        <f>VLOOKUP(A160,Data!A:K,9,FALSE)</f>
        <v>6</v>
      </c>
      <c r="J160">
        <f>VLOOKUP(A160,Data!A:K,11,FALSE)</f>
        <v>0</v>
      </c>
      <c r="L160">
        <f>(F160*9)/(E160*($X$2/$X$3))*-1</f>
        <v>-0.45057054725080248</v>
      </c>
      <c r="M160">
        <f>(I160+H160)/(E160*($X$4/$X$3))*-1</f>
        <v>-1.0652561944936192</v>
      </c>
      <c r="N160" s="2" t="str">
        <f>IF(ISERROR((((E160/D160)/6.15)-(0.11*((F160*9)/E160)))*D160),"0",(((E160/D160)/6.15)-(0.11*((F160*9)/E160)))*D160)</f>
        <v>0</v>
      </c>
      <c r="P160">
        <f>STANDARDIZE(H160,$X$6,$X$7)</f>
        <v>-1.1965091885144026</v>
      </c>
      <c r="Q160">
        <f>STANDARDIZE(L160,$X$9,$X$10)</f>
        <v>1.0252313854231927</v>
      </c>
      <c r="R160">
        <f>STANDARDIZE(M160,$X$12,$X$13)</f>
        <v>-0.20996641712304506</v>
      </c>
      <c r="S160">
        <f>STANDARDIZE(N160,$X$15,$X$16)</f>
        <v>-1.4571958456397915</v>
      </c>
      <c r="T160">
        <f>STANDARDIZE(J160,$X$18,$X$19)</f>
        <v>-0.18969197782001507</v>
      </c>
      <c r="U160">
        <f>(SUM(P160:T160))</f>
        <v>-2.0281320436740615</v>
      </c>
    </row>
    <row r="161" spans="1:21" x14ac:dyDescent="0.25">
      <c r="A161" s="3">
        <v>4869</v>
      </c>
      <c r="B161" t="str">
        <f>VLOOKUP(A161,Data!A:K,2,FALSE)</f>
        <v>Mike Montgomery</v>
      </c>
      <c r="C161" t="str">
        <f>VLOOKUP(A161,Data!A:K,3,FALSE)</f>
        <v>Mariners</v>
      </c>
      <c r="D161">
        <f>VLOOKUP(A161,Data!A:K,4,FALSE)</f>
        <v>0</v>
      </c>
      <c r="E161">
        <f>VLOOKUP(A161,Data!A:K,5,FALSE)</f>
        <v>10.199999999999999</v>
      </c>
      <c r="F161">
        <f>VLOOKUP(A161,Data!A:K,6,FALSE)</f>
        <v>4</v>
      </c>
      <c r="G161">
        <f>VLOOKUP(A161,Data!A:K,7,FALSE)</f>
        <v>10</v>
      </c>
      <c r="H161">
        <f>VLOOKUP(A161,Data!A:K,8,FALSE)</f>
        <v>7</v>
      </c>
      <c r="I161">
        <f>VLOOKUP(A161,Data!A:K,9,FALSE)</f>
        <v>4</v>
      </c>
      <c r="J161">
        <f>VLOOKUP(A161,Data!A:K,11,FALSE)</f>
        <v>0</v>
      </c>
      <c r="L161">
        <f>(F161*9)/(E161*($X$2/$X$3))*-1</f>
        <v>-0.89230637788884426</v>
      </c>
      <c r="M161">
        <f>(I161+H161)/(E161*($X$4/$X$3))*-1</f>
        <v>-0.82878125495967159</v>
      </c>
      <c r="N161" s="2" t="str">
        <f>IF(ISERROR((((E161/D161)/6.15)-(0.11*((F161*9)/E161)))*D161),"0",(((E161/D161)/6.15)-(0.11*((F161*9)/E161)))*D161)</f>
        <v>0</v>
      </c>
      <c r="P161">
        <f>STANDARDIZE(H161,$X$6,$X$7)</f>
        <v>-1.3175500502760242</v>
      </c>
      <c r="Q161">
        <f>STANDARDIZE(L161,$X$9,$X$10)</f>
        <v>0.20191498751433642</v>
      </c>
      <c r="R161">
        <f>STANDARDIZE(M161,$X$12,$X$13)</f>
        <v>0.60134490541972174</v>
      </c>
      <c r="S161">
        <f>STANDARDIZE(N161,$X$15,$X$16)</f>
        <v>-1.4571958456397915</v>
      </c>
      <c r="T161">
        <f>STANDARDIZE(J161,$X$18,$X$19)</f>
        <v>-0.18969197782001507</v>
      </c>
      <c r="U161">
        <f>(SUM(P161:T161))</f>
        <v>-2.1611779808017726</v>
      </c>
    </row>
    <row r="162" spans="1:21" x14ac:dyDescent="0.25">
      <c r="A162" s="3">
        <v>12586</v>
      </c>
      <c r="B162" t="str">
        <f>VLOOKUP(A162,Data!A:K,2,FALSE)</f>
        <v>Mike Wright</v>
      </c>
      <c r="C162" t="str">
        <f>VLOOKUP(A162,Data!A:K,3,FALSE)</f>
        <v>Orioles</v>
      </c>
      <c r="D162">
        <f>VLOOKUP(A162,Data!A:K,4,FALSE)</f>
        <v>3</v>
      </c>
      <c r="E162">
        <f>VLOOKUP(A162,Data!A:K,5,FALSE)</f>
        <v>17.100000000000001</v>
      </c>
      <c r="F162">
        <f>VLOOKUP(A162,Data!A:K,6,FALSE)</f>
        <v>12</v>
      </c>
      <c r="G162">
        <f>VLOOKUP(A162,Data!A:K,7,FALSE)</f>
        <v>12</v>
      </c>
      <c r="H162">
        <f>VLOOKUP(A162,Data!A:K,8,FALSE)</f>
        <v>19</v>
      </c>
      <c r="I162">
        <f>VLOOKUP(A162,Data!A:K,9,FALSE)</f>
        <v>4</v>
      </c>
      <c r="J162">
        <f>VLOOKUP(A162,Data!A:K,11,FALSE)</f>
        <v>0</v>
      </c>
      <c r="L162">
        <f>(F162*9)/(E162*($X$2/$X$3))*-1</f>
        <v>-1.5967587814852997</v>
      </c>
      <c r="M162">
        <f>(I162+H162)/(E162*($X$4/$X$3))*-1</f>
        <v>-1.033663383378729</v>
      </c>
      <c r="N162" s="2">
        <f>IF(ISERROR((((E162/D162)/6.15)-(0.11*((F162*9)/E162)))*D162),"0",(((E162/D162)/6.15)-(0.11*((F162*9)/E162)))*D162)</f>
        <v>0.69627727856225929</v>
      </c>
      <c r="P162">
        <f>STANDARDIZE(H162,$X$6,$X$7)</f>
        <v>0.13494029086343454</v>
      </c>
      <c r="Q162">
        <f>STANDARDIZE(L162,$X$9,$X$10)</f>
        <v>-1.111058004940312</v>
      </c>
      <c r="R162">
        <f>STANDARDIZE(M162,$X$12,$X$13)</f>
        <v>-0.10157605060479587</v>
      </c>
      <c r="S162">
        <f>STANDARDIZE(N162,$X$15,$X$16)</f>
        <v>-0.92308854682567543</v>
      </c>
      <c r="T162">
        <f>STANDARDIZE(J162,$X$18,$X$19)</f>
        <v>-0.18969197782001507</v>
      </c>
      <c r="U162">
        <f>(SUM(P162:T162))</f>
        <v>-2.1904742893273639</v>
      </c>
    </row>
    <row r="163" spans="1:21" x14ac:dyDescent="0.25">
      <c r="A163" s="3">
        <v>4732</v>
      </c>
      <c r="B163" t="str">
        <f>VLOOKUP(A163,Data!A:K,2,FALSE)</f>
        <v>Matt Cain</v>
      </c>
      <c r="C163" t="str">
        <f>VLOOKUP(A163,Data!A:K,3,FALSE)</f>
        <v>Giants</v>
      </c>
      <c r="D163">
        <f>VLOOKUP(A163,Data!A:K,4,FALSE)</f>
        <v>4</v>
      </c>
      <c r="E163">
        <f>VLOOKUP(A163,Data!A:K,5,FALSE)</f>
        <v>21</v>
      </c>
      <c r="F163">
        <f>VLOOKUP(A163,Data!A:K,6,FALSE)</f>
        <v>15</v>
      </c>
      <c r="G163">
        <f>VLOOKUP(A163,Data!A:K,7,FALSE)</f>
        <v>16</v>
      </c>
      <c r="H163">
        <f>VLOOKUP(A163,Data!A:K,8,FALSE)</f>
        <v>27</v>
      </c>
      <c r="I163">
        <f>VLOOKUP(A163,Data!A:K,9,FALSE)</f>
        <v>8</v>
      </c>
      <c r="J163">
        <f>VLOOKUP(A163,Data!A:K,11,FALSE)</f>
        <v>0</v>
      </c>
      <c r="L163">
        <f>(F163*9)/(E163*($X$2/$X$3))*-1</f>
        <v>-1.6252723311546804</v>
      </c>
      <c r="M163">
        <f>(I163+H163)/(E163*($X$4/$X$3))*-1</f>
        <v>-1.2808437576649467</v>
      </c>
      <c r="N163" s="2">
        <f>IF(ISERROR((((E163/D163)/6.15)-(0.11*((F163*9)/E163)))*D163),"0",(((E163/D163)/6.15)-(0.11*((F163*9)/E163)))*D163)</f>
        <v>0.5860627177700346</v>
      </c>
      <c r="P163">
        <f>STANDARDIZE(H163,$X$6,$X$7)</f>
        <v>1.1032671849564071</v>
      </c>
      <c r="Q163">
        <f>STANDARDIZE(L163,$X$9,$X$10)</f>
        <v>-1.1642021498730009</v>
      </c>
      <c r="R163">
        <f>STANDARDIZE(M163,$X$12,$X$13)</f>
        <v>-0.94961617174405299</v>
      </c>
      <c r="S163">
        <f>STANDARDIZE(N163,$X$15,$X$16)</f>
        <v>-1.0076330281223684</v>
      </c>
      <c r="T163">
        <f>STANDARDIZE(J163,$X$18,$X$19)</f>
        <v>-0.18969197782001507</v>
      </c>
      <c r="U163">
        <f>(SUM(P163:T163))</f>
        <v>-2.2078761426030304</v>
      </c>
    </row>
    <row r="164" spans="1:21" x14ac:dyDescent="0.25">
      <c r="A164" s="3">
        <v>13361</v>
      </c>
      <c r="B164" t="str">
        <f>VLOOKUP(A164,Data!A:K,2,FALSE)</f>
        <v>Steven Matz</v>
      </c>
      <c r="C164" t="str">
        <f>VLOOKUP(A164,Data!A:K,3,FALSE)</f>
        <v>Mets</v>
      </c>
      <c r="D164">
        <f>VLOOKUP(A164,Data!A:K,4,FALSE)</f>
        <v>3</v>
      </c>
      <c r="E164">
        <f>VLOOKUP(A164,Data!A:K,5,FALSE)</f>
        <v>15</v>
      </c>
      <c r="F164">
        <f>VLOOKUP(A164,Data!A:K,6,FALSE)</f>
        <v>9</v>
      </c>
      <c r="G164">
        <f>VLOOKUP(A164,Data!A:K,7,FALSE)</f>
        <v>18</v>
      </c>
      <c r="H164">
        <f>VLOOKUP(A164,Data!A:K,8,FALSE)</f>
        <v>18</v>
      </c>
      <c r="I164">
        <f>VLOOKUP(A164,Data!A:K,9,FALSE)</f>
        <v>4</v>
      </c>
      <c r="J164">
        <f>VLOOKUP(A164,Data!A:K,11,FALSE)</f>
        <v>0</v>
      </c>
      <c r="L164">
        <f>(F164*9)/(E164*($X$2/$X$3))*-1</f>
        <v>-1.3652287581699314</v>
      </c>
      <c r="M164">
        <f>(I164+H164)/(E164*($X$4/$X$3))*-1</f>
        <v>-1.1271425067451533</v>
      </c>
      <c r="N164" s="2">
        <f>IF(ISERROR((((E164/D164)/6.15)-(0.11*((F164*9)/E164)))*D164),"0",(((E164/D164)/6.15)-(0.11*((F164*9)/E164)))*D164)</f>
        <v>0.65702439024390213</v>
      </c>
      <c r="P164">
        <f>STANDARDIZE(H164,$X$6,$X$7)</f>
        <v>1.3899429101812967E-2</v>
      </c>
      <c r="Q164">
        <f>STANDARDIZE(L164,$X$9,$X$10)</f>
        <v>-0.67952754808688431</v>
      </c>
      <c r="R164">
        <f>STANDARDIZE(M164,$X$12,$X$13)</f>
        <v>-0.42228940550836985</v>
      </c>
      <c r="S164">
        <f>STANDARDIZE(N164,$X$15,$X$16)</f>
        <v>-0.95319904273854072</v>
      </c>
      <c r="T164">
        <f>STANDARDIZE(J164,$X$18,$X$19)</f>
        <v>-0.18969197782001507</v>
      </c>
      <c r="U164">
        <f>(SUM(P164:T164))</f>
        <v>-2.230808545051997</v>
      </c>
    </row>
    <row r="165" spans="1:21" x14ac:dyDescent="0.25">
      <c r="A165" s="3">
        <v>13781</v>
      </c>
      <c r="B165" t="str">
        <f>VLOOKUP(A165,Data!A:K,2,FALSE)</f>
        <v>Alex Wood</v>
      </c>
      <c r="C165" t="str">
        <f>VLOOKUP(A165,Data!A:K,3,FALSE)</f>
        <v>Dodgers</v>
      </c>
      <c r="D165">
        <f>VLOOKUP(A165,Data!A:K,4,FALSE)</f>
        <v>4</v>
      </c>
      <c r="E165">
        <f>VLOOKUP(A165,Data!A:K,5,FALSE)</f>
        <v>21</v>
      </c>
      <c r="F165">
        <f>VLOOKUP(A165,Data!A:K,6,FALSE)</f>
        <v>14</v>
      </c>
      <c r="G165">
        <f>VLOOKUP(A165,Data!A:K,7,FALSE)</f>
        <v>12</v>
      </c>
      <c r="H165">
        <f>VLOOKUP(A165,Data!A:K,8,FALSE)</f>
        <v>26</v>
      </c>
      <c r="I165">
        <f>VLOOKUP(A165,Data!A:K,9,FALSE)</f>
        <v>11</v>
      </c>
      <c r="J165">
        <f>VLOOKUP(A165,Data!A:K,11,FALSE)</f>
        <v>0</v>
      </c>
      <c r="L165">
        <f>(F165*9)/(E165*($X$2/$X$3))*-1</f>
        <v>-1.516920842411035</v>
      </c>
      <c r="M165">
        <f>(I165+H165)/(E165*($X$4/$X$3))*-1</f>
        <v>-1.3540348295315152</v>
      </c>
      <c r="N165" s="2">
        <f>IF(ISERROR((((E165/D165)/6.15)-(0.11*((F165*9)/E165)))*D165),"0",(((E165/D165)/6.15)-(0.11*((F165*9)/E165)))*D165)</f>
        <v>0.77463414634146321</v>
      </c>
      <c r="P165">
        <f>STANDARDIZE(H165,$X$6,$X$7)</f>
        <v>0.98222632319478542</v>
      </c>
      <c r="Q165">
        <f>STANDARDIZE(L165,$X$9,$X$10)</f>
        <v>-0.96225439912878552</v>
      </c>
      <c r="R165">
        <f>STANDARDIZE(M165,$X$12,$X$13)</f>
        <v>-1.2007241556658075</v>
      </c>
      <c r="S165">
        <f>STANDARDIZE(N165,$X$15,$X$16)</f>
        <v>-0.86298178148715488</v>
      </c>
      <c r="T165">
        <f>STANDARDIZE(J165,$X$18,$X$19)</f>
        <v>-0.18969197782001507</v>
      </c>
      <c r="U165">
        <f>(SUM(P165:T165))</f>
        <v>-2.2334259909069774</v>
      </c>
    </row>
    <row r="166" spans="1:21" x14ac:dyDescent="0.25">
      <c r="A166" s="3">
        <v>7005</v>
      </c>
      <c r="B166" t="str">
        <f>VLOOKUP(A166,Data!A:K,2,FALSE)</f>
        <v>Ryan Pressly</v>
      </c>
      <c r="C166" t="str">
        <f>VLOOKUP(A166,Data!A:K,3,FALSE)</f>
        <v>Twins</v>
      </c>
      <c r="D166">
        <f>VLOOKUP(A166,Data!A:K,4,FALSE)</f>
        <v>0</v>
      </c>
      <c r="E166">
        <f>VLOOKUP(A166,Data!A:K,5,FALSE)</f>
        <v>14.1</v>
      </c>
      <c r="F166">
        <f>VLOOKUP(A166,Data!A:K,6,FALSE)</f>
        <v>5</v>
      </c>
      <c r="G166">
        <f>VLOOKUP(A166,Data!A:K,7,FALSE)</f>
        <v>14</v>
      </c>
      <c r="H166">
        <f>VLOOKUP(A166,Data!A:K,8,FALSE)</f>
        <v>14</v>
      </c>
      <c r="I166">
        <f>VLOOKUP(A166,Data!A:K,9,FALSE)</f>
        <v>7</v>
      </c>
      <c r="J166">
        <f>VLOOKUP(A166,Data!A:K,11,FALSE)</f>
        <v>0</v>
      </c>
      <c r="L166">
        <f>(F166*9)/(E166*($X$2/$X$3))*-1</f>
        <v>-0.80687278851650801</v>
      </c>
      <c r="M166">
        <f>(I166+H166)/(E166*($X$4/$X$3))*-1</f>
        <v>-1.1445837834452717</v>
      </c>
      <c r="N166" s="2" t="str">
        <f>IF(ISERROR((((E166/D166)/6.15)-(0.11*((F166*9)/E166)))*D166),"0",(((E166/D166)/6.15)-(0.11*((F166*9)/E166)))*D166)</f>
        <v>0</v>
      </c>
      <c r="P166">
        <f>STANDARDIZE(H166,$X$6,$X$7)</f>
        <v>-0.47026401794467326</v>
      </c>
      <c r="Q166">
        <f>STANDARDIZE(L166,$X$9,$X$10)</f>
        <v>0.36114788234394302</v>
      </c>
      <c r="R166">
        <f>STANDARDIZE(M166,$X$12,$X$13)</f>
        <v>-0.48212790380461762</v>
      </c>
      <c r="S166">
        <f>STANDARDIZE(N166,$X$15,$X$16)</f>
        <v>-1.4571958456397915</v>
      </c>
      <c r="T166">
        <f>STANDARDIZE(J166,$X$18,$X$19)</f>
        <v>-0.18969197782001507</v>
      </c>
      <c r="U166">
        <f>(SUM(P166:T166))</f>
        <v>-2.2381318628651545</v>
      </c>
    </row>
    <row r="167" spans="1:21" x14ac:dyDescent="0.25">
      <c r="A167" s="3">
        <v>10261</v>
      </c>
      <c r="B167" t="str">
        <f>VLOOKUP(A167,Data!A:K,2,FALSE)</f>
        <v>Alexi Ogando</v>
      </c>
      <c r="C167" t="str">
        <f>VLOOKUP(A167,Data!A:K,3,FALSE)</f>
        <v>Braves</v>
      </c>
      <c r="D167">
        <f>VLOOKUP(A167,Data!A:K,4,FALSE)</f>
        <v>0</v>
      </c>
      <c r="E167">
        <f>VLOOKUP(A167,Data!A:K,5,FALSE)</f>
        <v>11.1</v>
      </c>
      <c r="F167">
        <f>VLOOKUP(A167,Data!A:K,6,FALSE)</f>
        <v>3</v>
      </c>
      <c r="G167">
        <f>VLOOKUP(A167,Data!A:K,7,FALSE)</f>
        <v>9</v>
      </c>
      <c r="H167">
        <f>VLOOKUP(A167,Data!A:K,8,FALSE)</f>
        <v>10</v>
      </c>
      <c r="I167">
        <f>VLOOKUP(A167,Data!A:K,9,FALSE)</f>
        <v>6</v>
      </c>
      <c r="J167">
        <f>VLOOKUP(A167,Data!A:K,11,FALSE)</f>
        <v>0</v>
      </c>
      <c r="L167">
        <f>(F167*9)/(E167*($X$2/$X$3))*-1</f>
        <v>-0.61496790908555476</v>
      </c>
      <c r="M167">
        <f>(I167+H167)/(E167*($X$4/$X$3))*-1</f>
        <v>-1.1077567633859</v>
      </c>
      <c r="N167" s="2" t="str">
        <f>IF(ISERROR((((E167/D167)/6.15)-(0.11*((F167*9)/E167)))*D167),"0",(((E167/D167)/6.15)-(0.11*((F167*9)/E167)))*D167)</f>
        <v>0</v>
      </c>
      <c r="P167">
        <f>STANDARDIZE(H167,$X$6,$X$7)</f>
        <v>-0.95442746499115949</v>
      </c>
      <c r="Q167">
        <f>STANDARDIZE(L167,$X$9,$X$10)</f>
        <v>0.71882417463386972</v>
      </c>
      <c r="R167">
        <f>STANDARDIZE(M167,$X$12,$X$13)</f>
        <v>-0.35577972328044577</v>
      </c>
      <c r="S167">
        <f>STANDARDIZE(N167,$X$15,$X$16)</f>
        <v>-1.4571958456397915</v>
      </c>
      <c r="T167">
        <f>STANDARDIZE(J167,$X$18,$X$19)</f>
        <v>-0.18969197782001507</v>
      </c>
      <c r="U167">
        <f>(SUM(P167:T167))</f>
        <v>-2.2382708370975424</v>
      </c>
    </row>
    <row r="168" spans="1:21" x14ac:dyDescent="0.25">
      <c r="A168" s="3">
        <v>3543</v>
      </c>
      <c r="B168" t="str">
        <f>VLOOKUP(A168,Data!A:K,2,FALSE)</f>
        <v>Clay Buchholz</v>
      </c>
      <c r="C168" t="str">
        <f>VLOOKUP(A168,Data!A:K,3,FALSE)</f>
        <v>Red Sox</v>
      </c>
      <c r="D168">
        <f>VLOOKUP(A168,Data!A:K,4,FALSE)</f>
        <v>4</v>
      </c>
      <c r="E168">
        <f>VLOOKUP(A168,Data!A:K,5,FALSE)</f>
        <v>21.1</v>
      </c>
      <c r="F168">
        <f>VLOOKUP(A168,Data!A:K,6,FALSE)</f>
        <v>15</v>
      </c>
      <c r="G168">
        <f>VLOOKUP(A168,Data!A:K,7,FALSE)</f>
        <v>17</v>
      </c>
      <c r="H168">
        <f>VLOOKUP(A168,Data!A:K,8,FALSE)</f>
        <v>23</v>
      </c>
      <c r="I168">
        <f>VLOOKUP(A168,Data!A:K,9,FALSE)</f>
        <v>9</v>
      </c>
      <c r="J168">
        <f>VLOOKUP(A168,Data!A:K,11,FALSE)</f>
        <v>0</v>
      </c>
      <c r="L168">
        <f>(F168*9)/(E168*($X$2/$X$3))*-1</f>
        <v>-1.6175696186847528</v>
      </c>
      <c r="M168">
        <f>(I168+H168)/(E168*($X$4/$X$3))*-1</f>
        <v>-1.1655071159794776</v>
      </c>
      <c r="N168" s="2">
        <f>IF(ISERROR((((E168/D168)/6.15)-(0.11*((F168*9)/E168)))*D168),"0",(((E168/D168)/6.15)-(0.11*((F168*9)/E168)))*D168)</f>
        <v>0.61572843216583895</v>
      </c>
      <c r="P168">
        <f>STANDARDIZE(H168,$X$6,$X$7)</f>
        <v>0.61910373790992079</v>
      </c>
      <c r="Q168">
        <f>STANDARDIZE(L168,$X$9,$X$10)</f>
        <v>-1.1498456747016108</v>
      </c>
      <c r="R168">
        <f>STANDARDIZE(M168,$X$12,$X$13)</f>
        <v>-0.55391283215171561</v>
      </c>
      <c r="S168">
        <f>STANDARDIZE(N168,$X$15,$X$16)</f>
        <v>-0.98487675691953436</v>
      </c>
      <c r="T168">
        <f>STANDARDIZE(J168,$X$18,$X$19)</f>
        <v>-0.18969197782001507</v>
      </c>
      <c r="U168">
        <f>(SUM(P168:T168))</f>
        <v>-2.2592235036829549</v>
      </c>
    </row>
    <row r="169" spans="1:21" x14ac:dyDescent="0.25">
      <c r="A169" s="3">
        <v>6398</v>
      </c>
      <c r="B169" t="str">
        <f>VLOOKUP(A169,Data!A:K,2,FALSE)</f>
        <v>Trevor May</v>
      </c>
      <c r="C169" t="str">
        <f>VLOOKUP(A169,Data!A:K,3,FALSE)</f>
        <v>Twins</v>
      </c>
      <c r="D169">
        <f>VLOOKUP(A169,Data!A:K,4,FALSE)</f>
        <v>0</v>
      </c>
      <c r="E169">
        <f>VLOOKUP(A169,Data!A:K,5,FALSE)</f>
        <v>12.1</v>
      </c>
      <c r="F169">
        <f>VLOOKUP(A169,Data!A:K,6,FALSE)</f>
        <v>4</v>
      </c>
      <c r="G169">
        <f>VLOOKUP(A169,Data!A:K,7,FALSE)</f>
        <v>20</v>
      </c>
      <c r="H169">
        <f>VLOOKUP(A169,Data!A:K,8,FALSE)</f>
        <v>10</v>
      </c>
      <c r="I169">
        <f>VLOOKUP(A169,Data!A:K,9,FALSE)</f>
        <v>7</v>
      </c>
      <c r="J169">
        <f>VLOOKUP(A169,Data!A:K,11,FALSE)</f>
        <v>0</v>
      </c>
      <c r="L169">
        <f>(F169*9)/(E169*($X$2/$X$3))*-1</f>
        <v>-0.75219215326167033</v>
      </c>
      <c r="M169">
        <f>(I169+H169)/(E169*($X$4/$X$3))*-1</f>
        <v>-1.0797195312547485</v>
      </c>
      <c r="N169" s="2" t="str">
        <f>IF(ISERROR((((E169/D169)/6.15)-(0.11*((F169*9)/E169)))*D169),"0",(((E169/D169)/6.15)-(0.11*((F169*9)/E169)))*D169)</f>
        <v>0</v>
      </c>
      <c r="P169">
        <f>STANDARDIZE(H169,$X$6,$X$7)</f>
        <v>-0.95442746499115949</v>
      </c>
      <c r="Q169">
        <f>STANDARDIZE(L169,$X$9,$X$10)</f>
        <v>0.46306278380972404</v>
      </c>
      <c r="R169">
        <f>STANDARDIZE(M169,$X$12,$X$13)</f>
        <v>-0.25958803410782799</v>
      </c>
      <c r="S169">
        <f>STANDARDIZE(N169,$X$15,$X$16)</f>
        <v>-1.4571958456397915</v>
      </c>
      <c r="T169">
        <f>STANDARDIZE(J169,$X$18,$X$19)</f>
        <v>-0.18969197782001507</v>
      </c>
      <c r="U169">
        <f>(SUM(P169:T169))</f>
        <v>-2.3978405387490698</v>
      </c>
    </row>
    <row r="170" spans="1:21" x14ac:dyDescent="0.25">
      <c r="A170" s="3">
        <v>5358</v>
      </c>
      <c r="B170" t="str">
        <f>VLOOKUP(A170,Data!A:K,2,FALSE)</f>
        <v>Jose Alvarez</v>
      </c>
      <c r="C170" t="str">
        <f>VLOOKUP(A170,Data!A:K,3,FALSE)</f>
        <v>Angels</v>
      </c>
      <c r="D170">
        <f>VLOOKUP(A170,Data!A:K,4,FALSE)</f>
        <v>0</v>
      </c>
      <c r="E170">
        <f>VLOOKUP(A170,Data!A:K,5,FALSE)</f>
        <v>11.1</v>
      </c>
      <c r="F170">
        <f>VLOOKUP(A170,Data!A:K,6,FALSE)</f>
        <v>6</v>
      </c>
      <c r="G170">
        <f>VLOOKUP(A170,Data!A:K,7,FALSE)</f>
        <v>8</v>
      </c>
      <c r="H170">
        <f>VLOOKUP(A170,Data!A:K,8,FALSE)</f>
        <v>11</v>
      </c>
      <c r="I170">
        <f>VLOOKUP(A170,Data!A:K,9,FALSE)</f>
        <v>2</v>
      </c>
      <c r="J170">
        <f>VLOOKUP(A170,Data!A:K,11,FALSE)</f>
        <v>0</v>
      </c>
      <c r="L170">
        <f>(F170*9)/(E170*($X$2/$X$3))*-1</f>
        <v>-1.2299358181711095</v>
      </c>
      <c r="M170">
        <f>(I170+H170)/(E170*($X$4/$X$3))*-1</f>
        <v>-0.90005237025104368</v>
      </c>
      <c r="N170" s="2" t="str">
        <f>IF(ISERROR((((E170/D170)/6.15)-(0.11*((F170*9)/E170)))*D170),"0",(((E170/D170)/6.15)-(0.11*((F170*9)/E170)))*D170)</f>
        <v>0</v>
      </c>
      <c r="P170">
        <f>STANDARDIZE(H170,$X$6,$X$7)</f>
        <v>-0.83338660322953795</v>
      </c>
      <c r="Q170">
        <f>STANDARDIZE(L170,$X$9,$X$10)</f>
        <v>-0.42736576202248633</v>
      </c>
      <c r="R170">
        <f>STANDARDIZE(M170,$X$12,$X$13)</f>
        <v>0.35682401487588383</v>
      </c>
      <c r="S170">
        <f>STANDARDIZE(N170,$X$15,$X$16)</f>
        <v>-1.4571958456397915</v>
      </c>
      <c r="T170">
        <f>STANDARDIZE(J170,$X$18,$X$19)</f>
        <v>-0.18969197782001507</v>
      </c>
      <c r="U170">
        <f>(SUM(P170:T170))</f>
        <v>-2.5508161738359467</v>
      </c>
    </row>
    <row r="171" spans="1:21" x14ac:dyDescent="0.25">
      <c r="A171" s="3">
        <v>3862</v>
      </c>
      <c r="B171" t="str">
        <f>VLOOKUP(A171,Data!A:K,2,FALSE)</f>
        <v>Rubby de la Rosa</v>
      </c>
      <c r="C171" t="str">
        <f>VLOOKUP(A171,Data!A:K,3,FALSE)</f>
        <v>Diamondbacks</v>
      </c>
      <c r="D171">
        <f>VLOOKUP(A171,Data!A:K,4,FALSE)</f>
        <v>3</v>
      </c>
      <c r="E171">
        <f>VLOOKUP(A171,Data!A:K,5,FALSE)</f>
        <v>16.2</v>
      </c>
      <c r="F171">
        <f>VLOOKUP(A171,Data!A:K,6,FALSE)</f>
        <v>11</v>
      </c>
      <c r="G171">
        <f>VLOOKUP(A171,Data!A:K,7,FALSE)</f>
        <v>18</v>
      </c>
      <c r="H171">
        <f>VLOOKUP(A171,Data!A:K,8,FALSE)</f>
        <v>16</v>
      </c>
      <c r="I171">
        <f>VLOOKUP(A171,Data!A:K,9,FALSE)</f>
        <v>6</v>
      </c>
      <c r="J171">
        <f>VLOOKUP(A171,Data!A:K,11,FALSE)</f>
        <v>0</v>
      </c>
      <c r="L171">
        <f>(F171*9)/(E171*($X$2/$X$3))*-1</f>
        <v>-1.5450119691223505</v>
      </c>
      <c r="M171">
        <f>(I171+H171)/(E171*($X$4/$X$3))*-1</f>
        <v>-1.0436504692084752</v>
      </c>
      <c r="N171" s="2">
        <f>IF(ISERROR((((E171/D171)/6.15)-(0.11*((F171*9)/E171)))*D171),"0",(((E171/D171)/6.15)-(0.11*((F171*9)/E171)))*D171)</f>
        <v>0.61747967479674748</v>
      </c>
      <c r="P171">
        <f>STANDARDIZE(H171,$X$6,$X$7)</f>
        <v>-0.22818229442143015</v>
      </c>
      <c r="Q171">
        <f>STANDARDIZE(L171,$X$9,$X$10)</f>
        <v>-1.0146112233958045</v>
      </c>
      <c r="R171">
        <f>STANDARDIZE(M171,$X$12,$X$13)</f>
        <v>-0.1358402979235537</v>
      </c>
      <c r="S171">
        <f>STANDARDIZE(N171,$X$15,$X$16)</f>
        <v>-0.98353339630737413</v>
      </c>
      <c r="T171">
        <f>STANDARDIZE(J171,$X$18,$X$19)</f>
        <v>-0.18969197782001507</v>
      </c>
      <c r="U171">
        <f>(SUM(P171:T171))</f>
        <v>-2.5518591898681775</v>
      </c>
    </row>
    <row r="172" spans="1:21" x14ac:dyDescent="0.25">
      <c r="A172" s="3">
        <v>7531</v>
      </c>
      <c r="B172" t="str">
        <f>VLOOKUP(A172,Data!A:K,2,FALSE)</f>
        <v>Collin McHugh</v>
      </c>
      <c r="C172" t="str">
        <f>VLOOKUP(A172,Data!A:K,3,FALSE)</f>
        <v>Astros</v>
      </c>
      <c r="D172">
        <f>VLOOKUP(A172,Data!A:K,4,FALSE)</f>
        <v>5</v>
      </c>
      <c r="E172">
        <f>VLOOKUP(A172,Data!A:K,5,FALSE)</f>
        <v>21.2</v>
      </c>
      <c r="F172">
        <f>VLOOKUP(A172,Data!A:K,6,FALSE)</f>
        <v>16</v>
      </c>
      <c r="G172">
        <f>VLOOKUP(A172,Data!A:K,7,FALSE)</f>
        <v>17</v>
      </c>
      <c r="H172">
        <f>VLOOKUP(A172,Data!A:K,8,FALSE)</f>
        <v>36</v>
      </c>
      <c r="I172">
        <f>VLOOKUP(A172,Data!A:K,9,FALSE)</f>
        <v>5</v>
      </c>
      <c r="J172">
        <f>VLOOKUP(A172,Data!A:K,11,FALSE)</f>
        <v>0</v>
      </c>
      <c r="L172">
        <f>(F172*9)/(E172*($X$2/$X$3))*-1</f>
        <v>-1.7172688782011718</v>
      </c>
      <c r="M172">
        <f>(I172+H172)/(E172*($X$4/$X$3))*-1</f>
        <v>-1.4862620961583817</v>
      </c>
      <c r="N172" s="2">
        <f>IF(ISERROR((((E172/D172)/6.15)-(0.11*((F172*9)/E172)))*D172),"0",(((E172/D172)/6.15)-(0.11*((F172*9)/E172)))*D172)</f>
        <v>-0.28869458505905832</v>
      </c>
      <c r="P172">
        <f>STANDARDIZE(H172,$X$6,$X$7)</f>
        <v>2.1926349408110011</v>
      </c>
      <c r="Q172">
        <f>STANDARDIZE(L172,$X$9,$X$10)</f>
        <v>-1.3356672212595986</v>
      </c>
      <c r="R172">
        <f>STANDARDIZE(M172,$X$12,$X$13)</f>
        <v>-1.6543767869961463</v>
      </c>
      <c r="S172">
        <f>STANDARDIZE(N172,$X$15,$X$16)</f>
        <v>-1.6786505588060032</v>
      </c>
      <c r="T172">
        <f>STANDARDIZE(J172,$X$18,$X$19)</f>
        <v>-0.18969197782001507</v>
      </c>
      <c r="U172">
        <f>(SUM(P172:T172))</f>
        <v>-2.6657516040707621</v>
      </c>
    </row>
    <row r="173" spans="1:21" x14ac:dyDescent="0.25">
      <c r="A173" s="3">
        <v>15890</v>
      </c>
      <c r="B173" t="str">
        <f>VLOOKUP(A173,Data!A:K,2,FALSE)</f>
        <v>Luis Severino</v>
      </c>
      <c r="C173" t="str">
        <f>VLOOKUP(A173,Data!A:K,3,FALSE)</f>
        <v>Yankees</v>
      </c>
      <c r="D173">
        <f>VLOOKUP(A173,Data!A:K,4,FALSE)</f>
        <v>4</v>
      </c>
      <c r="E173">
        <f>VLOOKUP(A173,Data!A:K,5,FALSE)</f>
        <v>19.2</v>
      </c>
      <c r="F173">
        <f>VLOOKUP(A173,Data!A:K,6,FALSE)</f>
        <v>15</v>
      </c>
      <c r="G173">
        <f>VLOOKUP(A173,Data!A:K,7,FALSE)</f>
        <v>12</v>
      </c>
      <c r="H173">
        <f>VLOOKUP(A173,Data!A:K,8,FALSE)</f>
        <v>32</v>
      </c>
      <c r="I173">
        <f>VLOOKUP(A173,Data!A:K,9,FALSE)</f>
        <v>3</v>
      </c>
      <c r="J173">
        <f>VLOOKUP(A173,Data!A:K,11,FALSE)</f>
        <v>0</v>
      </c>
      <c r="L173">
        <f>(F173*9)/(E173*($X$2/$X$3))*-1</f>
        <v>-1.7776416122004317</v>
      </c>
      <c r="M173">
        <f>(I173+H173)/(E173*($X$4/$X$3))*-1</f>
        <v>-1.4009228599460355</v>
      </c>
      <c r="N173" s="2">
        <f>IF(ISERROR((((E173/D173)/6.15)-(0.11*((F173*9)/E173)))*D173),"0",(((E173/D173)/6.15)-(0.11*((F173*9)/E173)))*D173)</f>
        <v>2.8201219512194786E-2</v>
      </c>
      <c r="P173">
        <f>STANDARDIZE(H173,$X$6,$X$7)</f>
        <v>1.7084714937645147</v>
      </c>
      <c r="Q173">
        <f>STANDARDIZE(L173,$X$9,$X$10)</f>
        <v>-1.4481911743570532</v>
      </c>
      <c r="R173">
        <f>STANDARDIZE(M173,$X$12,$X$13)</f>
        <v>-1.361590207865681</v>
      </c>
      <c r="S173">
        <f>STANDARDIZE(N173,$X$15,$X$16)</f>
        <v>-1.4355629737356201</v>
      </c>
      <c r="T173">
        <f>STANDARDIZE(J173,$X$18,$X$19)</f>
        <v>-0.18969197782001507</v>
      </c>
      <c r="U173">
        <f>(SUM(P173:T173))</f>
        <v>-2.7265648400138547</v>
      </c>
    </row>
    <row r="174" spans="1:21" x14ac:dyDescent="0.25">
      <c r="A174" s="3">
        <v>10756</v>
      </c>
      <c r="B174" t="str">
        <f>VLOOKUP(A174,Data!A:K,2,FALSE)</f>
        <v>Shane Greene</v>
      </c>
      <c r="C174" t="str">
        <f>VLOOKUP(A174,Data!A:K,3,FALSE)</f>
        <v>Tigers</v>
      </c>
      <c r="D174">
        <f>VLOOKUP(A174,Data!A:K,4,FALSE)</f>
        <v>3</v>
      </c>
      <c r="E174">
        <f>VLOOKUP(A174,Data!A:K,5,FALSE)</f>
        <v>14.1</v>
      </c>
      <c r="F174">
        <f>VLOOKUP(A174,Data!A:K,6,FALSE)</f>
        <v>10</v>
      </c>
      <c r="G174">
        <f>VLOOKUP(A174,Data!A:K,7,FALSE)</f>
        <v>11</v>
      </c>
      <c r="H174">
        <f>VLOOKUP(A174,Data!A:K,8,FALSE)</f>
        <v>11</v>
      </c>
      <c r="I174">
        <f>VLOOKUP(A174,Data!A:K,9,FALSE)</f>
        <v>9</v>
      </c>
      <c r="J174">
        <f>VLOOKUP(A174,Data!A:K,11,FALSE)</f>
        <v>1</v>
      </c>
      <c r="L174">
        <f>(F174*9)/(E174*($X$2/$X$3))*-1</f>
        <v>-1.613745577033016</v>
      </c>
      <c r="M174">
        <f>(I174+H174)/(E174*($X$4/$X$3))*-1</f>
        <v>-1.0900797937574016</v>
      </c>
      <c r="N174" s="2">
        <f>IF(ISERROR((((E174/D174)/6.15)-(0.11*((F174*9)/E174)))*D174),"0",(((E174/D174)/6.15)-(0.11*((F174*9)/E174)))*D174)</f>
        <v>0.18629994810586381</v>
      </c>
      <c r="P174">
        <f>STANDARDIZE(H174,$X$6,$X$7)</f>
        <v>-0.83338660322953795</v>
      </c>
      <c r="Q174">
        <f>STANDARDIZE(L174,$X$9,$X$10)</f>
        <v>-1.1427183466023396</v>
      </c>
      <c r="R174">
        <f>STANDARDIZE(M174,$X$12,$X$13)</f>
        <v>-0.29513259662884328</v>
      </c>
      <c r="S174">
        <f>STANDARDIZE(N174,$X$15,$X$16)</f>
        <v>-1.3142870288283357</v>
      </c>
      <c r="T174">
        <f>STANDARDIZE(J174,$X$18,$X$19)</f>
        <v>0.85361390019006778</v>
      </c>
      <c r="U174">
        <f>(SUM(P174:T174))</f>
        <v>-2.7319106750989892</v>
      </c>
    </row>
    <row r="175" spans="1:21" x14ac:dyDescent="0.25">
      <c r="A175" s="3">
        <v>2540</v>
      </c>
      <c r="B175" t="str">
        <f>VLOOKUP(A175,Data!A:K,2,FALSE)</f>
        <v>Eric Surkamp</v>
      </c>
      <c r="C175" t="str">
        <f>VLOOKUP(A175,Data!A:K,3,FALSE)</f>
        <v>Athletics</v>
      </c>
      <c r="D175">
        <f>VLOOKUP(A175,Data!A:K,4,FALSE)</f>
        <v>4</v>
      </c>
      <c r="E175">
        <f>VLOOKUP(A175,Data!A:K,5,FALSE)</f>
        <v>19.100000000000001</v>
      </c>
      <c r="F175">
        <f>VLOOKUP(A175,Data!A:K,6,FALSE)</f>
        <v>12</v>
      </c>
      <c r="G175">
        <f>VLOOKUP(A175,Data!A:K,7,FALSE)</f>
        <v>9</v>
      </c>
      <c r="H175">
        <f>VLOOKUP(A175,Data!A:K,8,FALSE)</f>
        <v>25</v>
      </c>
      <c r="I175">
        <f>VLOOKUP(A175,Data!A:K,9,FALSE)</f>
        <v>12</v>
      </c>
      <c r="J175">
        <f>VLOOKUP(A175,Data!A:K,11,FALSE)</f>
        <v>0</v>
      </c>
      <c r="L175">
        <f>(F175*9)/(E175*($X$2/$X$3))*-1</f>
        <v>-1.4295589090784622</v>
      </c>
      <c r="M175">
        <f>(I175+H175)/(E175*($X$4/$X$3))*-1</f>
        <v>-1.4887293937257495</v>
      </c>
      <c r="N175" s="2">
        <f>IF(ISERROR((((E175/D175)/6.15)-(0.11*((F175*9)/E175)))*D175),"0",(((E175/D175)/6.15)-(0.11*((F175*9)/E175)))*D175)</f>
        <v>0.6177329417273234</v>
      </c>
      <c r="P175">
        <f>STANDARDIZE(H175,$X$6,$X$7)</f>
        <v>0.86118546143316388</v>
      </c>
      <c r="Q175">
        <f>STANDARDIZE(L175,$X$9,$X$10)</f>
        <v>-0.79942741685334495</v>
      </c>
      <c r="R175">
        <f>STANDARDIZE(M175,$X$12,$X$13)</f>
        <v>-1.6628417281710246</v>
      </c>
      <c r="S175">
        <f>STANDARDIZE(N175,$X$15,$X$16)</f>
        <v>-0.98333911779171124</v>
      </c>
      <c r="T175">
        <f>STANDARDIZE(J175,$X$18,$X$19)</f>
        <v>-0.18969197782001507</v>
      </c>
      <c r="U175">
        <f>(SUM(P175:T175))</f>
        <v>-2.7741147792029319</v>
      </c>
    </row>
    <row r="176" spans="1:21" x14ac:dyDescent="0.25">
      <c r="A176" s="3">
        <v>12876</v>
      </c>
      <c r="B176" t="str">
        <f>VLOOKUP(A176,Data!A:K,2,FALSE)</f>
        <v>Tony Zych</v>
      </c>
      <c r="C176" t="str">
        <f>VLOOKUP(A176,Data!A:K,3,FALSE)</f>
        <v>Mariners</v>
      </c>
      <c r="D176">
        <f>VLOOKUP(A176,Data!A:K,4,FALSE)</f>
        <v>0</v>
      </c>
      <c r="E176">
        <f>VLOOKUP(A176,Data!A:K,5,FALSE)</f>
        <v>11</v>
      </c>
      <c r="F176">
        <f>VLOOKUP(A176,Data!A:K,6,FALSE)</f>
        <v>4</v>
      </c>
      <c r="G176">
        <f>VLOOKUP(A176,Data!A:K,7,FALSE)</f>
        <v>16</v>
      </c>
      <c r="H176">
        <f>VLOOKUP(A176,Data!A:K,8,FALSE)</f>
        <v>7</v>
      </c>
      <c r="I176">
        <f>VLOOKUP(A176,Data!A:K,9,FALSE)</f>
        <v>8</v>
      </c>
      <c r="J176">
        <f>VLOOKUP(A176,Data!A:K,11,FALSE)</f>
        <v>0</v>
      </c>
      <c r="L176">
        <f>(F176*9)/(E176*($X$2/$X$3))*-1</f>
        <v>-0.82741136858783726</v>
      </c>
      <c r="M176">
        <f>(I176+H176)/(E176*($X$4/$X$3))*-1</f>
        <v>-1.0479630744531383</v>
      </c>
      <c r="N176" s="2" t="str">
        <f>IF(ISERROR((((E176/D176)/6.15)-(0.11*((F176*9)/E176)))*D176),"0",(((E176/D176)/6.15)-(0.11*((F176*9)/E176)))*D176)</f>
        <v>0</v>
      </c>
      <c r="P176">
        <f>STANDARDIZE(H176,$X$6,$X$7)</f>
        <v>-1.3175500502760242</v>
      </c>
      <c r="Q176">
        <f>STANDARDIZE(L176,$X$9,$X$10)</f>
        <v>0.32286765106167409</v>
      </c>
      <c r="R176">
        <f>STANDARDIZE(M176,$X$12,$X$13)</f>
        <v>-0.15063622290210835</v>
      </c>
      <c r="S176">
        <f>STANDARDIZE(N176,$X$15,$X$16)</f>
        <v>-1.4571958456397915</v>
      </c>
      <c r="T176">
        <f>STANDARDIZE(J176,$X$18,$X$19)</f>
        <v>-0.18969197782001507</v>
      </c>
      <c r="U176">
        <f>(SUM(P176:T176))</f>
        <v>-2.792206445576265</v>
      </c>
    </row>
    <row r="177" spans="1:21" x14ac:dyDescent="0.25">
      <c r="A177" s="3">
        <v>2929</v>
      </c>
      <c r="B177" t="str">
        <f>VLOOKUP(A177,Data!A:K,2,FALSE)</f>
        <v>Jeff Locke</v>
      </c>
      <c r="C177" t="str">
        <f>VLOOKUP(A177,Data!A:K,3,FALSE)</f>
        <v>Pirates</v>
      </c>
      <c r="D177">
        <f>VLOOKUP(A177,Data!A:K,4,FALSE)</f>
        <v>4</v>
      </c>
      <c r="E177">
        <f>VLOOKUP(A177,Data!A:K,5,FALSE)</f>
        <v>19.2</v>
      </c>
      <c r="F177">
        <f>VLOOKUP(A177,Data!A:K,6,FALSE)</f>
        <v>11</v>
      </c>
      <c r="G177">
        <f>VLOOKUP(A177,Data!A:K,7,FALSE)</f>
        <v>15</v>
      </c>
      <c r="H177">
        <f>VLOOKUP(A177,Data!A:K,8,FALSE)</f>
        <v>28</v>
      </c>
      <c r="I177">
        <f>VLOOKUP(A177,Data!A:K,9,FALSE)</f>
        <v>15</v>
      </c>
      <c r="J177">
        <f>VLOOKUP(A177,Data!A:K,11,FALSE)</f>
        <v>0</v>
      </c>
      <c r="L177">
        <f>(F177*9)/(E177*($X$2/$X$3))*-1</f>
        <v>-1.3036038489469832</v>
      </c>
      <c r="M177">
        <f>(I177+H177)/(E177*($X$4/$X$3))*-1</f>
        <v>-1.7211337993622722</v>
      </c>
      <c r="N177" s="2">
        <f>IF(ISERROR((((E177/D177)/6.15)-(0.11*((F177*9)/E177)))*D177),"0",(((E177/D177)/6.15)-(0.11*((F177*9)/E177)))*D177)</f>
        <v>0.85320121951219496</v>
      </c>
      <c r="P177">
        <f>STANDARDIZE(H177,$X$6,$X$7)</f>
        <v>1.2243080467180285</v>
      </c>
      <c r="Q177">
        <f>STANDARDIZE(L177,$X$9,$X$10)</f>
        <v>-0.5646697648511122</v>
      </c>
      <c r="R177">
        <f>STANDARDIZE(M177,$X$12,$X$13)</f>
        <v>-2.4601876375233549</v>
      </c>
      <c r="S177">
        <f>STANDARDIZE(N177,$X$15,$X$16)</f>
        <v>-0.80271376970656028</v>
      </c>
      <c r="T177">
        <f>STANDARDIZE(J177,$X$18,$X$19)</f>
        <v>-0.18969197782001507</v>
      </c>
      <c r="U177">
        <f>(SUM(P177:T177))</f>
        <v>-2.7929551031830142</v>
      </c>
    </row>
    <row r="178" spans="1:21" x14ac:dyDescent="0.25">
      <c r="A178" s="3">
        <v>10123</v>
      </c>
      <c r="B178" t="str">
        <f>VLOOKUP(A178,Data!A:K,2,FALSE)</f>
        <v>Kyle Gibson</v>
      </c>
      <c r="C178" t="str">
        <f>VLOOKUP(A178,Data!A:K,3,FALSE)</f>
        <v>Twins</v>
      </c>
      <c r="D178">
        <f>VLOOKUP(A178,Data!A:K,4,FALSE)</f>
        <v>4</v>
      </c>
      <c r="E178">
        <f>VLOOKUP(A178,Data!A:K,5,FALSE)</f>
        <v>20.2</v>
      </c>
      <c r="F178">
        <f>VLOOKUP(A178,Data!A:K,6,FALSE)</f>
        <v>14</v>
      </c>
      <c r="G178">
        <f>VLOOKUP(A178,Data!A:K,7,FALSE)</f>
        <v>11</v>
      </c>
      <c r="H178">
        <f>VLOOKUP(A178,Data!A:K,8,FALSE)</f>
        <v>24</v>
      </c>
      <c r="I178">
        <f>VLOOKUP(A178,Data!A:K,9,FALSE)</f>
        <v>12</v>
      </c>
      <c r="J178">
        <f>VLOOKUP(A178,Data!A:K,11,FALSE)</f>
        <v>0</v>
      </c>
      <c r="L178">
        <f>(F178*9)/(E178*($X$2/$X$3))*-1</f>
        <v>-1.5769969153778087</v>
      </c>
      <c r="M178">
        <f>(I178+H178)/(E178*($X$4/$X$3))*-1</f>
        <v>-1.3696151072060818</v>
      </c>
      <c r="N178" s="2">
        <f>IF(ISERROR((((E178/D178)/6.15)-(0.11*((F178*9)/E178)))*D178),"0",(((E178/D178)/6.15)-(0.11*((F178*9)/E178)))*D178)</f>
        <v>0.53999839008291017</v>
      </c>
      <c r="P178">
        <f>STANDARDIZE(H178,$X$6,$X$7)</f>
        <v>0.74014459967154234</v>
      </c>
      <c r="Q178">
        <f>STANDARDIZE(L178,$X$9,$X$10)</f>
        <v>-1.0742254292443902</v>
      </c>
      <c r="R178">
        <f>STANDARDIZE(M178,$X$12,$X$13)</f>
        <v>-1.2541778354115276</v>
      </c>
      <c r="S178">
        <f>STANDARDIZE(N178,$X$15,$X$16)</f>
        <v>-1.0429685106810722</v>
      </c>
      <c r="T178">
        <f>STANDARDIZE(J178,$X$18,$X$19)</f>
        <v>-0.18969197782001507</v>
      </c>
      <c r="U178">
        <f>(SUM(P178:T178))</f>
        <v>-2.8209191534854625</v>
      </c>
    </row>
    <row r="179" spans="1:21" x14ac:dyDescent="0.25">
      <c r="A179" s="3">
        <v>3542</v>
      </c>
      <c r="B179" t="str">
        <f>VLOOKUP(A179,Data!A:K,2,FALSE)</f>
        <v>Danny Duffy</v>
      </c>
      <c r="C179" t="str">
        <f>VLOOKUP(A179,Data!A:K,3,FALSE)</f>
        <v>Royals</v>
      </c>
      <c r="D179">
        <f>VLOOKUP(A179,Data!A:K,4,FALSE)</f>
        <v>0</v>
      </c>
      <c r="E179">
        <f>VLOOKUP(A179,Data!A:K,5,FALSE)</f>
        <v>10.1</v>
      </c>
      <c r="F179">
        <f>VLOOKUP(A179,Data!A:K,6,FALSE)</f>
        <v>5</v>
      </c>
      <c r="G179">
        <f>VLOOKUP(A179,Data!A:K,7,FALSE)</f>
        <v>10</v>
      </c>
      <c r="H179">
        <f>VLOOKUP(A179,Data!A:K,8,FALSE)</f>
        <v>9</v>
      </c>
      <c r="I179">
        <f>VLOOKUP(A179,Data!A:K,9,FALSE)</f>
        <v>4</v>
      </c>
      <c r="J179">
        <f>VLOOKUP(A179,Data!A:K,11,FALSE)</f>
        <v>0</v>
      </c>
      <c r="L179">
        <f>(F179*9)/(E179*($X$2/$X$3))*-1</f>
        <v>-1.1264263681270061</v>
      </c>
      <c r="M179">
        <f>(I179+H179)/(E179*($X$4/$X$3))*-1</f>
        <v>-0.98916646631550342</v>
      </c>
      <c r="N179" s="2" t="str">
        <f>IF(ISERROR((((E179/D179)/6.15)-(0.11*((F179*9)/E179)))*D179),"0",(((E179/D179)/6.15)-(0.11*((F179*9)/E179)))*D179)</f>
        <v>0</v>
      </c>
      <c r="P179">
        <f>STANDARDIZE(H179,$X$6,$X$7)</f>
        <v>-1.0754683267527811</v>
      </c>
      <c r="Q179">
        <f>STANDARDIZE(L179,$X$9,$X$10)</f>
        <v>-0.23444270337735687</v>
      </c>
      <c r="R179">
        <f>STANDARDIZE(M179,$X$12,$X$13)</f>
        <v>5.1086437449075955E-2</v>
      </c>
      <c r="S179">
        <f>STANDARDIZE(N179,$X$15,$X$16)</f>
        <v>-1.4571958456397915</v>
      </c>
      <c r="T179">
        <f>STANDARDIZE(J179,$X$18,$X$19)</f>
        <v>-0.18969197782001507</v>
      </c>
      <c r="U179">
        <f>(SUM(P179:T179))</f>
        <v>-2.9057124161408687</v>
      </c>
    </row>
    <row r="180" spans="1:21" x14ac:dyDescent="0.25">
      <c r="A180" s="3">
        <v>6329</v>
      </c>
      <c r="B180" t="str">
        <f>VLOOKUP(A180,Data!A:K,2,FALSE)</f>
        <v>John Danks</v>
      </c>
      <c r="C180" t="str">
        <f>VLOOKUP(A180,Data!A:K,3,FALSE)</f>
        <v>White Sox</v>
      </c>
      <c r="D180">
        <f>VLOOKUP(A180,Data!A:K,4,FALSE)</f>
        <v>3</v>
      </c>
      <c r="E180">
        <f>VLOOKUP(A180,Data!A:K,5,FALSE)</f>
        <v>17.100000000000001</v>
      </c>
      <c r="F180">
        <f>VLOOKUP(A180,Data!A:K,6,FALSE)</f>
        <v>12</v>
      </c>
      <c r="G180">
        <f>VLOOKUP(A180,Data!A:K,7,FALSE)</f>
        <v>12</v>
      </c>
      <c r="H180">
        <f>VLOOKUP(A180,Data!A:K,8,FALSE)</f>
        <v>19</v>
      </c>
      <c r="I180">
        <f>VLOOKUP(A180,Data!A:K,9,FALSE)</f>
        <v>9</v>
      </c>
      <c r="J180">
        <f>VLOOKUP(A180,Data!A:K,11,FALSE)</f>
        <v>0</v>
      </c>
      <c r="L180">
        <f>(F180*9)/(E180*($X$2/$X$3))*-1</f>
        <v>-1.5967587814852997</v>
      </c>
      <c r="M180">
        <f>(I180+H180)/(E180*($X$4/$X$3))*-1</f>
        <v>-1.2583728145480177</v>
      </c>
      <c r="N180" s="2">
        <f>IF(ISERROR((((E180/D180)/6.15)-(0.11*((F180*9)/E180)))*D180),"0",(((E180/D180)/6.15)-(0.11*((F180*9)/E180)))*D180)</f>
        <v>0.69627727856225929</v>
      </c>
      <c r="P180">
        <f>STANDARDIZE(H180,$X$6,$X$7)</f>
        <v>0.13494029086343454</v>
      </c>
      <c r="Q180">
        <f>STANDARDIZE(L180,$X$9,$X$10)</f>
        <v>-1.111058004940312</v>
      </c>
      <c r="R180">
        <f>STANDARDIZE(M180,$X$12,$X$13)</f>
        <v>-0.87252161527684746</v>
      </c>
      <c r="S180">
        <f>STANDARDIZE(N180,$X$15,$X$16)</f>
        <v>-0.92308854682567543</v>
      </c>
      <c r="T180">
        <f>STANDARDIZE(J180,$X$18,$X$19)</f>
        <v>-0.18969197782001507</v>
      </c>
      <c r="U180">
        <f>(SUM(P180:T180))</f>
        <v>-2.9614198539994154</v>
      </c>
    </row>
    <row r="181" spans="1:21" x14ac:dyDescent="0.25">
      <c r="A181" s="3">
        <v>18</v>
      </c>
      <c r="B181" t="str">
        <f>VLOOKUP(A181,Data!A:K,2,FALSE)</f>
        <v>Neftali Feliz</v>
      </c>
      <c r="C181" t="str">
        <f>VLOOKUP(A181,Data!A:K,3,FALSE)</f>
        <v>Pirates</v>
      </c>
      <c r="D181">
        <f>VLOOKUP(A181,Data!A:K,4,FALSE)</f>
        <v>0</v>
      </c>
      <c r="E181">
        <f>VLOOKUP(A181,Data!A:K,5,FALSE)</f>
        <v>10.199999999999999</v>
      </c>
      <c r="F181">
        <f>VLOOKUP(A181,Data!A:K,6,FALSE)</f>
        <v>6</v>
      </c>
      <c r="G181">
        <f>VLOOKUP(A181,Data!A:K,7,FALSE)</f>
        <v>15</v>
      </c>
      <c r="H181">
        <f>VLOOKUP(A181,Data!A:K,8,FALSE)</f>
        <v>9</v>
      </c>
      <c r="I181">
        <f>VLOOKUP(A181,Data!A:K,9,FALSE)</f>
        <v>3</v>
      </c>
      <c r="J181">
        <f>VLOOKUP(A181,Data!A:K,11,FALSE)</f>
        <v>0</v>
      </c>
      <c r="L181">
        <f>(F181*9)/(E181*($X$2/$X$3))*-1</f>
        <v>-1.3384595668332664</v>
      </c>
      <c r="M181">
        <f>(I181+H181)/(E181*($X$4/$X$3))*-1</f>
        <v>-0.90412500541055074</v>
      </c>
      <c r="N181" s="2" t="str">
        <f>IF(ISERROR((((E181/D181)/6.15)-(0.11*((F181*9)/E181)))*D181),"0",(((E181/D181)/6.15)-(0.11*((F181*9)/E181)))*D181)</f>
        <v>0</v>
      </c>
      <c r="P181">
        <f>STANDARDIZE(H181,$X$6,$X$7)</f>
        <v>-1.0754683267527811</v>
      </c>
      <c r="Q181">
        <f>STANDARDIZE(L181,$X$9,$X$10)</f>
        <v>-0.62963457437360826</v>
      </c>
      <c r="R181">
        <f>STANDARDIZE(M181,$X$12,$X$13)</f>
        <v>0.34285139255909275</v>
      </c>
      <c r="S181">
        <f>STANDARDIZE(N181,$X$15,$X$16)</f>
        <v>-1.4571958456397915</v>
      </c>
      <c r="T181">
        <f>STANDARDIZE(J181,$X$18,$X$19)</f>
        <v>-0.18969197782001507</v>
      </c>
      <c r="U181">
        <f>(SUM(P181:T181))</f>
        <v>-3.0091393320271029</v>
      </c>
    </row>
    <row r="182" spans="1:21" x14ac:dyDescent="0.25">
      <c r="A182" s="3">
        <v>8268</v>
      </c>
      <c r="B182" t="str">
        <f>VLOOKUP(A182,Data!A:K,2,FALSE)</f>
        <v>Ross Ohlendorf</v>
      </c>
      <c r="C182" t="str">
        <f>VLOOKUP(A182,Data!A:K,3,FALSE)</f>
        <v>Reds</v>
      </c>
      <c r="D182">
        <f>VLOOKUP(A182,Data!A:K,4,FALSE)</f>
        <v>0</v>
      </c>
      <c r="E182">
        <f>VLOOKUP(A182,Data!A:K,5,FALSE)</f>
        <v>10.1</v>
      </c>
      <c r="F182">
        <f>VLOOKUP(A182,Data!A:K,6,FALSE)</f>
        <v>7</v>
      </c>
      <c r="G182">
        <f>VLOOKUP(A182,Data!A:K,7,FALSE)</f>
        <v>11</v>
      </c>
      <c r="H182">
        <f>VLOOKUP(A182,Data!A:K,8,FALSE)</f>
        <v>6</v>
      </c>
      <c r="I182">
        <f>VLOOKUP(A182,Data!A:K,9,FALSE)</f>
        <v>3</v>
      </c>
      <c r="J182">
        <f>VLOOKUP(A182,Data!A:K,11,FALSE)</f>
        <v>0</v>
      </c>
      <c r="L182">
        <f>(F182*9)/(E182*($X$2/$X$3))*-1</f>
        <v>-1.5769969153778087</v>
      </c>
      <c r="M182">
        <f>(I182+H182)/(E182*($X$4/$X$3))*-1</f>
        <v>-0.68480755360304091</v>
      </c>
      <c r="N182" s="2" t="str">
        <f>IF(ISERROR((((E182/D182)/6.15)-(0.11*((F182*9)/E182)))*D182),"0",(((E182/D182)/6.15)-(0.11*((F182*9)/E182)))*D182)</f>
        <v>0</v>
      </c>
      <c r="P182">
        <f>STANDARDIZE(H182,$X$6,$X$7)</f>
        <v>-1.4385909120376457</v>
      </c>
      <c r="Q182">
        <f>STANDARDIZE(L182,$X$9,$X$10)</f>
        <v>-1.0742254292443902</v>
      </c>
      <c r="R182">
        <f>STANDARDIZE(M182,$X$12,$X$13)</f>
        <v>1.0952978557375581</v>
      </c>
      <c r="S182">
        <f>STANDARDIZE(N182,$X$15,$X$16)</f>
        <v>-1.4571958456397915</v>
      </c>
      <c r="T182">
        <f>STANDARDIZE(J182,$X$18,$X$19)</f>
        <v>-0.18969197782001507</v>
      </c>
      <c r="U182">
        <f>(SUM(P182:T182))</f>
        <v>-3.0644063090042843</v>
      </c>
    </row>
    <row r="183" spans="1:21" x14ac:dyDescent="0.25">
      <c r="A183" s="3">
        <v>12863</v>
      </c>
      <c r="B183" t="str">
        <f>VLOOKUP(A183,Data!A:K,2,FALSE)</f>
        <v>Matt Barnes</v>
      </c>
      <c r="C183" t="str">
        <f>VLOOKUP(A183,Data!A:K,3,FALSE)</f>
        <v>Red Sox</v>
      </c>
      <c r="D183">
        <f>VLOOKUP(A183,Data!A:K,4,FALSE)</f>
        <v>0</v>
      </c>
      <c r="E183">
        <f>VLOOKUP(A183,Data!A:K,5,FALSE)</f>
        <v>11.1</v>
      </c>
      <c r="F183">
        <f>VLOOKUP(A183,Data!A:K,6,FALSE)</f>
        <v>4</v>
      </c>
      <c r="G183">
        <f>VLOOKUP(A183,Data!A:K,7,FALSE)</f>
        <v>13</v>
      </c>
      <c r="H183">
        <f>VLOOKUP(A183,Data!A:K,8,FALSE)</f>
        <v>14</v>
      </c>
      <c r="I183">
        <f>VLOOKUP(A183,Data!A:K,9,FALSE)</f>
        <v>6</v>
      </c>
      <c r="J183">
        <f>VLOOKUP(A183,Data!A:K,11,FALSE)</f>
        <v>0</v>
      </c>
      <c r="L183">
        <f>(F183*9)/(E183*($X$2/$X$3))*-1</f>
        <v>-0.81995721211407302</v>
      </c>
      <c r="M183">
        <f>(I183+H183)/(E183*($X$4/$X$3))*-1</f>
        <v>-1.3846959542323749</v>
      </c>
      <c r="N183" s="2" t="str">
        <f>IF(ISERROR((((E183/D183)/6.15)-(0.11*((F183*9)/E183)))*D183),"0",(((E183/D183)/6.15)-(0.11*((F183*9)/E183)))*D183)</f>
        <v>0</v>
      </c>
      <c r="P183">
        <f>STANDARDIZE(H183,$X$6,$X$7)</f>
        <v>-0.47026401794467326</v>
      </c>
      <c r="Q183">
        <f>STANDARDIZE(L183,$X$9,$X$10)</f>
        <v>0.33676086241508435</v>
      </c>
      <c r="R183">
        <f>STANDARDIZE(M183,$X$12,$X$13)</f>
        <v>-1.3059180408222177</v>
      </c>
      <c r="S183">
        <f>STANDARDIZE(N183,$X$15,$X$16)</f>
        <v>-1.4571958456397915</v>
      </c>
      <c r="T183">
        <f>STANDARDIZE(J183,$X$18,$X$19)</f>
        <v>-0.18969197782001507</v>
      </c>
      <c r="U183">
        <f>(SUM(P183:T183))</f>
        <v>-3.0863090198116132</v>
      </c>
    </row>
    <row r="184" spans="1:21" x14ac:dyDescent="0.25">
      <c r="A184" s="3">
        <v>12799</v>
      </c>
      <c r="B184" t="str">
        <f>VLOOKUP(A184,Data!A:K,2,FALSE)</f>
        <v>Cody Anderson</v>
      </c>
      <c r="C184" t="str">
        <f>VLOOKUP(A184,Data!A:K,3,FALSE)</f>
        <v>Indians</v>
      </c>
      <c r="D184">
        <f>VLOOKUP(A184,Data!A:K,4,FALSE)</f>
        <v>4</v>
      </c>
      <c r="E184">
        <f>VLOOKUP(A184,Data!A:K,5,FALSE)</f>
        <v>20</v>
      </c>
      <c r="F184">
        <f>VLOOKUP(A184,Data!A:K,6,FALSE)</f>
        <v>17</v>
      </c>
      <c r="G184">
        <f>VLOOKUP(A184,Data!A:K,7,FALSE)</f>
        <v>14</v>
      </c>
      <c r="H184">
        <f>VLOOKUP(A184,Data!A:K,8,FALSE)</f>
        <v>34</v>
      </c>
      <c r="I184">
        <f>VLOOKUP(A184,Data!A:K,9,FALSE)</f>
        <v>4</v>
      </c>
      <c r="J184">
        <f>VLOOKUP(A184,Data!A:K,11,FALSE)</f>
        <v>0</v>
      </c>
      <c r="L184">
        <f>(F184*9)/(E184*($X$2/$X$3))*-1</f>
        <v>-1.9340740740740696</v>
      </c>
      <c r="M184">
        <f>(I184+H184)/(E184*($X$4/$X$3))*-1</f>
        <v>-1.4601618837380395</v>
      </c>
      <c r="N184" s="2">
        <f>IF(ISERROR((((E184/D184)/6.15)-(0.11*((F184*9)/E184)))*D184),"0",(((E184/D184)/6.15)-(0.11*((F184*9)/E184)))*D184)</f>
        <v>-0.11396747967479692</v>
      </c>
      <c r="P184">
        <f>STANDARDIZE(H184,$X$6,$X$7)</f>
        <v>1.9505532172877578</v>
      </c>
      <c r="Q184">
        <f>STANDARDIZE(L184,$X$9,$X$10)</f>
        <v>-1.7397532394940136</v>
      </c>
      <c r="R184">
        <f>STANDARDIZE(M184,$X$12,$X$13)</f>
        <v>-1.5648307323523512</v>
      </c>
      <c r="S184">
        <f>STANDARDIZE(N184,$X$15,$X$16)</f>
        <v>-1.5446191532729956</v>
      </c>
      <c r="T184">
        <f>STANDARDIZE(J184,$X$18,$X$19)</f>
        <v>-0.18969197782001507</v>
      </c>
      <c r="U184">
        <f>(SUM(P184:T184))</f>
        <v>-3.0883418856516176</v>
      </c>
    </row>
    <row r="185" spans="1:21" x14ac:dyDescent="0.25">
      <c r="A185" s="3">
        <v>7738</v>
      </c>
      <c r="B185" t="str">
        <f>VLOOKUP(A185,Data!A:K,2,FALSE)</f>
        <v>Wily Peralta</v>
      </c>
      <c r="C185" t="str">
        <f>VLOOKUP(A185,Data!A:K,3,FALSE)</f>
        <v>Brewers</v>
      </c>
      <c r="D185">
        <f>VLOOKUP(A185,Data!A:K,4,FALSE)</f>
        <v>5</v>
      </c>
      <c r="E185">
        <f>VLOOKUP(A185,Data!A:K,5,FALSE)</f>
        <v>24.1</v>
      </c>
      <c r="F185">
        <f>VLOOKUP(A185,Data!A:K,6,FALSE)</f>
        <v>20</v>
      </c>
      <c r="G185">
        <f>VLOOKUP(A185,Data!A:K,7,FALSE)</f>
        <v>18</v>
      </c>
      <c r="H185">
        <f>VLOOKUP(A185,Data!A:K,8,FALSE)</f>
        <v>32</v>
      </c>
      <c r="I185">
        <f>VLOOKUP(A185,Data!A:K,9,FALSE)</f>
        <v>12</v>
      </c>
      <c r="J185">
        <f>VLOOKUP(A185,Data!A:K,11,FALSE)</f>
        <v>0</v>
      </c>
      <c r="L185">
        <f>(F185*9)/(E185*($X$2/$X$3))*-1</f>
        <v>-1.8882832063207904</v>
      </c>
      <c r="M185">
        <f>(I185+H185)/(E185*($X$4/$X$3))*-1</f>
        <v>-1.4030819586039252</v>
      </c>
      <c r="N185" s="2">
        <f>IF(ISERROR((((E185/D185)/6.15)-(0.11*((F185*9)/E185)))*D185),"0",(((E185/D185)/6.15)-(0.11*((F185*9)/E185)))*D185)</f>
        <v>-0.18918463043551603</v>
      </c>
      <c r="P185">
        <f>STANDARDIZE(H185,$X$6,$X$7)</f>
        <v>1.7084714937645147</v>
      </c>
      <c r="Q185">
        <f>STANDARDIZE(L185,$X$9,$X$10)</f>
        <v>-1.6544072709741036</v>
      </c>
      <c r="R185">
        <f>STANDARDIZE(M185,$X$12,$X$13)</f>
        <v>-1.3689977631486427</v>
      </c>
      <c r="S185">
        <f>STANDARDIZE(N185,$X$15,$X$16)</f>
        <v>-1.6023174732587588</v>
      </c>
      <c r="T185">
        <f>STANDARDIZE(J185,$X$18,$X$19)</f>
        <v>-0.18969197782001507</v>
      </c>
      <c r="U185">
        <f>(SUM(P185:T185))</f>
        <v>-3.1069429914370055</v>
      </c>
    </row>
    <row r="186" spans="1:21" x14ac:dyDescent="0.25">
      <c r="A186" s="3">
        <v>3132</v>
      </c>
      <c r="B186" t="str">
        <f>VLOOKUP(A186,Data!A:K,2,FALSE)</f>
        <v>Tony Watson</v>
      </c>
      <c r="C186" t="str">
        <f>VLOOKUP(A186,Data!A:K,3,FALSE)</f>
        <v>Pirates</v>
      </c>
      <c r="D186">
        <f>VLOOKUP(A186,Data!A:K,4,FALSE)</f>
        <v>0</v>
      </c>
      <c r="E186">
        <f>VLOOKUP(A186,Data!A:K,5,FALSE)</f>
        <v>10.199999999999999</v>
      </c>
      <c r="F186">
        <f>VLOOKUP(A186,Data!A:K,6,FALSE)</f>
        <v>5</v>
      </c>
      <c r="G186">
        <f>VLOOKUP(A186,Data!A:K,7,FALSE)</f>
        <v>8</v>
      </c>
      <c r="H186">
        <f>VLOOKUP(A186,Data!A:K,8,FALSE)</f>
        <v>9</v>
      </c>
      <c r="I186">
        <f>VLOOKUP(A186,Data!A:K,9,FALSE)</f>
        <v>5</v>
      </c>
      <c r="J186">
        <f>VLOOKUP(A186,Data!A:K,11,FALSE)</f>
        <v>0</v>
      </c>
      <c r="L186">
        <f>(F186*9)/(E186*($X$2/$X$3))*-1</f>
        <v>-1.1153829723610553</v>
      </c>
      <c r="M186">
        <f>(I186+H186)/(E186*($X$4/$X$3))*-1</f>
        <v>-1.0548125063123093</v>
      </c>
      <c r="N186" s="2" t="str">
        <f>IF(ISERROR((((E186/D186)/6.15)-(0.11*((F186*9)/E186)))*D186),"0",(((E186/D186)/6.15)-(0.11*((F186*9)/E186)))*D186)</f>
        <v>0</v>
      </c>
      <c r="P186">
        <f>STANDARDIZE(H186,$X$6,$X$7)</f>
        <v>-1.0754683267527811</v>
      </c>
      <c r="Q186">
        <f>STANDARDIZE(L186,$X$9,$X$10)</f>
        <v>-0.2138597934296359</v>
      </c>
      <c r="R186">
        <f>STANDARDIZE(M186,$X$12,$X$13)</f>
        <v>-0.17413563316216601</v>
      </c>
      <c r="S186">
        <f>STANDARDIZE(N186,$X$15,$X$16)</f>
        <v>-1.4571958456397915</v>
      </c>
      <c r="T186">
        <f>STANDARDIZE(J186,$X$18,$X$19)</f>
        <v>-0.18969197782001507</v>
      </c>
      <c r="U186">
        <f>(SUM(P186:T186))</f>
        <v>-3.1103515768043897</v>
      </c>
    </row>
    <row r="187" spans="1:21" x14ac:dyDescent="0.25">
      <c r="A187" s="3">
        <v>10925</v>
      </c>
      <c r="B187" t="str">
        <f>VLOOKUP(A187,Data!A:K,2,FALSE)</f>
        <v>Christian Bergman</v>
      </c>
      <c r="C187" t="str">
        <f>VLOOKUP(A187,Data!A:K,3,FALSE)</f>
        <v>Rockies</v>
      </c>
      <c r="D187">
        <f>VLOOKUP(A187,Data!A:K,4,FALSE)</f>
        <v>1</v>
      </c>
      <c r="E187">
        <f>VLOOKUP(A187,Data!A:K,5,FALSE)</f>
        <v>13</v>
      </c>
      <c r="F187">
        <f>VLOOKUP(A187,Data!A:K,6,FALSE)</f>
        <v>11</v>
      </c>
      <c r="G187">
        <f>VLOOKUP(A187,Data!A:K,7,FALSE)</f>
        <v>16</v>
      </c>
      <c r="H187">
        <f>VLOOKUP(A187,Data!A:K,8,FALSE)</f>
        <v>19</v>
      </c>
      <c r="I187">
        <f>VLOOKUP(A187,Data!A:K,9,FALSE)</f>
        <v>3</v>
      </c>
      <c r="J187">
        <f>VLOOKUP(A187,Data!A:K,11,FALSE)</f>
        <v>0</v>
      </c>
      <c r="L187">
        <f>(F187*9)/(E187*($X$2/$X$3))*-1</f>
        <v>-1.9253226076755445</v>
      </c>
      <c r="M187">
        <f>(I187+H187)/(E187*($X$4/$X$3))*-1</f>
        <v>-1.3005490462444076</v>
      </c>
      <c r="N187" s="2">
        <f>IF(ISERROR((((E187/D187)/6.15)-(0.11*((F187*9)/E187)))*D187),"0",(((E187/D187)/6.15)-(0.11*((F187*9)/E187)))*D187)</f>
        <v>1.2761288305190743</v>
      </c>
      <c r="P187">
        <f>STANDARDIZE(H187,$X$6,$X$7)</f>
        <v>0.13494029086343454</v>
      </c>
      <c r="Q187">
        <f>STANDARDIZE(L187,$X$9,$X$10)</f>
        <v>-1.7234420750108272</v>
      </c>
      <c r="R187">
        <f>STANDARDIZE(M187,$X$12,$X$13)</f>
        <v>-1.017222167415295</v>
      </c>
      <c r="S187">
        <f>STANDARDIZE(N187,$X$15,$X$16)</f>
        <v>-0.47829025214581433</v>
      </c>
      <c r="T187">
        <f>STANDARDIZE(J187,$X$18,$X$19)</f>
        <v>-0.18969197782001507</v>
      </c>
      <c r="U187">
        <f>(SUM(P187:T187))</f>
        <v>-3.2737061815285169</v>
      </c>
    </row>
    <row r="188" spans="1:21" x14ac:dyDescent="0.25">
      <c r="A188" s="3">
        <v>8992</v>
      </c>
      <c r="B188" t="str">
        <f>VLOOKUP(A188,Data!A:K,2,FALSE)</f>
        <v>Arquimedes Caminero</v>
      </c>
      <c r="C188" t="str">
        <f>VLOOKUP(A188,Data!A:K,3,FALSE)</f>
        <v>Pirates</v>
      </c>
      <c r="D188">
        <f>VLOOKUP(A188,Data!A:K,4,FALSE)</f>
        <v>0</v>
      </c>
      <c r="E188">
        <f>VLOOKUP(A188,Data!A:K,5,FALSE)</f>
        <v>11</v>
      </c>
      <c r="F188">
        <f>VLOOKUP(A188,Data!A:K,6,FALSE)</f>
        <v>6</v>
      </c>
      <c r="G188">
        <f>VLOOKUP(A188,Data!A:K,7,FALSE)</f>
        <v>11</v>
      </c>
      <c r="H188">
        <f>VLOOKUP(A188,Data!A:K,8,FALSE)</f>
        <v>10</v>
      </c>
      <c r="I188">
        <f>VLOOKUP(A188,Data!A:K,9,FALSE)</f>
        <v>10</v>
      </c>
      <c r="J188">
        <f>VLOOKUP(A188,Data!A:K,11,FALSE)</f>
        <v>1</v>
      </c>
      <c r="L188">
        <f>(F188*9)/(E188*($X$2/$X$3))*-1</f>
        <v>-1.2411170528817559</v>
      </c>
      <c r="M188">
        <f>(I188+H188)/(E188*($X$4/$X$3))*-1</f>
        <v>-1.3972840992708511</v>
      </c>
      <c r="N188" s="2" t="str">
        <f>IF(ISERROR((((E188/D188)/6.15)-(0.11*((F188*9)/E188)))*D188),"0",(((E188/D188)/6.15)-(0.11*((F188*9)/E188)))*D188)</f>
        <v>0</v>
      </c>
      <c r="P188">
        <f>STANDARDIZE(H188,$X$6,$X$7)</f>
        <v>-0.95442746499115949</v>
      </c>
      <c r="Q188">
        <f>STANDARDIZE(L188,$X$9,$X$10)</f>
        <v>-0.44820557905260172</v>
      </c>
      <c r="R188">
        <f>STANDARDIZE(M188,$X$12,$X$13)</f>
        <v>-1.3491061461650258</v>
      </c>
      <c r="S188">
        <f>STANDARDIZE(N188,$X$15,$X$16)</f>
        <v>-1.4571958456397915</v>
      </c>
      <c r="T188">
        <f>STANDARDIZE(J188,$X$18,$X$19)</f>
        <v>0.85361390019006778</v>
      </c>
      <c r="U188">
        <f>(SUM(P188:T188))</f>
        <v>-3.3553211356585111</v>
      </c>
    </row>
    <row r="189" spans="1:21" x14ac:dyDescent="0.25">
      <c r="A189" s="3">
        <v>1701</v>
      </c>
      <c r="B189" t="str">
        <f>VLOOKUP(A189,Data!A:K,2,FALSE)</f>
        <v>Chris Capuano</v>
      </c>
      <c r="C189" t="str">
        <f>VLOOKUP(A189,Data!A:K,3,FALSE)</f>
        <v>Brewers</v>
      </c>
      <c r="D189">
        <f>VLOOKUP(A189,Data!A:K,4,FALSE)</f>
        <v>0</v>
      </c>
      <c r="E189">
        <f>VLOOKUP(A189,Data!A:K,5,FALSE)</f>
        <v>11</v>
      </c>
      <c r="F189">
        <f>VLOOKUP(A189,Data!A:K,6,FALSE)</f>
        <v>5</v>
      </c>
      <c r="G189">
        <f>VLOOKUP(A189,Data!A:K,7,FALSE)</f>
        <v>10</v>
      </c>
      <c r="H189">
        <f>VLOOKUP(A189,Data!A:K,8,FALSE)</f>
        <v>13</v>
      </c>
      <c r="I189">
        <f>VLOOKUP(A189,Data!A:K,9,FALSE)</f>
        <v>6</v>
      </c>
      <c r="J189">
        <f>VLOOKUP(A189,Data!A:K,11,FALSE)</f>
        <v>0</v>
      </c>
      <c r="L189">
        <f>(F189*9)/(E189*($X$2/$X$3))*-1</f>
        <v>-1.0342642107347966</v>
      </c>
      <c r="M189">
        <f>(I189+H189)/(E189*($X$4/$X$3))*-1</f>
        <v>-1.3274198943073086</v>
      </c>
      <c r="N189" s="2" t="str">
        <f>IF(ISERROR((((E189/D189)/6.15)-(0.11*((F189*9)/E189)))*D189),"0",(((E189/D189)/6.15)-(0.11*((F189*9)/E189)))*D189)</f>
        <v>0</v>
      </c>
      <c r="P189">
        <f>STANDARDIZE(H189,$X$6,$X$7)</f>
        <v>-0.59130487970629486</v>
      </c>
      <c r="Q189">
        <f>STANDARDIZE(L189,$X$9,$X$10)</f>
        <v>-6.2668963995463817E-2</v>
      </c>
      <c r="R189">
        <f>STANDARDIZE(M189,$X$12,$X$13)</f>
        <v>-1.1094121615124424</v>
      </c>
      <c r="S189">
        <f>STANDARDIZE(N189,$X$15,$X$16)</f>
        <v>-1.4571958456397915</v>
      </c>
      <c r="T189">
        <f>STANDARDIZE(J189,$X$18,$X$19)</f>
        <v>-0.18969197782001507</v>
      </c>
      <c r="U189">
        <f>(SUM(P189:T189))</f>
        <v>-3.4102738286740077</v>
      </c>
    </row>
    <row r="190" spans="1:21" x14ac:dyDescent="0.25">
      <c r="A190" s="3">
        <v>12703</v>
      </c>
      <c r="B190" t="str">
        <f>VLOOKUP(A190,Data!A:K,2,FALSE)</f>
        <v>Trevor Bauer</v>
      </c>
      <c r="C190" t="str">
        <f>VLOOKUP(A190,Data!A:K,3,FALSE)</f>
        <v>Indians</v>
      </c>
      <c r="D190">
        <f>VLOOKUP(A190,Data!A:K,4,FALSE)</f>
        <v>0</v>
      </c>
      <c r="E190">
        <f>VLOOKUP(A190,Data!A:K,5,FALSE)</f>
        <v>11.1</v>
      </c>
      <c r="F190">
        <f>VLOOKUP(A190,Data!A:K,6,FALSE)</f>
        <v>6</v>
      </c>
      <c r="G190">
        <f>VLOOKUP(A190,Data!A:K,7,FALSE)</f>
        <v>14</v>
      </c>
      <c r="H190">
        <f>VLOOKUP(A190,Data!A:K,8,FALSE)</f>
        <v>13</v>
      </c>
      <c r="I190">
        <f>VLOOKUP(A190,Data!A:K,9,FALSE)</f>
        <v>5</v>
      </c>
      <c r="J190">
        <f>VLOOKUP(A190,Data!A:K,11,FALSE)</f>
        <v>0</v>
      </c>
      <c r="L190">
        <f>(F190*9)/(E190*($X$2/$X$3))*-1</f>
        <v>-1.2299358181711095</v>
      </c>
      <c r="M190">
        <f>(I190+H190)/(E190*($X$4/$X$3))*-1</f>
        <v>-1.2462263588091373</v>
      </c>
      <c r="N190" s="2" t="str">
        <f>IF(ISERROR((((E190/D190)/6.15)-(0.11*((F190*9)/E190)))*D190),"0",(((E190/D190)/6.15)-(0.11*((F190*9)/E190)))*D190)</f>
        <v>0</v>
      </c>
      <c r="P190">
        <f>STANDARDIZE(H190,$X$6,$X$7)</f>
        <v>-0.59130487970629486</v>
      </c>
      <c r="Q190">
        <f>STANDARDIZE(L190,$X$9,$X$10)</f>
        <v>-0.42736576202248633</v>
      </c>
      <c r="R190">
        <f>STANDARDIZE(M190,$X$12,$X$13)</f>
        <v>-0.83084888205133145</v>
      </c>
      <c r="S190">
        <f>STANDARDIZE(N190,$X$15,$X$16)</f>
        <v>-1.4571958456397915</v>
      </c>
      <c r="T190">
        <f>STANDARDIZE(J190,$X$18,$X$19)</f>
        <v>-0.18969197782001507</v>
      </c>
      <c r="U190">
        <f>(SUM(P190:T190))</f>
        <v>-3.4964073472399191</v>
      </c>
    </row>
    <row r="191" spans="1:21" x14ac:dyDescent="0.25">
      <c r="A191" s="3">
        <v>8173</v>
      </c>
      <c r="B191" t="str">
        <f>VLOOKUP(A191,Data!A:K,2,FALSE)</f>
        <v>Yovani Gallardo</v>
      </c>
      <c r="C191" t="str">
        <f>VLOOKUP(A191,Data!A:K,3,FALSE)</f>
        <v>Orioles</v>
      </c>
      <c r="D191">
        <f>VLOOKUP(A191,Data!A:K,4,FALSE)</f>
        <v>4</v>
      </c>
      <c r="E191">
        <f>VLOOKUP(A191,Data!A:K,5,FALSE)</f>
        <v>18</v>
      </c>
      <c r="F191">
        <f>VLOOKUP(A191,Data!A:K,6,FALSE)</f>
        <v>14</v>
      </c>
      <c r="G191">
        <f>VLOOKUP(A191,Data!A:K,7,FALSE)</f>
        <v>9</v>
      </c>
      <c r="H191">
        <f>VLOOKUP(A191,Data!A:K,8,FALSE)</f>
        <v>23</v>
      </c>
      <c r="I191">
        <f>VLOOKUP(A191,Data!A:K,9,FALSE)</f>
        <v>7</v>
      </c>
      <c r="J191">
        <f>VLOOKUP(A191,Data!A:K,11,FALSE)</f>
        <v>0</v>
      </c>
      <c r="L191">
        <f>(F191*9)/(E191*($X$2/$X$3))*-1</f>
        <v>-1.7697409828128741</v>
      </c>
      <c r="M191">
        <f>(I191+H191)/(E191*($X$4/$X$3))*-1</f>
        <v>-1.2808437576649467</v>
      </c>
      <c r="N191" s="2">
        <f>IF(ISERROR((((E191/D191)/6.15)-(0.11*((F191*9)/E191)))*D191),"0",(((E191/D191)/6.15)-(0.11*((F191*9)/E191)))*D191)</f>
        <v>-0.15317073170731721</v>
      </c>
      <c r="P191">
        <f>STANDARDIZE(H191,$X$6,$X$7)</f>
        <v>0.61910373790992079</v>
      </c>
      <c r="Q191">
        <f>STANDARDIZE(L191,$X$9,$X$10)</f>
        <v>-1.4334658175319539</v>
      </c>
      <c r="R191">
        <f>STANDARDIZE(M191,$X$12,$X$13)</f>
        <v>-0.94961617174405299</v>
      </c>
      <c r="S191">
        <f>STANDARDIZE(N191,$X$15,$X$16)</f>
        <v>-1.5746915736901239</v>
      </c>
      <c r="T191">
        <f>STANDARDIZE(J191,$X$18,$X$19)</f>
        <v>-0.18969197782001507</v>
      </c>
      <c r="U191">
        <f>(SUM(P191:T191))</f>
        <v>-3.5283618028762249</v>
      </c>
    </row>
    <row r="192" spans="1:21" x14ac:dyDescent="0.25">
      <c r="A192" s="3">
        <v>4138</v>
      </c>
      <c r="B192" t="str">
        <f>VLOOKUP(A192,Data!A:K,2,FALSE)</f>
        <v>Carlos Villanueva</v>
      </c>
      <c r="C192" t="str">
        <f>VLOOKUP(A192,Data!A:K,3,FALSE)</f>
        <v>Padres</v>
      </c>
      <c r="D192">
        <f>VLOOKUP(A192,Data!A:K,4,FALSE)</f>
        <v>0</v>
      </c>
      <c r="E192">
        <f>VLOOKUP(A192,Data!A:K,5,FALSE)</f>
        <v>11.2</v>
      </c>
      <c r="F192">
        <f>VLOOKUP(A192,Data!A:K,6,FALSE)</f>
        <v>8</v>
      </c>
      <c r="G192">
        <f>VLOOKUP(A192,Data!A:K,7,FALSE)</f>
        <v>11</v>
      </c>
      <c r="H192">
        <f>VLOOKUP(A192,Data!A:K,8,FALSE)</f>
        <v>16</v>
      </c>
      <c r="I192">
        <f>VLOOKUP(A192,Data!A:K,9,FALSE)</f>
        <v>1</v>
      </c>
      <c r="J192">
        <f>VLOOKUP(A192,Data!A:K,11,FALSE)</f>
        <v>0</v>
      </c>
      <c r="L192">
        <f>(F192*9)/(E192*($X$2/$X$3))*-1</f>
        <v>-1.6252723311546804</v>
      </c>
      <c r="M192">
        <f>(I192+H192)/(E192*($X$4/$X$3))*-1</f>
        <v>-1.1664827078734339</v>
      </c>
      <c r="N192" s="2" t="str">
        <f>IF(ISERROR((((E192/D192)/6.15)-(0.11*((F192*9)/E192)))*D192),"0",(((E192/D192)/6.15)-(0.11*((F192*9)/E192)))*D192)</f>
        <v>0</v>
      </c>
      <c r="P192">
        <f>STANDARDIZE(H192,$X$6,$X$7)</f>
        <v>-0.22818229442143015</v>
      </c>
      <c r="Q192">
        <f>STANDARDIZE(L192,$X$9,$X$10)</f>
        <v>-1.1642021498730009</v>
      </c>
      <c r="R192">
        <f>STANDARDIZE(M192,$X$12,$X$13)</f>
        <v>-0.55725994686631308</v>
      </c>
      <c r="S192">
        <f>STANDARDIZE(N192,$X$15,$X$16)</f>
        <v>-1.4571958456397915</v>
      </c>
      <c r="T192">
        <f>STANDARDIZE(J192,$X$18,$X$19)</f>
        <v>-0.18969197782001507</v>
      </c>
      <c r="U192">
        <f>(SUM(P192:T192))</f>
        <v>-3.5965322146205505</v>
      </c>
    </row>
    <row r="193" spans="1:21" x14ac:dyDescent="0.25">
      <c r="A193" s="3">
        <v>5985</v>
      </c>
      <c r="B193" t="str">
        <f>VLOOKUP(A193,Data!A:K,2,FALSE)</f>
        <v>Randall Delgado</v>
      </c>
      <c r="C193" t="str">
        <f>VLOOKUP(A193,Data!A:K,3,FALSE)</f>
        <v>Diamondbacks</v>
      </c>
      <c r="D193">
        <f>VLOOKUP(A193,Data!A:K,4,FALSE)</f>
        <v>0</v>
      </c>
      <c r="E193">
        <f>VLOOKUP(A193,Data!A:K,5,FALSE)</f>
        <v>15</v>
      </c>
      <c r="F193">
        <f>VLOOKUP(A193,Data!A:K,6,FALSE)</f>
        <v>11</v>
      </c>
      <c r="G193">
        <f>VLOOKUP(A193,Data!A:K,7,FALSE)</f>
        <v>15</v>
      </c>
      <c r="H193">
        <f>VLOOKUP(A193,Data!A:K,8,FALSE)</f>
        <v>19</v>
      </c>
      <c r="I193">
        <f>VLOOKUP(A193,Data!A:K,9,FALSE)</f>
        <v>6</v>
      </c>
      <c r="J193">
        <f>VLOOKUP(A193,Data!A:K,11,FALSE)</f>
        <v>0</v>
      </c>
      <c r="L193">
        <f>(F193*9)/(E193*($X$2/$X$3))*-1</f>
        <v>-1.6686129266521383</v>
      </c>
      <c r="M193">
        <f>(I193+H193)/(E193*($X$4/$X$3))*-1</f>
        <v>-1.2808437576649467</v>
      </c>
      <c r="N193" s="2" t="str">
        <f>IF(ISERROR((((E193/D193)/6.15)-(0.11*((F193*9)/E193)))*D193),"0",(((E193/D193)/6.15)-(0.11*((F193*9)/E193)))*D193)</f>
        <v>0</v>
      </c>
      <c r="P193">
        <f>STANDARDIZE(H193,$X$6,$X$7)</f>
        <v>0.13494029086343454</v>
      </c>
      <c r="Q193">
        <f>STANDARDIZE(L193,$X$9,$X$10)</f>
        <v>-1.2449812501706865</v>
      </c>
      <c r="R193">
        <f>STANDARDIZE(M193,$X$12,$X$13)</f>
        <v>-0.94961617174405299</v>
      </c>
      <c r="S193">
        <f>STANDARDIZE(N193,$X$15,$X$16)</f>
        <v>-1.4571958456397915</v>
      </c>
      <c r="T193">
        <f>STANDARDIZE(J193,$X$18,$X$19)</f>
        <v>-0.18969197782001507</v>
      </c>
      <c r="U193">
        <f>(SUM(P193:T193))</f>
        <v>-3.7065449545111115</v>
      </c>
    </row>
    <row r="194" spans="1:21" x14ac:dyDescent="0.25">
      <c r="A194" s="3">
        <v>11592</v>
      </c>
      <c r="B194" t="str">
        <f>VLOOKUP(A194,Data!A:K,2,FALSE)</f>
        <v>Williams Perez</v>
      </c>
      <c r="C194" t="str">
        <f>VLOOKUP(A194,Data!A:K,3,FALSE)</f>
        <v>Braves</v>
      </c>
      <c r="D194">
        <f>VLOOKUP(A194,Data!A:K,4,FALSE)</f>
        <v>3</v>
      </c>
      <c r="E194">
        <f>VLOOKUP(A194,Data!A:K,5,FALSE)</f>
        <v>12.1</v>
      </c>
      <c r="F194">
        <f>VLOOKUP(A194,Data!A:K,6,FALSE)</f>
        <v>7</v>
      </c>
      <c r="G194">
        <f>VLOOKUP(A194,Data!A:K,7,FALSE)</f>
        <v>6</v>
      </c>
      <c r="H194">
        <f>VLOOKUP(A194,Data!A:K,8,FALSE)</f>
        <v>13</v>
      </c>
      <c r="I194">
        <f>VLOOKUP(A194,Data!A:K,9,FALSE)</f>
        <v>8</v>
      </c>
      <c r="J194">
        <f>VLOOKUP(A194,Data!A:K,11,FALSE)</f>
        <v>0</v>
      </c>
      <c r="L194">
        <f>(F194*9)/(E194*($X$2/$X$3))*-1</f>
        <v>-1.3163362682079232</v>
      </c>
      <c r="M194">
        <f>(I194+H194)/(E194*($X$4/$X$3))*-1</f>
        <v>-1.3337711856676306</v>
      </c>
      <c r="N194" s="2">
        <f>IF(ISERROR((((E194/D194)/6.15)-(0.11*((F194*9)/E194)))*D194),"0",(((E194/D194)/6.15)-(0.11*((F194*9)/E194)))*D194)</f>
        <v>0.24929785661492943</v>
      </c>
      <c r="P194">
        <f>STANDARDIZE(H194,$X$6,$X$7)</f>
        <v>-0.59130487970629486</v>
      </c>
      <c r="Q194">
        <f>STANDARDIZE(L194,$X$9,$X$10)</f>
        <v>-0.58840071180065234</v>
      </c>
      <c r="R194">
        <f>STANDARDIZE(M194,$X$12,$X$13)</f>
        <v>-1.1312025237535865</v>
      </c>
      <c r="S194">
        <f>STANDARDIZE(N194,$X$15,$X$16)</f>
        <v>-1.2659619667005082</v>
      </c>
      <c r="T194">
        <f>STANDARDIZE(J194,$X$18,$X$19)</f>
        <v>-0.18969197782001507</v>
      </c>
      <c r="U194">
        <f>(SUM(P194:T194))</f>
        <v>-3.766562059781057</v>
      </c>
    </row>
    <row r="195" spans="1:21" x14ac:dyDescent="0.25">
      <c r="A195" s="3">
        <v>4776</v>
      </c>
      <c r="B195" t="str">
        <f>VLOOKUP(A195,Data!A:K,2,FALSE)</f>
        <v>Matt Shoemaker</v>
      </c>
      <c r="C195" t="str">
        <f>VLOOKUP(A195,Data!A:K,3,FALSE)</f>
        <v>Angels</v>
      </c>
      <c r="D195">
        <f>VLOOKUP(A195,Data!A:K,4,FALSE)</f>
        <v>4</v>
      </c>
      <c r="E195">
        <f>VLOOKUP(A195,Data!A:K,5,FALSE)</f>
        <v>18.100000000000001</v>
      </c>
      <c r="F195">
        <f>VLOOKUP(A195,Data!A:K,6,FALSE)</f>
        <v>14</v>
      </c>
      <c r="G195">
        <f>VLOOKUP(A195,Data!A:K,7,FALSE)</f>
        <v>15</v>
      </c>
      <c r="H195">
        <f>VLOOKUP(A195,Data!A:K,8,FALSE)</f>
        <v>20</v>
      </c>
      <c r="I195">
        <f>VLOOKUP(A195,Data!A:K,9,FALSE)</f>
        <v>10</v>
      </c>
      <c r="J195">
        <f>VLOOKUP(A195,Data!A:K,11,FALSE)</f>
        <v>0</v>
      </c>
      <c r="L195">
        <f>(F195*9)/(E195*($X$2/$X$3))*-1</f>
        <v>-1.7599634083221951</v>
      </c>
      <c r="M195">
        <f>(I195+H195)/(E195*($X$4/$X$3))*-1</f>
        <v>-1.273767272815969</v>
      </c>
      <c r="N195" s="2">
        <f>IF(ISERROR((((E195/D195)/6.15)-(0.11*((F195*9)/E195)))*D195),"0",(((E195/D195)/6.15)-(0.11*((F195*9)/E195)))*D195)</f>
        <v>-0.11989399452005545</v>
      </c>
      <c r="P195">
        <f>STANDARDIZE(H195,$X$6,$X$7)</f>
        <v>0.25598115262505605</v>
      </c>
      <c r="Q195">
        <f>STANDARDIZE(L195,$X$9,$X$10)</f>
        <v>-1.4152421715163617</v>
      </c>
      <c r="R195">
        <f>STANDARDIZE(M195,$X$12,$X$13)</f>
        <v>-0.92533777550852392</v>
      </c>
      <c r="S195">
        <f>STANDARDIZE(N195,$X$15,$X$16)</f>
        <v>-1.5491653232154057</v>
      </c>
      <c r="T195">
        <f>STANDARDIZE(J195,$X$18,$X$19)</f>
        <v>-0.18969197782001507</v>
      </c>
      <c r="U195">
        <f>(SUM(P195:T195))</f>
        <v>-3.8234560954352501</v>
      </c>
    </row>
    <row r="196" spans="1:21" x14ac:dyDescent="0.25">
      <c r="A196" s="3">
        <v>2413</v>
      </c>
      <c r="B196" t="str">
        <f>VLOOKUP(A196,Data!A:K,2,FALSE)</f>
        <v>Cory Rasmus</v>
      </c>
      <c r="C196" t="str">
        <f>VLOOKUP(A196,Data!A:K,3,FALSE)</f>
        <v>Angels</v>
      </c>
      <c r="D196">
        <f>VLOOKUP(A196,Data!A:K,4,FALSE)</f>
        <v>0</v>
      </c>
      <c r="E196">
        <f>VLOOKUP(A196,Data!A:K,5,FALSE)</f>
        <v>10.1</v>
      </c>
      <c r="F196">
        <f>VLOOKUP(A196,Data!A:K,6,FALSE)</f>
        <v>7</v>
      </c>
      <c r="G196">
        <f>VLOOKUP(A196,Data!A:K,7,FALSE)</f>
        <v>6</v>
      </c>
      <c r="H196">
        <f>VLOOKUP(A196,Data!A:K,8,FALSE)</f>
        <v>4</v>
      </c>
      <c r="I196">
        <f>VLOOKUP(A196,Data!A:K,9,FALSE)</f>
        <v>7</v>
      </c>
      <c r="J196">
        <f>VLOOKUP(A196,Data!A:K,11,FALSE)</f>
        <v>0</v>
      </c>
      <c r="L196">
        <f>(F196*9)/(E196*($X$2/$X$3))*-1</f>
        <v>-1.5769969153778087</v>
      </c>
      <c r="M196">
        <f>(I196+H196)/(E196*($X$4/$X$3))*-1</f>
        <v>-0.83698700995927211</v>
      </c>
      <c r="N196" s="2" t="str">
        <f>IF(ISERROR((((E196/D196)/6.15)-(0.11*((F196*9)/E196)))*D196),"0",(((E196/D196)/6.15)-(0.11*((F196*9)/E196)))*D196)</f>
        <v>0</v>
      </c>
      <c r="P196">
        <f>STANDARDIZE(H196,$X$6,$X$7)</f>
        <v>-1.6806726355608888</v>
      </c>
      <c r="Q196">
        <f>STANDARDIZE(L196,$X$9,$X$10)</f>
        <v>-1.0742254292443902</v>
      </c>
      <c r="R196">
        <f>STANDARDIZE(M196,$X$12,$X$13)</f>
        <v>0.57319214659331719</v>
      </c>
      <c r="S196">
        <f>STANDARDIZE(N196,$X$15,$X$16)</f>
        <v>-1.4571958456397915</v>
      </c>
      <c r="T196">
        <f>STANDARDIZE(J196,$X$18,$X$19)</f>
        <v>-0.18969197782001507</v>
      </c>
      <c r="U196">
        <f>(SUM(P196:T196))</f>
        <v>-3.8285937416717686</v>
      </c>
    </row>
    <row r="197" spans="1:21" x14ac:dyDescent="0.25">
      <c r="A197" s="3">
        <v>9417</v>
      </c>
      <c r="B197" t="str">
        <f>VLOOKUP(A197,Data!A:K,2,FALSE)</f>
        <v>Kris Medlen</v>
      </c>
      <c r="C197" t="str">
        <f>VLOOKUP(A197,Data!A:K,3,FALSE)</f>
        <v>Royals</v>
      </c>
      <c r="D197">
        <f>VLOOKUP(A197,Data!A:K,4,FALSE)</f>
        <v>3</v>
      </c>
      <c r="E197">
        <f>VLOOKUP(A197,Data!A:K,5,FALSE)</f>
        <v>15</v>
      </c>
      <c r="F197">
        <f>VLOOKUP(A197,Data!A:K,6,FALSE)</f>
        <v>10</v>
      </c>
      <c r="G197">
        <f>VLOOKUP(A197,Data!A:K,7,FALSE)</f>
        <v>13</v>
      </c>
      <c r="H197">
        <f>VLOOKUP(A197,Data!A:K,8,FALSE)</f>
        <v>17</v>
      </c>
      <c r="I197">
        <f>VLOOKUP(A197,Data!A:K,9,FALSE)</f>
        <v>11</v>
      </c>
      <c r="J197">
        <f>VLOOKUP(A197,Data!A:K,11,FALSE)</f>
        <v>0</v>
      </c>
      <c r="L197">
        <f>(F197*9)/(E197*($X$2/$X$3))*-1</f>
        <v>-1.516920842411035</v>
      </c>
      <c r="M197">
        <f>(I197+H197)/(E197*($X$4/$X$3))*-1</f>
        <v>-1.4345450085847404</v>
      </c>
      <c r="N197" s="2">
        <f>IF(ISERROR((((E197/D197)/6.15)-(0.11*((F197*9)/E197)))*D197),"0",(((E197/D197)/6.15)-(0.11*((F197*9)/E197)))*D197)</f>
        <v>0.45902439024390229</v>
      </c>
      <c r="P197">
        <f>STANDARDIZE(H197,$X$6,$X$7)</f>
        <v>-0.10714143265980859</v>
      </c>
      <c r="Q197">
        <f>STANDARDIZE(L197,$X$9,$X$10)</f>
        <v>-0.96225439912878552</v>
      </c>
      <c r="R197">
        <f>STANDARDIZE(M197,$X$12,$X$13)</f>
        <v>-1.476942937979737</v>
      </c>
      <c r="S197">
        <f>STANDARDIZE(N197,$X$15,$X$16)</f>
        <v>-1.1050828517055151</v>
      </c>
      <c r="T197">
        <f>STANDARDIZE(J197,$X$18,$X$19)</f>
        <v>-0.18969197782001507</v>
      </c>
      <c r="U197">
        <f>(SUM(P197:T197))</f>
        <v>-3.8411135992938616</v>
      </c>
    </row>
    <row r="198" spans="1:21" x14ac:dyDescent="0.25">
      <c r="A198" s="3">
        <v>3284</v>
      </c>
      <c r="B198" t="str">
        <f>VLOOKUP(A198,Data!A:K,2,FALSE)</f>
        <v>Anibal Sanchez</v>
      </c>
      <c r="C198" t="str">
        <f>VLOOKUP(A198,Data!A:K,3,FALSE)</f>
        <v>Tigers</v>
      </c>
      <c r="D198">
        <f>VLOOKUP(A198,Data!A:K,4,FALSE)</f>
        <v>4</v>
      </c>
      <c r="E198">
        <f>VLOOKUP(A198,Data!A:K,5,FALSE)</f>
        <v>18</v>
      </c>
      <c r="F198">
        <f>VLOOKUP(A198,Data!A:K,6,FALSE)</f>
        <v>14</v>
      </c>
      <c r="G198">
        <f>VLOOKUP(A198,Data!A:K,7,FALSE)</f>
        <v>17</v>
      </c>
      <c r="H198">
        <f>VLOOKUP(A198,Data!A:K,8,FALSE)</f>
        <v>25</v>
      </c>
      <c r="I198">
        <f>VLOOKUP(A198,Data!A:K,9,FALSE)</f>
        <v>9</v>
      </c>
      <c r="J198">
        <f>VLOOKUP(A198,Data!A:K,11,FALSE)</f>
        <v>0</v>
      </c>
      <c r="L198">
        <f>(F198*9)/(E198*($X$2/$X$3))*-1</f>
        <v>-1.7697409828128741</v>
      </c>
      <c r="M198">
        <f>(I198+H198)/(E198*($X$4/$X$3))*-1</f>
        <v>-1.4516229253536064</v>
      </c>
      <c r="N198" s="2">
        <f>IF(ISERROR((((E198/D198)/6.15)-(0.11*((F198*9)/E198)))*D198),"0",(((E198/D198)/6.15)-(0.11*((F198*9)/E198)))*D198)</f>
        <v>-0.15317073170731721</v>
      </c>
      <c r="P198">
        <f>STANDARDIZE(H198,$X$6,$X$7)</f>
        <v>0.86118546143316388</v>
      </c>
      <c r="Q198">
        <f>STANDARDIZE(L198,$X$9,$X$10)</f>
        <v>-1.4334658175319539</v>
      </c>
      <c r="R198">
        <f>STANDARDIZE(M198,$X$12,$X$13)</f>
        <v>-1.5355348008948129</v>
      </c>
      <c r="S198">
        <f>STANDARDIZE(N198,$X$15,$X$16)</f>
        <v>-1.5746915736901239</v>
      </c>
      <c r="T198">
        <f>STANDARDIZE(J198,$X$18,$X$19)</f>
        <v>-0.18969197782001507</v>
      </c>
      <c r="U198">
        <f>(SUM(P198:T198))</f>
        <v>-3.8721987085037419</v>
      </c>
    </row>
    <row r="199" spans="1:21" x14ac:dyDescent="0.25">
      <c r="A199" s="3">
        <v>4878</v>
      </c>
      <c r="B199" t="str">
        <f>VLOOKUP(A199,Data!A:K,2,FALSE)</f>
        <v>Brandon Maurer</v>
      </c>
      <c r="C199" t="str">
        <f>VLOOKUP(A199,Data!A:K,3,FALSE)</f>
        <v>Padres</v>
      </c>
      <c r="D199">
        <f>VLOOKUP(A199,Data!A:K,4,FALSE)</f>
        <v>0</v>
      </c>
      <c r="E199">
        <f>VLOOKUP(A199,Data!A:K,5,FALSE)</f>
        <v>10</v>
      </c>
      <c r="F199">
        <f>VLOOKUP(A199,Data!A:K,6,FALSE)</f>
        <v>7</v>
      </c>
      <c r="G199">
        <f>VLOOKUP(A199,Data!A:K,7,FALSE)</f>
        <v>12</v>
      </c>
      <c r="H199">
        <f>VLOOKUP(A199,Data!A:K,8,FALSE)</f>
        <v>10</v>
      </c>
      <c r="I199">
        <f>VLOOKUP(A199,Data!A:K,9,FALSE)</f>
        <v>5</v>
      </c>
      <c r="J199">
        <f>VLOOKUP(A199,Data!A:K,11,FALSE)</f>
        <v>0</v>
      </c>
      <c r="L199">
        <f>(F199*9)/(E199*($X$2/$X$3))*-1</f>
        <v>-1.5927668845315868</v>
      </c>
      <c r="M199">
        <f>(I199+H199)/(E199*($X$4/$X$3))*-1</f>
        <v>-1.1527593818984521</v>
      </c>
      <c r="N199" s="2" t="str">
        <f>IF(ISERROR((((E199/D199)/6.15)-(0.11*((F199*9)/E199)))*D199),"0",(((E199/D199)/6.15)-(0.11*((F199*9)/E199)))*D199)</f>
        <v>0</v>
      </c>
      <c r="P199">
        <f>STANDARDIZE(H199,$X$6,$X$7)</f>
        <v>-0.95442746499115949</v>
      </c>
      <c r="Q199">
        <f>STANDARDIZE(L199,$X$9,$X$10)</f>
        <v>-1.1036178246497361</v>
      </c>
      <c r="R199">
        <f>STANDARDIZE(M199,$X$12,$X$13)</f>
        <v>-0.51017719988098331</v>
      </c>
      <c r="S199">
        <f>STANDARDIZE(N199,$X$15,$X$16)</f>
        <v>-1.4571958456397915</v>
      </c>
      <c r="T199">
        <f>STANDARDIZE(J199,$X$18,$X$19)</f>
        <v>-0.18969197782001507</v>
      </c>
      <c r="U199">
        <f>(SUM(P199:T199))</f>
        <v>-4.215110312981686</v>
      </c>
    </row>
    <row r="200" spans="1:21" x14ac:dyDescent="0.25">
      <c r="A200" s="3">
        <v>7624</v>
      </c>
      <c r="B200" t="str">
        <f>VLOOKUP(A200,Data!A:K,2,FALSE)</f>
        <v>Carlos Torres</v>
      </c>
      <c r="C200" t="str">
        <f>VLOOKUP(A200,Data!A:K,3,FALSE)</f>
        <v>Brewers</v>
      </c>
      <c r="D200">
        <f>VLOOKUP(A200,Data!A:K,4,FALSE)</f>
        <v>0</v>
      </c>
      <c r="E200">
        <f>VLOOKUP(A200,Data!A:K,5,FALSE)</f>
        <v>10.199999999999999</v>
      </c>
      <c r="F200">
        <f>VLOOKUP(A200,Data!A:K,6,FALSE)</f>
        <v>6</v>
      </c>
      <c r="G200">
        <f>VLOOKUP(A200,Data!A:K,7,FALSE)</f>
        <v>9</v>
      </c>
      <c r="H200">
        <f>VLOOKUP(A200,Data!A:K,8,FALSE)</f>
        <v>13</v>
      </c>
      <c r="I200">
        <f>VLOOKUP(A200,Data!A:K,9,FALSE)</f>
        <v>6</v>
      </c>
      <c r="J200">
        <f>VLOOKUP(A200,Data!A:K,11,FALSE)</f>
        <v>0</v>
      </c>
      <c r="L200">
        <f>(F200*9)/(E200*($X$2/$X$3))*-1</f>
        <v>-1.3384595668332664</v>
      </c>
      <c r="M200">
        <f>(I200+H200)/(E200*($X$4/$X$3))*-1</f>
        <v>-1.4315312585667055</v>
      </c>
      <c r="N200" s="2" t="str">
        <f>IF(ISERROR((((E200/D200)/6.15)-(0.11*((F200*9)/E200)))*D200),"0",(((E200/D200)/6.15)-(0.11*((F200*9)/E200)))*D200)</f>
        <v>0</v>
      </c>
      <c r="P200">
        <f>STANDARDIZE(H200,$X$6,$X$7)</f>
        <v>-0.59130487970629486</v>
      </c>
      <c r="Q200">
        <f>STANDARDIZE(L200,$X$9,$X$10)</f>
        <v>-0.62963457437360826</v>
      </c>
      <c r="R200">
        <f>STANDARDIZE(M200,$X$12,$X$13)</f>
        <v>-1.4666031974653126</v>
      </c>
      <c r="S200">
        <f>STANDARDIZE(N200,$X$15,$X$16)</f>
        <v>-1.4571958456397915</v>
      </c>
      <c r="T200">
        <f>STANDARDIZE(J200,$X$18,$X$19)</f>
        <v>-0.18969197782001507</v>
      </c>
      <c r="U200">
        <f>(SUM(P200:T200))</f>
        <v>-4.3344304750050222</v>
      </c>
    </row>
    <row r="201" spans="1:21" x14ac:dyDescent="0.25">
      <c r="A201" s="3">
        <v>12360</v>
      </c>
      <c r="B201" t="str">
        <f>VLOOKUP(A201,Data!A:K,2,FALSE)</f>
        <v>Kevin Quackenbush</v>
      </c>
      <c r="C201" t="str">
        <f>VLOOKUP(A201,Data!A:K,3,FALSE)</f>
        <v>Padres</v>
      </c>
      <c r="D201">
        <f>VLOOKUP(A201,Data!A:K,4,FALSE)</f>
        <v>0</v>
      </c>
      <c r="E201">
        <f>VLOOKUP(A201,Data!A:K,5,FALSE)</f>
        <v>10.1</v>
      </c>
      <c r="F201">
        <f>VLOOKUP(A201,Data!A:K,6,FALSE)</f>
        <v>8</v>
      </c>
      <c r="G201">
        <f>VLOOKUP(A201,Data!A:K,7,FALSE)</f>
        <v>5</v>
      </c>
      <c r="H201">
        <f>VLOOKUP(A201,Data!A:K,8,FALSE)</f>
        <v>10</v>
      </c>
      <c r="I201">
        <f>VLOOKUP(A201,Data!A:K,9,FALSE)</f>
        <v>5</v>
      </c>
      <c r="J201">
        <f>VLOOKUP(A201,Data!A:K,11,FALSE)</f>
        <v>0</v>
      </c>
      <c r="L201">
        <f>(F201*9)/(E201*($X$2/$X$3))*-1</f>
        <v>-1.8022821890032099</v>
      </c>
      <c r="M201">
        <f>(I201+H201)/(E201*($X$4/$X$3))*-1</f>
        <v>-1.1413459226717348</v>
      </c>
      <c r="N201" s="2" t="str">
        <f>IF(ISERROR((((E201/D201)/6.15)-(0.11*((F201*9)/E201)))*D201),"0",(((E201/D201)/6.15)-(0.11*((F201*9)/E201)))*D201)</f>
        <v>0</v>
      </c>
      <c r="P201">
        <f>STANDARDIZE(H201,$X$6,$X$7)</f>
        <v>-0.95442746499115949</v>
      </c>
      <c r="Q201">
        <f>STANDARDIZE(L201,$X$9,$X$10)</f>
        <v>-1.4941167921779066</v>
      </c>
      <c r="R201">
        <f>STANDARDIZE(M201,$X$12,$X$13)</f>
        <v>-0.47101927169516572</v>
      </c>
      <c r="S201">
        <f>STANDARDIZE(N201,$X$15,$X$16)</f>
        <v>-1.4571958456397915</v>
      </c>
      <c r="T201">
        <f>STANDARDIZE(J201,$X$18,$X$19)</f>
        <v>-0.18969197782001507</v>
      </c>
      <c r="U201">
        <f>(SUM(P201:T201))</f>
        <v>-4.5664513523240382</v>
      </c>
    </row>
    <row r="202" spans="1:21" x14ac:dyDescent="0.25">
      <c r="A202" s="3">
        <v>9492</v>
      </c>
      <c r="B202" t="str">
        <f>VLOOKUP(A202,Data!A:K,2,FALSE)</f>
        <v>Bud Norris</v>
      </c>
      <c r="C202" t="str">
        <f>VLOOKUP(A202,Data!A:K,3,FALSE)</f>
        <v>Braves</v>
      </c>
      <c r="D202">
        <f>VLOOKUP(A202,Data!A:K,4,FALSE)</f>
        <v>5</v>
      </c>
      <c r="E202">
        <f>VLOOKUP(A202,Data!A:K,5,FALSE)</f>
        <v>22.2</v>
      </c>
      <c r="F202">
        <f>VLOOKUP(A202,Data!A:K,6,FALSE)</f>
        <v>22</v>
      </c>
      <c r="G202">
        <f>VLOOKUP(A202,Data!A:K,7,FALSE)</f>
        <v>17</v>
      </c>
      <c r="H202">
        <f>VLOOKUP(A202,Data!A:K,8,FALSE)</f>
        <v>34</v>
      </c>
      <c r="I202">
        <f>VLOOKUP(A202,Data!A:K,9,FALSE)</f>
        <v>11</v>
      </c>
      <c r="J202">
        <f>VLOOKUP(A202,Data!A:K,11,FALSE)</f>
        <v>0</v>
      </c>
      <c r="L202">
        <f>(F202*9)/(E202*($X$2/$X$3))*-1</f>
        <v>-2.2548823333137009</v>
      </c>
      <c r="M202">
        <f>(I202+H202)/(E202*($X$4/$X$3))*-1</f>
        <v>-1.5577829485114218</v>
      </c>
      <c r="N202" s="2">
        <f>IF(ISERROR((((E202/D202)/6.15)-(0.11*((F202*9)/E202)))*D202),"0",(((E202/D202)/6.15)-(0.11*((F202*9)/E202)))*D202)</f>
        <v>-1.2956493078444309</v>
      </c>
      <c r="P202">
        <f>STANDARDIZE(H202,$X$6,$X$7)</f>
        <v>1.9505532172877578</v>
      </c>
      <c r="Q202">
        <f>STANDARDIZE(L202,$X$9,$X$10)</f>
        <v>-2.3376823231164132</v>
      </c>
      <c r="R202">
        <f>STANDARDIZE(M202,$X$12,$X$13)</f>
        <v>-1.8997544892858258</v>
      </c>
      <c r="S202">
        <f>STANDARDIZE(N202,$X$15,$X$16)</f>
        <v>-2.4510754009975493</v>
      </c>
      <c r="T202">
        <f>STANDARDIZE(J202,$X$18,$X$19)</f>
        <v>-0.18969197782001507</v>
      </c>
      <c r="U202">
        <f>(SUM(P202:T202))</f>
        <v>-4.927650973932046</v>
      </c>
    </row>
    <row r="203" spans="1:21" x14ac:dyDescent="0.25">
      <c r="A203" s="3">
        <v>7593</v>
      </c>
      <c r="B203" t="str">
        <f>VLOOKUP(A203,Data!A:K,2,FALSE)</f>
        <v>Jordan Lyles</v>
      </c>
      <c r="C203" t="str">
        <f>VLOOKUP(A203,Data!A:K,3,FALSE)</f>
        <v>Rockies</v>
      </c>
      <c r="D203">
        <f>VLOOKUP(A203,Data!A:K,4,FALSE)</f>
        <v>4</v>
      </c>
      <c r="E203">
        <f>VLOOKUP(A203,Data!A:K,5,FALSE)</f>
        <v>17.2</v>
      </c>
      <c r="F203">
        <f>VLOOKUP(A203,Data!A:K,6,FALSE)</f>
        <v>15</v>
      </c>
      <c r="G203">
        <f>VLOOKUP(A203,Data!A:K,7,FALSE)</f>
        <v>9</v>
      </c>
      <c r="H203">
        <f>VLOOKUP(A203,Data!A:K,8,FALSE)</f>
        <v>22</v>
      </c>
      <c r="I203">
        <f>VLOOKUP(A203,Data!A:K,9,FALSE)</f>
        <v>11</v>
      </c>
      <c r="J203">
        <f>VLOOKUP(A203,Data!A:K,11,FALSE)</f>
        <v>0</v>
      </c>
      <c r="L203">
        <f>(F203*9)/(E203*($X$2/$X$3))*-1</f>
        <v>-1.9843441252469933</v>
      </c>
      <c r="M203">
        <f>(I203+H203)/(E203*($X$4/$X$3))*-1</f>
        <v>-1.4744596745212759</v>
      </c>
      <c r="N203" s="2">
        <f>IF(ISERROR((((E203/D203)/6.15)-(0.11*((F203*9)/E203)))*D203),"0",(((E203/D203)/6.15)-(0.11*((F203*9)/E203)))*D203)</f>
        <v>-0.65674040461334915</v>
      </c>
      <c r="P203">
        <f>STANDARDIZE(H203,$X$6,$X$7)</f>
        <v>0.49806287614829919</v>
      </c>
      <c r="Q203">
        <f>STANDARDIZE(L203,$X$9,$X$10)</f>
        <v>-1.8334476029206901</v>
      </c>
      <c r="R203">
        <f>STANDARDIZE(M203,$X$12,$X$13)</f>
        <v>-1.6138843850254374</v>
      </c>
      <c r="S203">
        <f>STANDARDIZE(N203,$X$15,$X$16)</f>
        <v>-1.9609748060195256</v>
      </c>
      <c r="T203">
        <f>STANDARDIZE(J203,$X$18,$X$19)</f>
        <v>-0.18969197782001507</v>
      </c>
      <c r="U203">
        <f>(SUM(P203:T203))</f>
        <v>-5.099935895637369</v>
      </c>
    </row>
    <row r="204" spans="1:21" x14ac:dyDescent="0.25">
      <c r="A204" s="3">
        <v>13119</v>
      </c>
      <c r="B204" t="str">
        <f>VLOOKUP(A204,Data!A:K,2,FALSE)</f>
        <v>Taylor Jungmann</v>
      </c>
      <c r="C204" t="str">
        <f>VLOOKUP(A204,Data!A:K,3,FALSE)</f>
        <v>Brewers</v>
      </c>
      <c r="D204">
        <f>VLOOKUP(A204,Data!A:K,4,FALSE)</f>
        <v>4</v>
      </c>
      <c r="E204">
        <f>VLOOKUP(A204,Data!A:K,5,FALSE)</f>
        <v>17</v>
      </c>
      <c r="F204">
        <f>VLOOKUP(A204,Data!A:K,6,FALSE)</f>
        <v>16</v>
      </c>
      <c r="G204">
        <f>VLOOKUP(A204,Data!A:K,7,FALSE)</f>
        <v>11</v>
      </c>
      <c r="H204">
        <f>VLOOKUP(A204,Data!A:K,8,FALSE)</f>
        <v>21</v>
      </c>
      <c r="I204">
        <f>VLOOKUP(A204,Data!A:K,9,FALSE)</f>
        <v>10</v>
      </c>
      <c r="J204">
        <f>VLOOKUP(A204,Data!A:K,11,FALSE)</f>
        <v>0</v>
      </c>
      <c r="L204">
        <f>(F204*9)/(E204*($X$2/$X$3))*-1</f>
        <v>-2.1415353069332257</v>
      </c>
      <c r="M204">
        <f>(I204+H204)/(E204*($X$4/$X$3))*-1</f>
        <v>-1.4013937583863536</v>
      </c>
      <c r="N204" s="2">
        <f>IF(ISERROR((((E204/D204)/6.15)-(0.11*((F204*9)/E204)))*D204),"0",(((E204/D204)/6.15)-(0.11*((F204*9)/E204)))*D204)</f>
        <v>-0.96283118125298905</v>
      </c>
      <c r="P204">
        <f>STANDARDIZE(H204,$X$6,$X$7)</f>
        <v>0.37702201438667765</v>
      </c>
      <c r="Q204">
        <f>STANDARDIZE(L204,$X$9,$X$10)</f>
        <v>-2.1264237857719075</v>
      </c>
      <c r="R204">
        <f>STANDARDIZE(M204,$X$12,$X$13)</f>
        <v>-1.3632057923210601</v>
      </c>
      <c r="S204">
        <f>STANDARDIZE(N204,$X$15,$X$16)</f>
        <v>-2.1957739628159287</v>
      </c>
      <c r="T204">
        <f>STANDARDIZE(J204,$X$18,$X$19)</f>
        <v>-0.18969197782001507</v>
      </c>
      <c r="U204">
        <f>(SUM(P204:T204))</f>
        <v>-5.4980735043422335</v>
      </c>
    </row>
    <row r="205" spans="1:21" x14ac:dyDescent="0.25">
      <c r="A205" s="3">
        <v>3548</v>
      </c>
      <c r="B205" t="str">
        <f>VLOOKUP(A205,Data!A:K,2,FALSE)</f>
        <v>Liam Hendriks</v>
      </c>
      <c r="C205" t="str">
        <f>VLOOKUP(A205,Data!A:K,3,FALSE)</f>
        <v>Athletics</v>
      </c>
      <c r="D205">
        <f>VLOOKUP(A205,Data!A:K,4,FALSE)</f>
        <v>0</v>
      </c>
      <c r="E205">
        <f>VLOOKUP(A205,Data!A:K,5,FALSE)</f>
        <v>11.2</v>
      </c>
      <c r="F205">
        <f>VLOOKUP(A205,Data!A:K,6,FALSE)</f>
        <v>12</v>
      </c>
      <c r="G205">
        <f>VLOOKUP(A205,Data!A:K,7,FALSE)</f>
        <v>14</v>
      </c>
      <c r="H205">
        <f>VLOOKUP(A205,Data!A:K,8,FALSE)</f>
        <v>23</v>
      </c>
      <c r="I205">
        <f>VLOOKUP(A205,Data!A:K,9,FALSE)</f>
        <v>0</v>
      </c>
      <c r="J205">
        <f>VLOOKUP(A205,Data!A:K,11,FALSE)</f>
        <v>0</v>
      </c>
      <c r="L205">
        <f>(F205*9)/(E205*($X$2/$X$3))*-1</f>
        <v>-2.4379084967320206</v>
      </c>
      <c r="M205">
        <f>(I205+H205)/(E205*($X$4/$X$3))*-1</f>
        <v>-1.5781824871228811</v>
      </c>
      <c r="N205" s="2" t="str">
        <f>IF(ISERROR((((E205/D205)/6.15)-(0.11*((F205*9)/E205)))*D205),"0",(((E205/D205)/6.15)-(0.11*((F205*9)/E205)))*D205)</f>
        <v>0</v>
      </c>
      <c r="P205">
        <f>STANDARDIZE(H205,$X$6,$X$7)</f>
        <v>0.61910373790992079</v>
      </c>
      <c r="Q205">
        <f>STANDARDIZE(L205,$X$9,$X$10)</f>
        <v>-2.6788102804546141</v>
      </c>
      <c r="R205">
        <f>STANDARDIZE(M205,$X$12,$X$13)</f>
        <v>-1.9697423564261802</v>
      </c>
      <c r="S205">
        <f>STANDARDIZE(N205,$X$15,$X$16)</f>
        <v>-1.4571958456397915</v>
      </c>
      <c r="T205">
        <f>STANDARDIZE(J205,$X$18,$X$19)</f>
        <v>-0.18969197782001507</v>
      </c>
      <c r="U205">
        <f>(SUM(P205:T205))</f>
        <v>-5.6763367224306798</v>
      </c>
    </row>
    <row r="206" spans="1:21" x14ac:dyDescent="0.25">
      <c r="A206" s="3">
        <v>3855</v>
      </c>
      <c r="B206" t="str">
        <f>VLOOKUP(A206,Data!A:K,2,FALSE)</f>
        <v>Brett Oberholtzer</v>
      </c>
      <c r="C206" t="str">
        <f>VLOOKUP(A206,Data!A:K,3,FALSE)</f>
        <v>Phillies</v>
      </c>
      <c r="D206">
        <f>VLOOKUP(A206,Data!A:K,4,FALSE)</f>
        <v>0</v>
      </c>
      <c r="E206">
        <f>VLOOKUP(A206,Data!A:K,5,FALSE)</f>
        <v>11.1</v>
      </c>
      <c r="F206">
        <f>VLOOKUP(A206,Data!A:K,6,FALSE)</f>
        <v>11</v>
      </c>
      <c r="G206">
        <f>VLOOKUP(A206,Data!A:K,7,FALSE)</f>
        <v>12</v>
      </c>
      <c r="H206">
        <f>VLOOKUP(A206,Data!A:K,8,FALSE)</f>
        <v>18</v>
      </c>
      <c r="I206">
        <f>VLOOKUP(A206,Data!A:K,9,FALSE)</f>
        <v>7</v>
      </c>
      <c r="J206">
        <f>VLOOKUP(A206,Data!A:K,11,FALSE)</f>
        <v>0</v>
      </c>
      <c r="L206">
        <f>(F206*9)/(E206*($X$2/$X$3))*-1</f>
        <v>-2.2548823333137009</v>
      </c>
      <c r="M206">
        <f>(I206+H206)/(E206*($X$4/$X$3))*-1</f>
        <v>-1.7308699427904686</v>
      </c>
      <c r="N206" s="2" t="str">
        <f>IF(ISERROR((((E206/D206)/6.15)-(0.11*((F206*9)/E206)))*D206),"0",(((E206/D206)/6.15)-(0.11*((F206*9)/E206)))*D206)</f>
        <v>0</v>
      </c>
      <c r="P206">
        <f>STANDARDIZE(H206,$X$6,$X$7)</f>
        <v>1.3899429101812967E-2</v>
      </c>
      <c r="Q206">
        <f>STANDARDIZE(L206,$X$9,$X$10)</f>
        <v>-2.3376823231164132</v>
      </c>
      <c r="R206">
        <f>STANDARDIZE(M206,$X$12,$X$13)</f>
        <v>-2.493590937749433</v>
      </c>
      <c r="S206">
        <f>STANDARDIZE(N206,$X$15,$X$16)</f>
        <v>-1.4571958456397915</v>
      </c>
      <c r="T206">
        <f>STANDARDIZE(J206,$X$18,$X$19)</f>
        <v>-0.18969197782001507</v>
      </c>
      <c r="U206">
        <f>(SUM(P206:T206))</f>
        <v>-6.4642616552238401</v>
      </c>
    </row>
    <row r="207" spans="1:21" x14ac:dyDescent="0.25">
      <c r="A207" s="3">
        <v>10197</v>
      </c>
      <c r="B207" t="str">
        <f>VLOOKUP(A207,Data!A:K,2,FALSE)</f>
        <v>Shelby Miller</v>
      </c>
      <c r="C207" t="str">
        <f>VLOOKUP(A207,Data!A:K,3,FALSE)</f>
        <v>Diamondbacks</v>
      </c>
      <c r="D207">
        <f>VLOOKUP(A207,Data!A:K,4,FALSE)</f>
        <v>5</v>
      </c>
      <c r="E207">
        <f>VLOOKUP(A207,Data!A:K,5,FALSE)</f>
        <v>19.2</v>
      </c>
      <c r="F207">
        <f>VLOOKUP(A207,Data!A:K,6,FALSE)</f>
        <v>19</v>
      </c>
      <c r="G207">
        <f>VLOOKUP(A207,Data!A:K,7,FALSE)</f>
        <v>16</v>
      </c>
      <c r="H207">
        <f>VLOOKUP(A207,Data!A:K,8,FALSE)</f>
        <v>23</v>
      </c>
      <c r="I207">
        <f>VLOOKUP(A207,Data!A:K,9,FALSE)</f>
        <v>15</v>
      </c>
      <c r="J207">
        <f>VLOOKUP(A207,Data!A:K,11,FALSE)</f>
        <v>0</v>
      </c>
      <c r="L207">
        <f>(F207*9)/(E207*($X$2/$X$3))*-1</f>
        <v>-2.2516793754538802</v>
      </c>
      <c r="M207">
        <f>(I207+H207)/(E207*($X$4/$X$3))*-1</f>
        <v>-1.5210019622271242</v>
      </c>
      <c r="N207" s="2">
        <f>IF(ISERROR((((E207/D207)/6.15)-(0.11*((F207*9)/E207)))*D207),"0",(((E207/D207)/6.15)-(0.11*((F207*9)/E207)))*D207)</f>
        <v>-1.7764862804878057</v>
      </c>
      <c r="P207">
        <f>STANDARDIZE(H207,$X$6,$X$7)</f>
        <v>0.61910373790992079</v>
      </c>
      <c r="Q207">
        <f>STANDARDIZE(L207,$X$9,$X$10)</f>
        <v>-2.3317125838629944</v>
      </c>
      <c r="R207">
        <f>STANDARDIZE(M207,$X$12,$X$13)</f>
        <v>-1.7735642439873087</v>
      </c>
      <c r="S207">
        <f>STANDARDIZE(N207,$X$15,$X$16)</f>
        <v>-2.8199206075491889</v>
      </c>
      <c r="T207">
        <f>STANDARDIZE(J207,$X$18,$X$19)</f>
        <v>-0.18969197782001507</v>
      </c>
      <c r="U207">
        <f>(SUM(P207:T207))</f>
        <v>-6.4957856753095857</v>
      </c>
    </row>
    <row r="208" spans="1:21" x14ac:dyDescent="0.25">
      <c r="A208" s="3">
        <v>10304</v>
      </c>
      <c r="B208" t="str">
        <f>VLOOKUP(A208,Data!A:K,2,FALSE)</f>
        <v>Jarred Cosart</v>
      </c>
      <c r="C208" t="str">
        <f>VLOOKUP(A208,Data!A:K,3,FALSE)</f>
        <v>Marlins</v>
      </c>
      <c r="D208">
        <f>VLOOKUP(A208,Data!A:K,4,FALSE)</f>
        <v>3</v>
      </c>
      <c r="E208">
        <f>VLOOKUP(A208,Data!A:K,5,FALSE)</f>
        <v>14.2</v>
      </c>
      <c r="F208">
        <f>VLOOKUP(A208,Data!A:K,6,FALSE)</f>
        <v>13</v>
      </c>
      <c r="G208">
        <f>VLOOKUP(A208,Data!A:K,7,FALSE)</f>
        <v>8</v>
      </c>
      <c r="H208">
        <f>VLOOKUP(A208,Data!A:K,8,FALSE)</f>
        <v>16</v>
      </c>
      <c r="I208">
        <f>VLOOKUP(A208,Data!A:K,9,FALSE)</f>
        <v>15</v>
      </c>
      <c r="J208">
        <f>VLOOKUP(A208,Data!A:K,11,FALSE)</f>
        <v>0</v>
      </c>
      <c r="L208">
        <f>(F208*9)/(E208*($X$2/$X$3))*-1</f>
        <v>-2.0830955230292383</v>
      </c>
      <c r="M208">
        <f>(I208+H208)/(E208*($X$4/$X$3))*-1</f>
        <v>-1.6777249220118318</v>
      </c>
      <c r="N208" s="2">
        <f>IF(ISERROR((((E208/D208)/6.15)-(0.11*((F208*9)/E208)))*D208),"0",(((E208/D208)/6.15)-(0.11*((F208*9)/E208)))*D208)</f>
        <v>-0.41007099507614808</v>
      </c>
      <c r="P208">
        <f>STANDARDIZE(H208,$X$6,$X$7)</f>
        <v>-0.22818229442143015</v>
      </c>
      <c r="Q208">
        <f>STANDARDIZE(L208,$X$9,$X$10)</f>
        <v>-2.0175025051302478</v>
      </c>
      <c r="R208">
        <f>STANDARDIZE(M208,$X$12,$X$13)</f>
        <v>-2.311258056390185</v>
      </c>
      <c r="S208">
        <f>STANDARDIZE(N208,$X$15,$X$16)</f>
        <v>-1.7717571824026337</v>
      </c>
      <c r="T208">
        <f>STANDARDIZE(J208,$X$18,$X$19)</f>
        <v>-0.18969197782001507</v>
      </c>
      <c r="U208">
        <f>(SUM(P208:T208))</f>
        <v>-6.518392016164511</v>
      </c>
    </row>
    <row r="209" spans="1:21" x14ac:dyDescent="0.25">
      <c r="A209" s="3">
        <v>2047</v>
      </c>
      <c r="B209" t="str">
        <f>VLOOKUP(A209,Data!A:K,2,FALSE)</f>
        <v>Jorge de la Rosa</v>
      </c>
      <c r="C209" t="str">
        <f>VLOOKUP(A209,Data!A:K,3,FALSE)</f>
        <v>Rockies</v>
      </c>
      <c r="D209">
        <f>VLOOKUP(A209,Data!A:K,4,FALSE)</f>
        <v>5</v>
      </c>
      <c r="E209">
        <f>VLOOKUP(A209,Data!A:K,5,FALSE)</f>
        <v>20.100000000000001</v>
      </c>
      <c r="F209">
        <f>VLOOKUP(A209,Data!A:K,6,FALSE)</f>
        <v>23</v>
      </c>
      <c r="G209">
        <f>VLOOKUP(A209,Data!A:K,7,FALSE)</f>
        <v>28</v>
      </c>
      <c r="H209">
        <f>VLOOKUP(A209,Data!A:K,8,FALSE)</f>
        <v>30</v>
      </c>
      <c r="I209">
        <f>VLOOKUP(A209,Data!A:K,9,FALSE)</f>
        <v>12</v>
      </c>
      <c r="J209">
        <f>VLOOKUP(A209,Data!A:K,11,FALSE)</f>
        <v>0</v>
      </c>
      <c r="L209">
        <f>(F209*9)/(E209*($X$2/$X$3))*-1</f>
        <v>-2.6036701026458062</v>
      </c>
      <c r="M209">
        <f>(I209+H209)/(E209*($X$4/$X$3))*-1</f>
        <v>-1.6058339648336646</v>
      </c>
      <c r="N209" s="2">
        <f>IF(ISERROR((((E209/D209)/6.15)-(0.11*((F209*9)/E209)))*D209),"0",(((E209/D209)/6.15)-(0.11*((F209*9)/E209)))*D209)</f>
        <v>-2.3958864215507831</v>
      </c>
      <c r="P209">
        <f>STANDARDIZE(H209,$X$6,$X$7)</f>
        <v>1.4663897702412716</v>
      </c>
      <c r="Q209">
        <f>STANDARDIZE(L209,$X$9,$X$10)</f>
        <v>-2.987760197637928</v>
      </c>
      <c r="R209">
        <f>STANDARDIZE(M209,$X$12,$X$13)</f>
        <v>-2.0646105779637822</v>
      </c>
      <c r="S209">
        <f>STANDARDIZE(N209,$X$15,$X$16)</f>
        <v>-3.2950562272427559</v>
      </c>
      <c r="T209">
        <f>STANDARDIZE(J209,$X$18,$X$19)</f>
        <v>-0.18969197782001507</v>
      </c>
      <c r="U209">
        <f>(SUM(P209:T209))</f>
        <v>-7.0707292104232096</v>
      </c>
    </row>
    <row r="210" spans="1:21" x14ac:dyDescent="0.25">
      <c r="A210" s="3">
        <v>14682</v>
      </c>
      <c r="B210" t="str">
        <f>VLOOKUP(A210,Data!A:K,2,FALSE)</f>
        <v>Luis Perdomo</v>
      </c>
      <c r="C210" t="str">
        <f>VLOOKUP(A210,Data!A:K,3,FALSE)</f>
        <v>Padres</v>
      </c>
      <c r="D210">
        <f>VLOOKUP(A210,Data!A:K,4,FALSE)</f>
        <v>0</v>
      </c>
      <c r="E210">
        <f>VLOOKUP(A210,Data!A:K,5,FALSE)</f>
        <v>10.199999999999999</v>
      </c>
      <c r="F210">
        <f>VLOOKUP(A210,Data!A:K,6,FALSE)</f>
        <v>13</v>
      </c>
      <c r="G210">
        <f>VLOOKUP(A210,Data!A:K,7,FALSE)</f>
        <v>6</v>
      </c>
      <c r="H210">
        <f>VLOOKUP(A210,Data!A:K,8,FALSE)</f>
        <v>24</v>
      </c>
      <c r="I210">
        <f>VLOOKUP(A210,Data!A:K,9,FALSE)</f>
        <v>4</v>
      </c>
      <c r="J210">
        <f>VLOOKUP(A210,Data!A:K,11,FALSE)</f>
        <v>0</v>
      </c>
      <c r="L210">
        <f>(F210*9)/(E210*($X$2/$X$3))*-1</f>
        <v>-2.8999957281387436</v>
      </c>
      <c r="M210">
        <f>(I210+H210)/(E210*($X$4/$X$3))*-1</f>
        <v>-2.1096250126246185</v>
      </c>
      <c r="N210" s="2" t="str">
        <f>IF(ISERROR((((E210/D210)/6.15)-(0.11*((F210*9)/E210)))*D210),"0",(((E210/D210)/6.15)-(0.11*((F210*9)/E210)))*D210)</f>
        <v>0</v>
      </c>
      <c r="P210">
        <f>STANDARDIZE(H210,$X$6,$X$7)</f>
        <v>0.74014459967154234</v>
      </c>
      <c r="Q210">
        <f>STANDARDIZE(L210,$X$9,$X$10)</f>
        <v>-3.540058040981414</v>
      </c>
      <c r="R210">
        <f>STANDARDIZE(M210,$X$12,$X$13)</f>
        <v>-3.793044813210976</v>
      </c>
      <c r="S210">
        <f>STANDARDIZE(N210,$X$15,$X$16)</f>
        <v>-1.4571958456397915</v>
      </c>
      <c r="T210">
        <f>STANDARDIZE(J210,$X$18,$X$19)</f>
        <v>-0.18969197782001507</v>
      </c>
      <c r="U210">
        <f>(SUM(P210:T210))</f>
        <v>-8.2398460779806548</v>
      </c>
    </row>
    <row r="211" spans="1:21" s="5" customFormat="1" x14ac:dyDescent="0.25">
      <c r="N211" s="2"/>
    </row>
  </sheetData>
  <autoFilter ref="A1:U211">
    <sortState ref="A2:U211">
      <sortCondition descending="1" ref="U1:U2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workbookViewId="0">
      <selection activeCell="M15" sqref="M15"/>
    </sheetView>
  </sheetViews>
  <sheetFormatPr defaultRowHeight="15" x14ac:dyDescent="0.25"/>
  <sheetData>
    <row r="1" spans="1:11" x14ac:dyDescent="0.25">
      <c r="A1" s="4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225</v>
      </c>
      <c r="K1" s="5" t="s">
        <v>184</v>
      </c>
    </row>
    <row r="2" spans="1:11" x14ac:dyDescent="0.25">
      <c r="A2" s="4">
        <v>4300</v>
      </c>
      <c r="B2" s="5" t="s">
        <v>236</v>
      </c>
      <c r="C2" s="5" t="s">
        <v>43</v>
      </c>
      <c r="D2" s="5">
        <v>0</v>
      </c>
      <c r="E2" s="5">
        <v>10.199999999999999</v>
      </c>
      <c r="F2" s="5">
        <v>0</v>
      </c>
      <c r="G2" s="5">
        <v>7</v>
      </c>
      <c r="H2" s="5">
        <v>6</v>
      </c>
      <c r="I2" s="5">
        <v>2</v>
      </c>
      <c r="J2" s="5">
        <v>1</v>
      </c>
      <c r="K2" s="5">
        <v>0</v>
      </c>
    </row>
    <row r="3" spans="1:11" x14ac:dyDescent="0.25">
      <c r="A3" s="4">
        <v>6033</v>
      </c>
      <c r="B3" s="5" t="s">
        <v>189</v>
      </c>
      <c r="C3" s="5" t="s">
        <v>50</v>
      </c>
      <c r="D3" s="5">
        <v>0</v>
      </c>
      <c r="E3" s="5">
        <v>11.1</v>
      </c>
      <c r="F3" s="5">
        <v>0</v>
      </c>
      <c r="G3" s="5">
        <v>16</v>
      </c>
      <c r="H3" s="5">
        <v>8</v>
      </c>
      <c r="I3" s="5">
        <v>2</v>
      </c>
      <c r="J3" s="5">
        <v>0</v>
      </c>
      <c r="K3" s="5">
        <v>0</v>
      </c>
    </row>
    <row r="4" spans="1:11" x14ac:dyDescent="0.25">
      <c r="A4" s="4">
        <v>4505</v>
      </c>
      <c r="B4" s="5" t="s">
        <v>58</v>
      </c>
      <c r="C4" s="5" t="s">
        <v>34</v>
      </c>
      <c r="D4" s="5">
        <v>4</v>
      </c>
      <c r="E4" s="5">
        <v>26</v>
      </c>
      <c r="F4" s="5">
        <v>1</v>
      </c>
      <c r="G4" s="5">
        <v>16</v>
      </c>
      <c r="H4" s="5">
        <v>22</v>
      </c>
      <c r="I4" s="5">
        <v>7</v>
      </c>
      <c r="J4" s="5">
        <v>4</v>
      </c>
      <c r="K4" s="5">
        <v>0</v>
      </c>
    </row>
    <row r="5" spans="1:11" x14ac:dyDescent="0.25">
      <c r="A5" s="4">
        <v>18498</v>
      </c>
      <c r="B5" s="5" t="s">
        <v>259</v>
      </c>
      <c r="C5" s="5" t="s">
        <v>10</v>
      </c>
      <c r="D5" s="5">
        <v>4</v>
      </c>
      <c r="E5" s="5">
        <v>25.1</v>
      </c>
      <c r="F5" s="5">
        <v>1</v>
      </c>
      <c r="G5" s="5">
        <v>23</v>
      </c>
      <c r="H5" s="5">
        <v>17</v>
      </c>
      <c r="I5" s="5">
        <v>5</v>
      </c>
      <c r="J5" s="5">
        <v>3</v>
      </c>
      <c r="K5" s="5">
        <v>0</v>
      </c>
    </row>
    <row r="6" spans="1:11" x14ac:dyDescent="0.25">
      <c r="A6" s="4">
        <v>12972</v>
      </c>
      <c r="B6" s="5" t="s">
        <v>173</v>
      </c>
      <c r="C6" s="5" t="s">
        <v>15</v>
      </c>
      <c r="D6" s="5">
        <v>3</v>
      </c>
      <c r="E6" s="5">
        <v>16.2</v>
      </c>
      <c r="F6" s="5">
        <v>1</v>
      </c>
      <c r="G6" s="5">
        <v>10</v>
      </c>
      <c r="H6" s="5">
        <v>9</v>
      </c>
      <c r="I6" s="5">
        <v>5</v>
      </c>
      <c r="J6" s="5">
        <v>2</v>
      </c>
      <c r="K6" s="5">
        <v>0</v>
      </c>
    </row>
    <row r="7" spans="1:11" x14ac:dyDescent="0.25">
      <c r="A7" s="4">
        <v>12905</v>
      </c>
      <c r="B7" s="5" t="s">
        <v>201</v>
      </c>
      <c r="C7" s="5" t="s">
        <v>24</v>
      </c>
      <c r="D7" s="5">
        <v>2</v>
      </c>
      <c r="E7" s="5">
        <v>16.100000000000001</v>
      </c>
      <c r="F7" s="5">
        <v>1</v>
      </c>
      <c r="G7" s="5">
        <v>13</v>
      </c>
      <c r="H7" s="5">
        <v>12</v>
      </c>
      <c r="I7" s="5">
        <v>6</v>
      </c>
      <c r="J7" s="5">
        <v>3</v>
      </c>
      <c r="K7" s="5">
        <v>0</v>
      </c>
    </row>
    <row r="8" spans="1:11" x14ac:dyDescent="0.25">
      <c r="A8" s="4">
        <v>12763</v>
      </c>
      <c r="B8" s="5" t="s">
        <v>260</v>
      </c>
      <c r="C8" s="5" t="s">
        <v>20</v>
      </c>
      <c r="D8" s="5">
        <v>0</v>
      </c>
      <c r="E8" s="5">
        <v>13.2</v>
      </c>
      <c r="F8" s="5">
        <v>1</v>
      </c>
      <c r="G8" s="5">
        <v>12</v>
      </c>
      <c r="H8" s="5">
        <v>11</v>
      </c>
      <c r="I8" s="5">
        <v>1</v>
      </c>
      <c r="J8" s="5">
        <v>0</v>
      </c>
      <c r="K8" s="5">
        <v>0</v>
      </c>
    </row>
    <row r="9" spans="1:11" x14ac:dyDescent="0.25">
      <c r="A9" s="4">
        <v>6627</v>
      </c>
      <c r="B9" s="5" t="s">
        <v>203</v>
      </c>
      <c r="C9" s="5" t="s">
        <v>45</v>
      </c>
      <c r="D9" s="5">
        <v>0</v>
      </c>
      <c r="E9" s="5">
        <v>13.1</v>
      </c>
      <c r="F9" s="5">
        <v>1</v>
      </c>
      <c r="G9" s="5">
        <v>14</v>
      </c>
      <c r="H9" s="5">
        <v>4</v>
      </c>
      <c r="I9" s="5">
        <v>5</v>
      </c>
      <c r="J9" s="5">
        <v>2</v>
      </c>
      <c r="K9" s="5">
        <v>0</v>
      </c>
    </row>
    <row r="10" spans="1:11" x14ac:dyDescent="0.25">
      <c r="A10" s="4">
        <v>11804</v>
      </c>
      <c r="B10" s="5" t="s">
        <v>235</v>
      </c>
      <c r="C10" s="5" t="s">
        <v>66</v>
      </c>
      <c r="D10" s="5">
        <v>0</v>
      </c>
      <c r="E10" s="5">
        <v>13</v>
      </c>
      <c r="F10" s="5">
        <v>1</v>
      </c>
      <c r="G10" s="5">
        <v>20</v>
      </c>
      <c r="H10" s="5">
        <v>6</v>
      </c>
      <c r="I10" s="5">
        <v>4</v>
      </c>
      <c r="J10" s="5">
        <v>0</v>
      </c>
      <c r="K10" s="5">
        <v>0</v>
      </c>
    </row>
    <row r="11" spans="1:11" x14ac:dyDescent="0.25">
      <c r="A11" s="4">
        <v>3815</v>
      </c>
      <c r="B11" s="5" t="s">
        <v>137</v>
      </c>
      <c r="C11" s="5" t="s">
        <v>43</v>
      </c>
      <c r="D11" s="5">
        <v>4</v>
      </c>
      <c r="E11" s="5">
        <v>24.1</v>
      </c>
      <c r="F11" s="5">
        <v>2</v>
      </c>
      <c r="G11" s="5">
        <v>13</v>
      </c>
      <c r="H11" s="5">
        <v>13</v>
      </c>
      <c r="I11" s="5">
        <v>7</v>
      </c>
      <c r="J11" s="5">
        <v>4</v>
      </c>
      <c r="K11" s="5">
        <v>0</v>
      </c>
    </row>
    <row r="12" spans="1:11" x14ac:dyDescent="0.25">
      <c r="A12" s="4">
        <v>4538</v>
      </c>
      <c r="B12" s="5" t="s">
        <v>46</v>
      </c>
      <c r="C12" s="5" t="s">
        <v>47</v>
      </c>
      <c r="D12" s="5">
        <v>4</v>
      </c>
      <c r="E12" s="5">
        <v>24</v>
      </c>
      <c r="F12" s="5">
        <v>2</v>
      </c>
      <c r="G12" s="5">
        <v>22</v>
      </c>
      <c r="H12" s="5">
        <v>16</v>
      </c>
      <c r="I12" s="5">
        <v>9</v>
      </c>
      <c r="J12" s="5">
        <v>3</v>
      </c>
      <c r="K12" s="5">
        <v>0</v>
      </c>
    </row>
    <row r="13" spans="1:11" x14ac:dyDescent="0.25">
      <c r="A13" s="4">
        <v>9059</v>
      </c>
      <c r="B13" s="5" t="s">
        <v>194</v>
      </c>
      <c r="C13" s="5" t="s">
        <v>22</v>
      </c>
      <c r="D13" s="5">
        <v>0</v>
      </c>
      <c r="E13" s="5">
        <v>11</v>
      </c>
      <c r="F13" s="5">
        <v>1</v>
      </c>
      <c r="G13" s="5">
        <v>6</v>
      </c>
      <c r="H13" s="5">
        <v>10</v>
      </c>
      <c r="I13" s="5">
        <v>0</v>
      </c>
      <c r="J13" s="5">
        <v>2</v>
      </c>
      <c r="K13" s="5">
        <v>0</v>
      </c>
    </row>
    <row r="14" spans="1:11" x14ac:dyDescent="0.25">
      <c r="A14" s="4">
        <v>3192</v>
      </c>
      <c r="B14" s="5" t="s">
        <v>185</v>
      </c>
      <c r="C14" s="5" t="s">
        <v>20</v>
      </c>
      <c r="D14" s="5">
        <v>0</v>
      </c>
      <c r="E14" s="5">
        <v>11</v>
      </c>
      <c r="F14" s="5">
        <v>1</v>
      </c>
      <c r="G14" s="5">
        <v>11</v>
      </c>
      <c r="H14" s="5">
        <v>7</v>
      </c>
      <c r="I14" s="5">
        <v>1</v>
      </c>
      <c r="J14" s="5">
        <v>0</v>
      </c>
      <c r="K14" s="5">
        <v>0</v>
      </c>
    </row>
    <row r="15" spans="1:11" x14ac:dyDescent="0.25">
      <c r="A15" s="4">
        <v>4696</v>
      </c>
      <c r="B15" s="5" t="s">
        <v>247</v>
      </c>
      <c r="C15" s="5" t="s">
        <v>43</v>
      </c>
      <c r="D15" s="5">
        <v>0</v>
      </c>
      <c r="E15" s="5">
        <v>10.199999999999999</v>
      </c>
      <c r="F15" s="5">
        <v>1</v>
      </c>
      <c r="G15" s="5">
        <v>9</v>
      </c>
      <c r="H15" s="5">
        <v>3</v>
      </c>
      <c r="I15" s="5">
        <v>2</v>
      </c>
      <c r="J15" s="5">
        <v>1</v>
      </c>
      <c r="K15" s="5">
        <v>1</v>
      </c>
    </row>
    <row r="16" spans="1:11" x14ac:dyDescent="0.25">
      <c r="A16" s="4">
        <v>4153</v>
      </c>
      <c r="B16" s="5" t="s">
        <v>48</v>
      </c>
      <c r="C16" s="5" t="s">
        <v>47</v>
      </c>
      <c r="D16" s="5">
        <v>4</v>
      </c>
      <c r="E16" s="5">
        <v>31</v>
      </c>
      <c r="F16" s="5">
        <v>3</v>
      </c>
      <c r="G16" s="5">
        <v>26</v>
      </c>
      <c r="H16" s="5">
        <v>15</v>
      </c>
      <c r="I16" s="5">
        <v>6</v>
      </c>
      <c r="J16" s="5">
        <v>4</v>
      </c>
      <c r="K16" s="5">
        <v>0</v>
      </c>
    </row>
    <row r="17" spans="1:11" x14ac:dyDescent="0.25">
      <c r="A17" s="4">
        <v>8241</v>
      </c>
      <c r="B17" s="5" t="s">
        <v>196</v>
      </c>
      <c r="C17" s="5" t="s">
        <v>43</v>
      </c>
      <c r="D17" s="5">
        <v>0</v>
      </c>
      <c r="E17" s="5">
        <v>10.1</v>
      </c>
      <c r="F17" s="5">
        <v>1</v>
      </c>
      <c r="G17" s="5">
        <v>13</v>
      </c>
      <c r="H17" s="5">
        <v>5</v>
      </c>
      <c r="I17" s="5">
        <v>3</v>
      </c>
      <c r="J17" s="5">
        <v>0</v>
      </c>
      <c r="K17" s="5">
        <v>8</v>
      </c>
    </row>
    <row r="18" spans="1:11" x14ac:dyDescent="0.25">
      <c r="A18" s="4">
        <v>6483</v>
      </c>
      <c r="B18" s="5" t="s">
        <v>218</v>
      </c>
      <c r="C18" s="5" t="s">
        <v>11</v>
      </c>
      <c r="D18" s="5">
        <v>0</v>
      </c>
      <c r="E18" s="5">
        <v>10</v>
      </c>
      <c r="F18" s="5">
        <v>1</v>
      </c>
      <c r="G18" s="5">
        <v>9</v>
      </c>
      <c r="H18" s="5">
        <v>6</v>
      </c>
      <c r="I18" s="5">
        <v>2</v>
      </c>
      <c r="J18" s="5">
        <v>1</v>
      </c>
      <c r="K18" s="5">
        <v>5</v>
      </c>
    </row>
    <row r="19" spans="1:11" x14ac:dyDescent="0.25">
      <c r="A19" s="4">
        <v>7293</v>
      </c>
      <c r="B19" s="5" t="s">
        <v>186</v>
      </c>
      <c r="C19" s="5" t="s">
        <v>17</v>
      </c>
      <c r="D19" s="5">
        <v>0</v>
      </c>
      <c r="E19" s="5">
        <v>10</v>
      </c>
      <c r="F19" s="5">
        <v>1</v>
      </c>
      <c r="G19" s="5">
        <v>9</v>
      </c>
      <c r="H19" s="5">
        <v>11</v>
      </c>
      <c r="I19" s="5">
        <v>4</v>
      </c>
      <c r="J19" s="5">
        <v>1</v>
      </c>
      <c r="K19" s="5">
        <v>4</v>
      </c>
    </row>
    <row r="20" spans="1:11" x14ac:dyDescent="0.25">
      <c r="A20" s="4">
        <v>8185</v>
      </c>
      <c r="B20" s="5" t="s">
        <v>166</v>
      </c>
      <c r="C20" s="5" t="s">
        <v>74</v>
      </c>
      <c r="D20" s="5">
        <v>4</v>
      </c>
      <c r="E20" s="5">
        <v>26.1</v>
      </c>
      <c r="F20" s="5">
        <v>4</v>
      </c>
      <c r="G20" s="5">
        <v>25</v>
      </c>
      <c r="H20" s="5">
        <v>19</v>
      </c>
      <c r="I20" s="5">
        <v>11</v>
      </c>
      <c r="J20" s="5">
        <v>2</v>
      </c>
      <c r="K20" s="5">
        <v>0</v>
      </c>
    </row>
    <row r="21" spans="1:11" x14ac:dyDescent="0.25">
      <c r="A21" s="4">
        <v>6316</v>
      </c>
      <c r="B21" s="5" t="s">
        <v>88</v>
      </c>
      <c r="C21" s="5" t="s">
        <v>70</v>
      </c>
      <c r="D21" s="5">
        <v>0</v>
      </c>
      <c r="E21" s="5">
        <v>13</v>
      </c>
      <c r="F21" s="5">
        <v>2</v>
      </c>
      <c r="G21" s="5">
        <v>15</v>
      </c>
      <c r="H21" s="5">
        <v>6</v>
      </c>
      <c r="I21" s="5">
        <v>6</v>
      </c>
      <c r="J21" s="5">
        <v>2</v>
      </c>
      <c r="K21" s="5">
        <v>0</v>
      </c>
    </row>
    <row r="22" spans="1:11" x14ac:dyDescent="0.25">
      <c r="A22" s="4">
        <v>10314</v>
      </c>
      <c r="B22" s="5" t="s">
        <v>71</v>
      </c>
      <c r="C22" s="5" t="s">
        <v>29</v>
      </c>
      <c r="D22" s="5">
        <v>1</v>
      </c>
      <c r="E22" s="5">
        <v>19.100000000000001</v>
      </c>
      <c r="F22" s="5">
        <v>3</v>
      </c>
      <c r="G22" s="5">
        <v>14</v>
      </c>
      <c r="H22" s="5">
        <v>13</v>
      </c>
      <c r="I22" s="5">
        <v>1</v>
      </c>
      <c r="J22" s="5">
        <v>4</v>
      </c>
      <c r="K22" s="5">
        <v>0</v>
      </c>
    </row>
    <row r="23" spans="1:11" x14ac:dyDescent="0.25">
      <c r="A23" s="4">
        <v>7448</v>
      </c>
      <c r="B23" s="5" t="s">
        <v>117</v>
      </c>
      <c r="C23" s="5" t="s">
        <v>15</v>
      </c>
      <c r="D23" s="5">
        <v>4</v>
      </c>
      <c r="E23" s="5">
        <v>25.1</v>
      </c>
      <c r="F23" s="5">
        <v>4</v>
      </c>
      <c r="G23" s="5">
        <v>25</v>
      </c>
      <c r="H23" s="5">
        <v>18</v>
      </c>
      <c r="I23" s="5">
        <v>7</v>
      </c>
      <c r="J23" s="5">
        <v>1</v>
      </c>
      <c r="K23" s="5">
        <v>0</v>
      </c>
    </row>
    <row r="24" spans="1:11" x14ac:dyDescent="0.25">
      <c r="A24" s="4">
        <v>7558</v>
      </c>
      <c r="B24" s="5" t="s">
        <v>208</v>
      </c>
      <c r="C24" s="5" t="s">
        <v>22</v>
      </c>
      <c r="D24" s="5">
        <v>0</v>
      </c>
      <c r="E24" s="5">
        <v>12.2</v>
      </c>
      <c r="F24" s="5">
        <v>2</v>
      </c>
      <c r="G24" s="5">
        <v>12</v>
      </c>
      <c r="H24" s="5">
        <v>8</v>
      </c>
      <c r="I24" s="5">
        <v>4</v>
      </c>
      <c r="J24" s="5">
        <v>1</v>
      </c>
      <c r="K24" s="5">
        <v>0</v>
      </c>
    </row>
    <row r="25" spans="1:11" x14ac:dyDescent="0.25">
      <c r="A25" s="4">
        <v>11836</v>
      </c>
      <c r="B25" s="5" t="s">
        <v>126</v>
      </c>
      <c r="C25" s="5" t="s">
        <v>11</v>
      </c>
      <c r="D25" s="5">
        <v>4</v>
      </c>
      <c r="E25" s="5">
        <v>25</v>
      </c>
      <c r="F25" s="5">
        <v>4</v>
      </c>
      <c r="G25" s="5">
        <v>25</v>
      </c>
      <c r="H25" s="5">
        <v>21</v>
      </c>
      <c r="I25" s="5">
        <v>3</v>
      </c>
      <c r="J25" s="5">
        <v>2</v>
      </c>
      <c r="K25" s="5">
        <v>0</v>
      </c>
    </row>
    <row r="26" spans="1:11" x14ac:dyDescent="0.25">
      <c r="A26" s="4">
        <v>11423</v>
      </c>
      <c r="B26" s="5" t="s">
        <v>93</v>
      </c>
      <c r="C26" s="5" t="s">
        <v>43</v>
      </c>
      <c r="D26" s="5">
        <v>5</v>
      </c>
      <c r="E26" s="5">
        <v>30.2</v>
      </c>
      <c r="F26" s="5">
        <v>5</v>
      </c>
      <c r="G26" s="5">
        <v>32</v>
      </c>
      <c r="H26" s="5">
        <v>26</v>
      </c>
      <c r="I26" s="5">
        <v>8</v>
      </c>
      <c r="J26" s="5">
        <v>3</v>
      </c>
      <c r="K26" s="5">
        <v>0</v>
      </c>
    </row>
    <row r="27" spans="1:11" x14ac:dyDescent="0.25">
      <c r="A27" s="4">
        <v>18719</v>
      </c>
      <c r="B27" s="5" t="s">
        <v>261</v>
      </c>
      <c r="C27" s="5" t="s">
        <v>13</v>
      </c>
      <c r="D27" s="5">
        <v>0</v>
      </c>
      <c r="E27" s="5">
        <v>12</v>
      </c>
      <c r="F27" s="5">
        <v>2</v>
      </c>
      <c r="G27" s="5">
        <v>19</v>
      </c>
      <c r="H27" s="5">
        <v>3</v>
      </c>
      <c r="I27" s="5">
        <v>6</v>
      </c>
      <c r="J27" s="5">
        <v>1</v>
      </c>
      <c r="K27" s="5">
        <v>0</v>
      </c>
    </row>
    <row r="28" spans="1:11" x14ac:dyDescent="0.25">
      <c r="A28" s="4">
        <v>10075</v>
      </c>
      <c r="B28" s="5" t="s">
        <v>262</v>
      </c>
      <c r="C28" s="5" t="s">
        <v>52</v>
      </c>
      <c r="D28" s="5">
        <v>0</v>
      </c>
      <c r="E28" s="5">
        <v>11.2</v>
      </c>
      <c r="F28" s="5">
        <v>2</v>
      </c>
      <c r="G28" s="5">
        <v>9</v>
      </c>
      <c r="H28" s="5">
        <v>10</v>
      </c>
      <c r="I28" s="5">
        <v>5</v>
      </c>
      <c r="J28" s="5">
        <v>0</v>
      </c>
      <c r="K28" s="5">
        <v>0</v>
      </c>
    </row>
    <row r="29" spans="1:11" x14ac:dyDescent="0.25">
      <c r="A29" s="4">
        <v>10954</v>
      </c>
      <c r="B29" s="5" t="s">
        <v>23</v>
      </c>
      <c r="C29" s="5" t="s">
        <v>24</v>
      </c>
      <c r="D29" s="5">
        <v>2</v>
      </c>
      <c r="E29" s="5">
        <v>11.2</v>
      </c>
      <c r="F29" s="5">
        <v>2</v>
      </c>
      <c r="G29" s="5">
        <v>9</v>
      </c>
      <c r="H29" s="5">
        <v>13</v>
      </c>
      <c r="I29" s="5">
        <v>0</v>
      </c>
      <c r="J29" s="5">
        <v>2</v>
      </c>
      <c r="K29" s="5">
        <v>0</v>
      </c>
    </row>
    <row r="30" spans="1:11" x14ac:dyDescent="0.25">
      <c r="A30" s="4">
        <v>12076</v>
      </c>
      <c r="B30" s="5" t="s">
        <v>195</v>
      </c>
      <c r="C30" s="5" t="s">
        <v>15</v>
      </c>
      <c r="D30" s="5">
        <v>0</v>
      </c>
      <c r="E30" s="5">
        <v>11.2</v>
      </c>
      <c r="F30" s="5">
        <v>2</v>
      </c>
      <c r="G30" s="5">
        <v>12</v>
      </c>
      <c r="H30" s="5">
        <v>5</v>
      </c>
      <c r="I30" s="5">
        <v>2</v>
      </c>
      <c r="J30" s="5">
        <v>0</v>
      </c>
      <c r="K30" s="5">
        <v>1</v>
      </c>
    </row>
    <row r="31" spans="1:11" x14ac:dyDescent="0.25">
      <c r="A31" s="4">
        <v>10603</v>
      </c>
      <c r="B31" s="5" t="s">
        <v>42</v>
      </c>
      <c r="C31" s="5" t="s">
        <v>43</v>
      </c>
      <c r="D31" s="5">
        <v>5</v>
      </c>
      <c r="E31" s="5">
        <v>38</v>
      </c>
      <c r="F31" s="5">
        <v>7</v>
      </c>
      <c r="G31" s="5">
        <v>32</v>
      </c>
      <c r="H31" s="5">
        <v>21</v>
      </c>
      <c r="I31" s="5">
        <v>5</v>
      </c>
      <c r="J31" s="5">
        <v>5</v>
      </c>
      <c r="K31" s="5">
        <v>0</v>
      </c>
    </row>
    <row r="32" spans="1:11" x14ac:dyDescent="0.25">
      <c r="A32" s="4">
        <v>11762</v>
      </c>
      <c r="B32" s="5" t="s">
        <v>80</v>
      </c>
      <c r="C32" s="5" t="s">
        <v>24</v>
      </c>
      <c r="D32" s="5">
        <v>4</v>
      </c>
      <c r="E32" s="5">
        <v>26.2</v>
      </c>
      <c r="F32" s="5">
        <v>5</v>
      </c>
      <c r="G32" s="5">
        <v>38</v>
      </c>
      <c r="H32" s="5">
        <v>22</v>
      </c>
      <c r="I32" s="5">
        <v>4</v>
      </c>
      <c r="J32" s="5">
        <v>2</v>
      </c>
      <c r="K32" s="5">
        <v>0</v>
      </c>
    </row>
    <row r="33" spans="1:11" x14ac:dyDescent="0.25">
      <c r="A33" s="4">
        <v>3886</v>
      </c>
      <c r="B33" s="5" t="s">
        <v>244</v>
      </c>
      <c r="C33" s="5" t="s">
        <v>77</v>
      </c>
      <c r="D33" s="5">
        <v>0</v>
      </c>
      <c r="E33" s="5">
        <v>10.1</v>
      </c>
      <c r="F33" s="5">
        <v>2</v>
      </c>
      <c r="G33" s="5">
        <v>11</v>
      </c>
      <c r="H33" s="5">
        <v>6</v>
      </c>
      <c r="I33" s="5">
        <v>3</v>
      </c>
      <c r="J33" s="5">
        <v>0</v>
      </c>
      <c r="K33" s="5">
        <v>0</v>
      </c>
    </row>
    <row r="34" spans="1:11" x14ac:dyDescent="0.25">
      <c r="A34" s="4">
        <v>10315</v>
      </c>
      <c r="B34" s="5" t="s">
        <v>221</v>
      </c>
      <c r="C34" s="5" t="s">
        <v>62</v>
      </c>
      <c r="D34" s="5">
        <v>0</v>
      </c>
      <c r="E34" s="5">
        <v>10.1</v>
      </c>
      <c r="F34" s="5">
        <v>2</v>
      </c>
      <c r="G34" s="5">
        <v>12</v>
      </c>
      <c r="H34" s="5">
        <v>8</v>
      </c>
      <c r="I34" s="5">
        <v>6</v>
      </c>
      <c r="J34" s="5">
        <v>1</v>
      </c>
      <c r="K34" s="5">
        <v>0</v>
      </c>
    </row>
    <row r="35" spans="1:11" x14ac:dyDescent="0.25">
      <c r="A35" s="4">
        <v>11189</v>
      </c>
      <c r="B35" s="5" t="s">
        <v>165</v>
      </c>
      <c r="C35" s="5" t="s">
        <v>66</v>
      </c>
      <c r="D35" s="5">
        <v>4</v>
      </c>
      <c r="E35" s="5">
        <v>25.1</v>
      </c>
      <c r="F35" s="5">
        <v>5</v>
      </c>
      <c r="G35" s="5">
        <v>33</v>
      </c>
      <c r="H35" s="5">
        <v>16</v>
      </c>
      <c r="I35" s="5">
        <v>6</v>
      </c>
      <c r="J35" s="5">
        <v>3</v>
      </c>
      <c r="K35" s="5">
        <v>0</v>
      </c>
    </row>
    <row r="36" spans="1:11" x14ac:dyDescent="0.25">
      <c r="A36" s="4">
        <v>4772</v>
      </c>
      <c r="B36" s="5" t="s">
        <v>55</v>
      </c>
      <c r="C36" s="5" t="s">
        <v>11</v>
      </c>
      <c r="D36" s="5">
        <v>4</v>
      </c>
      <c r="E36" s="5">
        <v>25</v>
      </c>
      <c r="F36" s="5">
        <v>5</v>
      </c>
      <c r="G36" s="5">
        <v>24</v>
      </c>
      <c r="H36" s="5">
        <v>14</v>
      </c>
      <c r="I36" s="5">
        <v>15</v>
      </c>
      <c r="J36" s="5">
        <v>1</v>
      </c>
      <c r="K36" s="5">
        <v>0</v>
      </c>
    </row>
    <row r="37" spans="1:11" x14ac:dyDescent="0.25">
      <c r="A37" s="4">
        <v>13796</v>
      </c>
      <c r="B37" s="5" t="s">
        <v>258</v>
      </c>
      <c r="C37" s="5" t="s">
        <v>17</v>
      </c>
      <c r="D37" s="5">
        <v>0</v>
      </c>
      <c r="E37" s="5">
        <v>10</v>
      </c>
      <c r="F37" s="5">
        <v>2</v>
      </c>
      <c r="G37" s="5">
        <v>7</v>
      </c>
      <c r="H37" s="5">
        <v>9</v>
      </c>
      <c r="I37" s="5">
        <v>2</v>
      </c>
      <c r="J37" s="5">
        <v>1</v>
      </c>
      <c r="K37" s="5">
        <v>0</v>
      </c>
    </row>
    <row r="38" spans="1:11" x14ac:dyDescent="0.25">
      <c r="A38" s="4">
        <v>11682</v>
      </c>
      <c r="B38" s="5" t="s">
        <v>41</v>
      </c>
      <c r="C38" s="5" t="s">
        <v>13</v>
      </c>
      <c r="D38" s="5">
        <v>4</v>
      </c>
      <c r="E38" s="5">
        <v>28</v>
      </c>
      <c r="F38" s="5">
        <v>6</v>
      </c>
      <c r="G38" s="5">
        <v>20</v>
      </c>
      <c r="H38" s="5">
        <v>16</v>
      </c>
      <c r="I38" s="5">
        <v>8</v>
      </c>
      <c r="J38" s="5">
        <v>4</v>
      </c>
      <c r="K38" s="5">
        <v>0</v>
      </c>
    </row>
    <row r="39" spans="1:11" x14ac:dyDescent="0.25">
      <c r="A39" s="4">
        <v>4930</v>
      </c>
      <c r="B39" s="5" t="s">
        <v>97</v>
      </c>
      <c r="C39" s="5" t="s">
        <v>47</v>
      </c>
      <c r="D39" s="5">
        <v>4</v>
      </c>
      <c r="E39" s="5">
        <v>27.1</v>
      </c>
      <c r="F39" s="5">
        <v>6</v>
      </c>
      <c r="G39" s="5">
        <v>23</v>
      </c>
      <c r="H39" s="5">
        <v>18</v>
      </c>
      <c r="I39" s="5">
        <v>5</v>
      </c>
      <c r="J39" s="5">
        <v>2</v>
      </c>
      <c r="K39" s="5">
        <v>0</v>
      </c>
    </row>
    <row r="40" spans="1:11" x14ac:dyDescent="0.25">
      <c r="A40" s="4">
        <v>9033</v>
      </c>
      <c r="B40" s="5" t="s">
        <v>197</v>
      </c>
      <c r="C40" s="5" t="s">
        <v>66</v>
      </c>
      <c r="D40" s="5">
        <v>0</v>
      </c>
      <c r="E40" s="5">
        <v>13</v>
      </c>
      <c r="F40" s="5">
        <v>3</v>
      </c>
      <c r="G40" s="5">
        <v>11</v>
      </c>
      <c r="H40" s="5">
        <v>9</v>
      </c>
      <c r="I40" s="5">
        <v>3</v>
      </c>
      <c r="J40" s="5">
        <v>2</v>
      </c>
      <c r="K40" s="5">
        <v>6</v>
      </c>
    </row>
    <row r="41" spans="1:11" x14ac:dyDescent="0.25">
      <c r="A41" s="4">
        <v>12385</v>
      </c>
      <c r="B41" s="5" t="s">
        <v>234</v>
      </c>
      <c r="C41" s="5" t="s">
        <v>36</v>
      </c>
      <c r="D41" s="5">
        <v>4</v>
      </c>
      <c r="E41" s="5">
        <v>21.1</v>
      </c>
      <c r="F41" s="5">
        <v>5</v>
      </c>
      <c r="G41" s="5">
        <v>20</v>
      </c>
      <c r="H41" s="5">
        <v>23</v>
      </c>
      <c r="I41" s="5">
        <v>10</v>
      </c>
      <c r="J41" s="5">
        <v>1</v>
      </c>
      <c r="K41" s="5">
        <v>0</v>
      </c>
    </row>
    <row r="42" spans="1:11" x14ac:dyDescent="0.25">
      <c r="A42" s="4">
        <v>13974</v>
      </c>
      <c r="B42" s="5" t="s">
        <v>252</v>
      </c>
      <c r="C42" s="5" t="s">
        <v>22</v>
      </c>
      <c r="D42" s="5">
        <v>0</v>
      </c>
      <c r="E42" s="5">
        <v>12.2</v>
      </c>
      <c r="F42" s="5">
        <v>3</v>
      </c>
      <c r="G42" s="5">
        <v>12</v>
      </c>
      <c r="H42" s="5">
        <v>5</v>
      </c>
      <c r="I42" s="5">
        <v>2</v>
      </c>
      <c r="J42" s="5">
        <v>0</v>
      </c>
      <c r="K42" s="5">
        <v>0</v>
      </c>
    </row>
    <row r="43" spans="1:11" x14ac:dyDescent="0.25">
      <c r="A43" s="4">
        <v>10131</v>
      </c>
      <c r="B43" s="5" t="s">
        <v>142</v>
      </c>
      <c r="C43" s="5" t="s">
        <v>15</v>
      </c>
      <c r="D43" s="5">
        <v>4</v>
      </c>
      <c r="E43" s="5">
        <v>29</v>
      </c>
      <c r="F43" s="5">
        <v>7</v>
      </c>
      <c r="G43" s="5">
        <v>31</v>
      </c>
      <c r="H43" s="5">
        <v>20</v>
      </c>
      <c r="I43" s="5">
        <v>7</v>
      </c>
      <c r="J43" s="5">
        <v>3</v>
      </c>
      <c r="K43" s="5">
        <v>0</v>
      </c>
    </row>
    <row r="44" spans="1:11" x14ac:dyDescent="0.25">
      <c r="A44" s="4">
        <v>10586</v>
      </c>
      <c r="B44" s="5" t="s">
        <v>222</v>
      </c>
      <c r="C44" s="5" t="s">
        <v>24</v>
      </c>
      <c r="D44" s="5">
        <v>0</v>
      </c>
      <c r="E44" s="5">
        <v>12</v>
      </c>
      <c r="F44" s="5">
        <v>3</v>
      </c>
      <c r="G44" s="5">
        <v>15</v>
      </c>
      <c r="H44" s="5">
        <v>7</v>
      </c>
      <c r="I44" s="5">
        <v>2</v>
      </c>
      <c r="J44" s="5">
        <v>0</v>
      </c>
      <c r="K44" s="5">
        <v>1</v>
      </c>
    </row>
    <row r="45" spans="1:11" x14ac:dyDescent="0.25">
      <c r="A45" s="4">
        <v>5867</v>
      </c>
      <c r="B45" s="5" t="s">
        <v>86</v>
      </c>
      <c r="C45" s="5" t="s">
        <v>84</v>
      </c>
      <c r="D45" s="5">
        <v>4</v>
      </c>
      <c r="E45" s="5">
        <v>23</v>
      </c>
      <c r="F45" s="5">
        <v>6</v>
      </c>
      <c r="G45" s="5">
        <v>26</v>
      </c>
      <c r="H45" s="5">
        <v>11</v>
      </c>
      <c r="I45" s="5">
        <v>13</v>
      </c>
      <c r="J45" s="5">
        <v>2</v>
      </c>
      <c r="K45" s="5">
        <v>0</v>
      </c>
    </row>
    <row r="46" spans="1:11" x14ac:dyDescent="0.25">
      <c r="A46" s="4">
        <v>11855</v>
      </c>
      <c r="B46" s="5" t="s">
        <v>127</v>
      </c>
      <c r="C46" s="5" t="s">
        <v>50</v>
      </c>
      <c r="D46" s="5">
        <v>4</v>
      </c>
      <c r="E46" s="5">
        <v>23</v>
      </c>
      <c r="F46" s="5">
        <v>6</v>
      </c>
      <c r="G46" s="5">
        <v>21</v>
      </c>
      <c r="H46" s="5">
        <v>15</v>
      </c>
      <c r="I46" s="5">
        <v>14</v>
      </c>
      <c r="J46" s="5">
        <v>2</v>
      </c>
      <c r="K46" s="5">
        <v>0</v>
      </c>
    </row>
    <row r="47" spans="1:11" x14ac:dyDescent="0.25">
      <c r="A47" s="4">
        <v>9784</v>
      </c>
      <c r="B47" s="5" t="s">
        <v>75</v>
      </c>
      <c r="C47" s="5" t="s">
        <v>36</v>
      </c>
      <c r="D47" s="5">
        <v>5</v>
      </c>
      <c r="E47" s="5">
        <v>30.2</v>
      </c>
      <c r="F47" s="5">
        <v>8</v>
      </c>
      <c r="G47" s="5">
        <v>30</v>
      </c>
      <c r="H47" s="5">
        <v>25</v>
      </c>
      <c r="I47" s="5">
        <v>14</v>
      </c>
      <c r="J47" s="5">
        <v>1</v>
      </c>
      <c r="K47" s="5">
        <v>0</v>
      </c>
    </row>
    <row r="48" spans="1:11" x14ac:dyDescent="0.25">
      <c r="A48" s="4">
        <v>10261</v>
      </c>
      <c r="B48" s="5" t="s">
        <v>210</v>
      </c>
      <c r="C48" s="5" t="s">
        <v>26</v>
      </c>
      <c r="D48" s="5">
        <v>0</v>
      </c>
      <c r="E48" s="5">
        <v>11.1</v>
      </c>
      <c r="F48" s="5">
        <v>3</v>
      </c>
      <c r="G48" s="5">
        <v>9</v>
      </c>
      <c r="H48" s="5">
        <v>10</v>
      </c>
      <c r="I48" s="5">
        <v>6</v>
      </c>
      <c r="J48" s="5">
        <v>1</v>
      </c>
      <c r="K48" s="5">
        <v>0</v>
      </c>
    </row>
    <row r="49" spans="1:11" x14ac:dyDescent="0.25">
      <c r="A49" s="4">
        <v>4806</v>
      </c>
      <c r="B49" s="5" t="s">
        <v>240</v>
      </c>
      <c r="C49" s="5" t="s">
        <v>22</v>
      </c>
      <c r="D49" s="5">
        <v>5</v>
      </c>
      <c r="E49" s="5">
        <v>26</v>
      </c>
      <c r="F49" s="5">
        <v>7</v>
      </c>
      <c r="G49" s="5">
        <v>37</v>
      </c>
      <c r="H49" s="5">
        <v>24</v>
      </c>
      <c r="I49" s="5">
        <v>9</v>
      </c>
      <c r="J49" s="5">
        <v>3</v>
      </c>
      <c r="K49" s="5">
        <v>0</v>
      </c>
    </row>
    <row r="50" spans="1:11" x14ac:dyDescent="0.25">
      <c r="A50" s="4">
        <v>7410</v>
      </c>
      <c r="B50" s="5" t="s">
        <v>90</v>
      </c>
      <c r="C50" s="5" t="s">
        <v>77</v>
      </c>
      <c r="D50" s="5">
        <v>4</v>
      </c>
      <c r="E50" s="5">
        <v>26</v>
      </c>
      <c r="F50" s="5">
        <v>7</v>
      </c>
      <c r="G50" s="5">
        <v>13</v>
      </c>
      <c r="H50" s="5">
        <v>25</v>
      </c>
      <c r="I50" s="5">
        <v>6</v>
      </c>
      <c r="J50" s="5">
        <v>3</v>
      </c>
      <c r="K50" s="5">
        <v>0</v>
      </c>
    </row>
    <row r="51" spans="1:11" x14ac:dyDescent="0.25">
      <c r="A51" s="4">
        <v>2036</v>
      </c>
      <c r="B51" s="5" t="s">
        <v>63</v>
      </c>
      <c r="C51" s="5" t="s">
        <v>10</v>
      </c>
      <c r="D51" s="5">
        <v>5</v>
      </c>
      <c r="E51" s="5">
        <v>37</v>
      </c>
      <c r="F51" s="5">
        <v>10</v>
      </c>
      <c r="G51" s="5">
        <v>40</v>
      </c>
      <c r="H51" s="5">
        <v>27</v>
      </c>
      <c r="I51" s="5">
        <v>3</v>
      </c>
      <c r="J51" s="5">
        <v>2</v>
      </c>
      <c r="K51" s="5">
        <v>0</v>
      </c>
    </row>
    <row r="52" spans="1:11" x14ac:dyDescent="0.25">
      <c r="A52" s="4">
        <v>6632</v>
      </c>
      <c r="B52" s="5" t="s">
        <v>106</v>
      </c>
      <c r="C52" s="5" t="s">
        <v>84</v>
      </c>
      <c r="D52" s="5">
        <v>4</v>
      </c>
      <c r="E52" s="5">
        <v>22</v>
      </c>
      <c r="F52" s="5">
        <v>6</v>
      </c>
      <c r="G52" s="5">
        <v>20</v>
      </c>
      <c r="H52" s="5">
        <v>16</v>
      </c>
      <c r="I52" s="5">
        <v>5</v>
      </c>
      <c r="J52" s="5">
        <v>2</v>
      </c>
      <c r="K52" s="5">
        <v>0</v>
      </c>
    </row>
    <row r="53" spans="1:11" x14ac:dyDescent="0.25">
      <c r="A53" s="4">
        <v>5114</v>
      </c>
      <c r="B53" s="5" t="s">
        <v>187</v>
      </c>
      <c r="C53" s="5" t="s">
        <v>24</v>
      </c>
      <c r="D53" s="5">
        <v>0</v>
      </c>
      <c r="E53" s="5">
        <v>11</v>
      </c>
      <c r="F53" s="5">
        <v>3</v>
      </c>
      <c r="G53" s="5">
        <v>9</v>
      </c>
      <c r="H53" s="5">
        <v>13</v>
      </c>
      <c r="I53" s="5">
        <v>4</v>
      </c>
      <c r="J53" s="5">
        <v>0</v>
      </c>
      <c r="K53" s="5">
        <v>7</v>
      </c>
    </row>
    <row r="54" spans="1:11" x14ac:dyDescent="0.25">
      <c r="A54" s="4">
        <v>9895</v>
      </c>
      <c r="B54" s="5" t="s">
        <v>138</v>
      </c>
      <c r="C54" s="5" t="s">
        <v>79</v>
      </c>
      <c r="D54" s="5">
        <v>0</v>
      </c>
      <c r="E54" s="5">
        <v>11</v>
      </c>
      <c r="F54" s="5">
        <v>3</v>
      </c>
      <c r="G54" s="5">
        <v>7</v>
      </c>
      <c r="H54" s="5">
        <v>6</v>
      </c>
      <c r="I54" s="5">
        <v>2</v>
      </c>
      <c r="J54" s="5">
        <v>1</v>
      </c>
      <c r="K54" s="5">
        <v>0</v>
      </c>
    </row>
    <row r="55" spans="1:11" x14ac:dyDescent="0.25">
      <c r="A55" s="4">
        <v>11753</v>
      </c>
      <c r="B55" s="5" t="s">
        <v>167</v>
      </c>
      <c r="C55" s="5" t="s">
        <v>34</v>
      </c>
      <c r="D55" s="5">
        <v>0</v>
      </c>
      <c r="E55" s="5">
        <v>11</v>
      </c>
      <c r="F55" s="5">
        <v>3</v>
      </c>
      <c r="G55" s="5">
        <v>3</v>
      </c>
      <c r="H55" s="5">
        <v>12</v>
      </c>
      <c r="I55" s="5">
        <v>1</v>
      </c>
      <c r="J55" s="5">
        <v>0</v>
      </c>
      <c r="K55" s="5">
        <v>0</v>
      </c>
    </row>
    <row r="56" spans="1:11" x14ac:dyDescent="0.25">
      <c r="A56" s="4">
        <v>4363</v>
      </c>
      <c r="B56" s="5" t="s">
        <v>211</v>
      </c>
      <c r="C56" s="5" t="s">
        <v>70</v>
      </c>
      <c r="D56" s="5">
        <v>0</v>
      </c>
      <c r="E56" s="5">
        <v>11</v>
      </c>
      <c r="F56" s="5">
        <v>3</v>
      </c>
      <c r="G56" s="5">
        <v>7</v>
      </c>
      <c r="H56" s="5">
        <v>13</v>
      </c>
      <c r="I56" s="5">
        <v>2</v>
      </c>
      <c r="J56" s="5">
        <v>0</v>
      </c>
      <c r="K56" s="5">
        <v>0</v>
      </c>
    </row>
    <row r="57" spans="1:11" x14ac:dyDescent="0.25">
      <c r="A57" s="4">
        <v>11760</v>
      </c>
      <c r="B57" s="5" t="s">
        <v>174</v>
      </c>
      <c r="C57" s="5" t="s">
        <v>29</v>
      </c>
      <c r="D57" s="5">
        <v>4</v>
      </c>
      <c r="E57" s="5">
        <v>28.2</v>
      </c>
      <c r="F57" s="5">
        <v>8</v>
      </c>
      <c r="G57" s="5">
        <v>33</v>
      </c>
      <c r="H57" s="5">
        <v>16</v>
      </c>
      <c r="I57" s="5">
        <v>5</v>
      </c>
      <c r="J57" s="5">
        <v>1</v>
      </c>
      <c r="K57" s="5">
        <v>0</v>
      </c>
    </row>
    <row r="58" spans="1:11" x14ac:dyDescent="0.25">
      <c r="A58" s="4">
        <v>4972</v>
      </c>
      <c r="B58" s="5" t="s">
        <v>65</v>
      </c>
      <c r="C58" s="5" t="s">
        <v>32</v>
      </c>
      <c r="D58" s="5">
        <v>4</v>
      </c>
      <c r="E58" s="5">
        <v>25</v>
      </c>
      <c r="F58" s="5">
        <v>7</v>
      </c>
      <c r="G58" s="5">
        <v>23</v>
      </c>
      <c r="H58" s="5">
        <v>20</v>
      </c>
      <c r="I58" s="5">
        <v>11</v>
      </c>
      <c r="J58" s="5">
        <v>3</v>
      </c>
      <c r="K58" s="5">
        <v>0</v>
      </c>
    </row>
    <row r="59" spans="1:11" x14ac:dyDescent="0.25">
      <c r="A59" s="4">
        <v>11132</v>
      </c>
      <c r="B59" s="5" t="s">
        <v>263</v>
      </c>
      <c r="C59" s="5" t="s">
        <v>32</v>
      </c>
      <c r="D59" s="5">
        <v>4</v>
      </c>
      <c r="E59" s="5">
        <v>25</v>
      </c>
      <c r="F59" s="5">
        <v>7</v>
      </c>
      <c r="G59" s="5">
        <v>17</v>
      </c>
      <c r="H59" s="5">
        <v>17</v>
      </c>
      <c r="I59" s="5">
        <v>9</v>
      </c>
      <c r="J59" s="5">
        <v>3</v>
      </c>
      <c r="K59" s="5">
        <v>0</v>
      </c>
    </row>
    <row r="60" spans="1:11" x14ac:dyDescent="0.25">
      <c r="A60" s="4">
        <v>11440</v>
      </c>
      <c r="B60" s="5" t="s">
        <v>264</v>
      </c>
      <c r="C60" s="5" t="s">
        <v>81</v>
      </c>
      <c r="D60" s="5">
        <v>0</v>
      </c>
      <c r="E60" s="5">
        <v>10.199999999999999</v>
      </c>
      <c r="F60" s="5">
        <v>3</v>
      </c>
      <c r="G60" s="5">
        <v>12</v>
      </c>
      <c r="H60" s="5">
        <v>5</v>
      </c>
      <c r="I60" s="5">
        <v>3</v>
      </c>
      <c r="J60" s="5">
        <v>1</v>
      </c>
      <c r="K60" s="5">
        <v>0</v>
      </c>
    </row>
    <row r="61" spans="1:11" x14ac:dyDescent="0.25">
      <c r="A61" s="4">
        <v>7947</v>
      </c>
      <c r="B61" s="5" t="s">
        <v>265</v>
      </c>
      <c r="C61" s="5" t="s">
        <v>54</v>
      </c>
      <c r="D61" s="5">
        <v>0</v>
      </c>
      <c r="E61" s="5">
        <v>10.1</v>
      </c>
      <c r="F61" s="5">
        <v>3</v>
      </c>
      <c r="G61" s="5">
        <v>5</v>
      </c>
      <c r="H61" s="5">
        <v>6</v>
      </c>
      <c r="I61" s="5">
        <v>3</v>
      </c>
      <c r="J61" s="5">
        <v>0</v>
      </c>
      <c r="K61" s="5">
        <v>0</v>
      </c>
    </row>
    <row r="62" spans="1:11" x14ac:dyDescent="0.25">
      <c r="A62" s="4">
        <v>8753</v>
      </c>
      <c r="B62" s="5" t="s">
        <v>146</v>
      </c>
      <c r="C62" s="5" t="s">
        <v>15</v>
      </c>
      <c r="D62" s="5">
        <v>4</v>
      </c>
      <c r="E62" s="5">
        <v>24</v>
      </c>
      <c r="F62" s="5">
        <v>7</v>
      </c>
      <c r="G62" s="5">
        <v>24</v>
      </c>
      <c r="H62" s="5">
        <v>22</v>
      </c>
      <c r="I62" s="5">
        <v>11</v>
      </c>
      <c r="J62" s="5">
        <v>2</v>
      </c>
      <c r="K62" s="5">
        <v>0</v>
      </c>
    </row>
    <row r="63" spans="1:11" x14ac:dyDescent="0.25">
      <c r="A63" s="4">
        <v>6893</v>
      </c>
      <c r="B63" s="5" t="s">
        <v>51</v>
      </c>
      <c r="C63" s="5" t="s">
        <v>54</v>
      </c>
      <c r="D63" s="5">
        <v>5</v>
      </c>
      <c r="E63" s="5">
        <v>37.1</v>
      </c>
      <c r="F63" s="5">
        <v>11</v>
      </c>
      <c r="G63" s="5">
        <v>33</v>
      </c>
      <c r="H63" s="5">
        <v>34</v>
      </c>
      <c r="I63" s="5">
        <v>5</v>
      </c>
      <c r="J63" s="5">
        <v>4</v>
      </c>
      <c r="K63" s="5">
        <v>0</v>
      </c>
    </row>
    <row r="64" spans="1:11" x14ac:dyDescent="0.25">
      <c r="A64" s="4">
        <v>4026</v>
      </c>
      <c r="B64" s="5" t="s">
        <v>35</v>
      </c>
      <c r="C64" s="5" t="s">
        <v>36</v>
      </c>
      <c r="D64" s="5">
        <v>4</v>
      </c>
      <c r="E64" s="5">
        <v>26.2</v>
      </c>
      <c r="F64" s="5">
        <v>8</v>
      </c>
      <c r="G64" s="5">
        <v>27</v>
      </c>
      <c r="H64" s="5">
        <v>17</v>
      </c>
      <c r="I64" s="5">
        <v>8</v>
      </c>
      <c r="J64" s="5">
        <v>2</v>
      </c>
      <c r="K64" s="5">
        <v>0</v>
      </c>
    </row>
    <row r="65" spans="1:11" x14ac:dyDescent="0.25">
      <c r="A65" s="4">
        <v>6986</v>
      </c>
      <c r="B65" s="5" t="s">
        <v>132</v>
      </c>
      <c r="C65" s="5" t="s">
        <v>50</v>
      </c>
      <c r="D65" s="5">
        <v>4</v>
      </c>
      <c r="E65" s="5">
        <v>26</v>
      </c>
      <c r="F65" s="5">
        <v>8</v>
      </c>
      <c r="G65" s="5">
        <v>23</v>
      </c>
      <c r="H65" s="5">
        <v>20</v>
      </c>
      <c r="I65" s="5">
        <v>9</v>
      </c>
      <c r="J65" s="5">
        <v>2</v>
      </c>
      <c r="K65" s="5">
        <v>0</v>
      </c>
    </row>
    <row r="66" spans="1:11" x14ac:dyDescent="0.25">
      <c r="A66" s="4">
        <v>12691</v>
      </c>
      <c r="B66" s="5" t="s">
        <v>193</v>
      </c>
      <c r="C66" s="5" t="s">
        <v>45</v>
      </c>
      <c r="D66" s="5">
        <v>1</v>
      </c>
      <c r="E66" s="5">
        <v>13</v>
      </c>
      <c r="F66" s="5">
        <v>4</v>
      </c>
      <c r="G66" s="5">
        <v>6</v>
      </c>
      <c r="H66" s="5">
        <v>12</v>
      </c>
      <c r="I66" s="5">
        <v>2</v>
      </c>
      <c r="J66" s="5">
        <v>1</v>
      </c>
      <c r="K66" s="5">
        <v>0</v>
      </c>
    </row>
    <row r="67" spans="1:11" x14ac:dyDescent="0.25">
      <c r="A67" s="4">
        <v>4020</v>
      </c>
      <c r="B67" s="5" t="s">
        <v>216</v>
      </c>
      <c r="C67" s="5" t="s">
        <v>15</v>
      </c>
      <c r="D67" s="5">
        <v>0</v>
      </c>
      <c r="E67" s="5">
        <v>13</v>
      </c>
      <c r="F67" s="5">
        <v>4</v>
      </c>
      <c r="G67" s="5">
        <v>11</v>
      </c>
      <c r="H67" s="5">
        <v>8</v>
      </c>
      <c r="I67" s="5">
        <v>4</v>
      </c>
      <c r="J67" s="5">
        <v>1</v>
      </c>
      <c r="K67" s="5">
        <v>0</v>
      </c>
    </row>
    <row r="68" spans="1:11" x14ac:dyDescent="0.25">
      <c r="A68" s="4">
        <v>13125</v>
      </c>
      <c r="B68" s="5" t="s">
        <v>27</v>
      </c>
      <c r="C68" s="5" t="s">
        <v>18</v>
      </c>
      <c r="D68" s="5">
        <v>4</v>
      </c>
      <c r="E68" s="5">
        <v>22.2</v>
      </c>
      <c r="F68" s="5">
        <v>7</v>
      </c>
      <c r="G68" s="5">
        <v>19</v>
      </c>
      <c r="H68" s="5">
        <v>21</v>
      </c>
      <c r="I68" s="5">
        <v>6</v>
      </c>
      <c r="J68" s="5">
        <v>2</v>
      </c>
      <c r="K68" s="5">
        <v>0</v>
      </c>
    </row>
    <row r="69" spans="1:11" x14ac:dyDescent="0.25">
      <c r="A69" s="4">
        <v>14078</v>
      </c>
      <c r="B69" s="5" t="s">
        <v>39</v>
      </c>
      <c r="C69" s="5" t="s">
        <v>13</v>
      </c>
      <c r="D69" s="5">
        <v>4</v>
      </c>
      <c r="E69" s="5">
        <v>22.1</v>
      </c>
      <c r="F69" s="5">
        <v>7</v>
      </c>
      <c r="G69" s="5">
        <v>15</v>
      </c>
      <c r="H69" s="5">
        <v>25</v>
      </c>
      <c r="I69" s="5">
        <v>7</v>
      </c>
      <c r="J69" s="5">
        <v>2</v>
      </c>
      <c r="K69" s="5">
        <v>0</v>
      </c>
    </row>
    <row r="70" spans="1:11" x14ac:dyDescent="0.25">
      <c r="A70" s="4">
        <v>11426</v>
      </c>
      <c r="B70" s="5" t="s">
        <v>116</v>
      </c>
      <c r="C70" s="5" t="s">
        <v>38</v>
      </c>
      <c r="D70" s="5">
        <v>4</v>
      </c>
      <c r="E70" s="5">
        <v>22</v>
      </c>
      <c r="F70" s="5">
        <v>7</v>
      </c>
      <c r="G70" s="5">
        <v>31</v>
      </c>
      <c r="H70" s="5">
        <v>18</v>
      </c>
      <c r="I70" s="5">
        <v>12</v>
      </c>
      <c r="J70" s="5">
        <v>2</v>
      </c>
      <c r="K70" s="5">
        <v>0</v>
      </c>
    </row>
    <row r="71" spans="1:11" x14ac:dyDescent="0.25">
      <c r="A71" s="4">
        <v>1118</v>
      </c>
      <c r="B71" s="5" t="s">
        <v>98</v>
      </c>
      <c r="C71" s="5" t="s">
        <v>77</v>
      </c>
      <c r="D71" s="5">
        <v>4</v>
      </c>
      <c r="E71" s="5">
        <v>24.2</v>
      </c>
      <c r="F71" s="5">
        <v>8</v>
      </c>
      <c r="G71" s="5">
        <v>25</v>
      </c>
      <c r="H71" s="5">
        <v>22</v>
      </c>
      <c r="I71" s="5">
        <v>11</v>
      </c>
      <c r="J71" s="5">
        <v>1</v>
      </c>
      <c r="K71" s="5">
        <v>0</v>
      </c>
    </row>
    <row r="72" spans="1:11" x14ac:dyDescent="0.25">
      <c r="A72" s="4">
        <v>15764</v>
      </c>
      <c r="B72" s="5" t="s">
        <v>89</v>
      </c>
      <c r="C72" s="5" t="s">
        <v>81</v>
      </c>
      <c r="D72" s="5">
        <v>4</v>
      </c>
      <c r="E72" s="5">
        <v>24.2</v>
      </c>
      <c r="F72" s="5">
        <v>8</v>
      </c>
      <c r="G72" s="5">
        <v>23</v>
      </c>
      <c r="H72" s="5">
        <v>18</v>
      </c>
      <c r="I72" s="5">
        <v>6</v>
      </c>
      <c r="J72" s="5">
        <v>1</v>
      </c>
      <c r="K72" s="5">
        <v>0</v>
      </c>
    </row>
    <row r="73" spans="1:11" x14ac:dyDescent="0.25">
      <c r="A73" s="4">
        <v>6398</v>
      </c>
      <c r="B73" s="5" t="s">
        <v>124</v>
      </c>
      <c r="C73" s="5" t="s">
        <v>62</v>
      </c>
      <c r="D73" s="5">
        <v>0</v>
      </c>
      <c r="E73" s="5">
        <v>12.1</v>
      </c>
      <c r="F73" s="5">
        <v>4</v>
      </c>
      <c r="G73" s="5">
        <v>20</v>
      </c>
      <c r="H73" s="5">
        <v>10</v>
      </c>
      <c r="I73" s="5">
        <v>7</v>
      </c>
      <c r="J73" s="5">
        <v>0</v>
      </c>
      <c r="K73" s="5">
        <v>0</v>
      </c>
    </row>
    <row r="74" spans="1:11" x14ac:dyDescent="0.25">
      <c r="A74" s="4">
        <v>4971</v>
      </c>
      <c r="B74" s="5" t="s">
        <v>215</v>
      </c>
      <c r="C74" s="5" t="s">
        <v>36</v>
      </c>
      <c r="D74" s="5">
        <v>0</v>
      </c>
      <c r="E74" s="5">
        <v>12.1</v>
      </c>
      <c r="F74" s="5">
        <v>4</v>
      </c>
      <c r="G74" s="5">
        <v>10</v>
      </c>
      <c r="H74" s="5">
        <v>8</v>
      </c>
      <c r="I74" s="5">
        <v>3</v>
      </c>
      <c r="J74" s="5">
        <v>1</v>
      </c>
      <c r="K74" s="5">
        <v>0</v>
      </c>
    </row>
    <row r="75" spans="1:11" x14ac:dyDescent="0.25">
      <c r="A75" s="4">
        <v>13594</v>
      </c>
      <c r="B75" s="5" t="s">
        <v>266</v>
      </c>
      <c r="C75" s="5" t="s">
        <v>52</v>
      </c>
      <c r="D75" s="5">
        <v>2</v>
      </c>
      <c r="E75" s="5">
        <v>12</v>
      </c>
      <c r="F75" s="5">
        <v>4</v>
      </c>
      <c r="G75" s="5">
        <v>4</v>
      </c>
      <c r="H75" s="5">
        <v>9</v>
      </c>
      <c r="I75" s="5">
        <v>4</v>
      </c>
      <c r="J75" s="5">
        <v>2</v>
      </c>
      <c r="K75" s="5">
        <v>0</v>
      </c>
    </row>
    <row r="76" spans="1:11" x14ac:dyDescent="0.25">
      <c r="A76" s="4">
        <v>3281</v>
      </c>
      <c r="B76" s="5" t="s">
        <v>199</v>
      </c>
      <c r="C76" s="5" t="s">
        <v>36</v>
      </c>
      <c r="D76" s="5">
        <v>0</v>
      </c>
      <c r="E76" s="5">
        <v>12</v>
      </c>
      <c r="F76" s="5">
        <v>4</v>
      </c>
      <c r="G76" s="5">
        <v>5</v>
      </c>
      <c r="H76" s="5">
        <v>11</v>
      </c>
      <c r="I76" s="5">
        <v>1</v>
      </c>
      <c r="J76" s="5">
        <v>0</v>
      </c>
      <c r="K76" s="5">
        <v>1</v>
      </c>
    </row>
    <row r="77" spans="1:11" x14ac:dyDescent="0.25">
      <c r="A77" s="4">
        <v>4141</v>
      </c>
      <c r="B77" s="5" t="s">
        <v>256</v>
      </c>
      <c r="C77" s="5" t="s">
        <v>32</v>
      </c>
      <c r="D77" s="5">
        <v>4</v>
      </c>
      <c r="E77" s="5">
        <v>23</v>
      </c>
      <c r="F77" s="5">
        <v>8</v>
      </c>
      <c r="G77" s="5">
        <v>17</v>
      </c>
      <c r="H77" s="5">
        <v>18</v>
      </c>
      <c r="I77" s="5">
        <v>8</v>
      </c>
      <c r="J77" s="5">
        <v>2</v>
      </c>
      <c r="K77" s="5">
        <v>0</v>
      </c>
    </row>
    <row r="78" spans="1:11" x14ac:dyDescent="0.25">
      <c r="A78" s="4">
        <v>7005</v>
      </c>
      <c r="B78" s="5" t="s">
        <v>200</v>
      </c>
      <c r="C78" s="5" t="s">
        <v>62</v>
      </c>
      <c r="D78" s="5">
        <v>0</v>
      </c>
      <c r="E78" s="5">
        <v>14.1</v>
      </c>
      <c r="F78" s="5">
        <v>5</v>
      </c>
      <c r="G78" s="5">
        <v>14</v>
      </c>
      <c r="H78" s="5">
        <v>14</v>
      </c>
      <c r="I78" s="5">
        <v>7</v>
      </c>
      <c r="J78" s="5">
        <v>1</v>
      </c>
      <c r="K78" s="5">
        <v>0</v>
      </c>
    </row>
    <row r="79" spans="1:11" x14ac:dyDescent="0.25">
      <c r="A79" s="4">
        <v>3200</v>
      </c>
      <c r="B79" s="5" t="s">
        <v>223</v>
      </c>
      <c r="C79" s="5" t="s">
        <v>62</v>
      </c>
      <c r="D79" s="5">
        <v>4</v>
      </c>
      <c r="E79" s="5">
        <v>20</v>
      </c>
      <c r="F79" s="5">
        <v>7</v>
      </c>
      <c r="G79" s="5">
        <v>18</v>
      </c>
      <c r="H79" s="5">
        <v>20</v>
      </c>
      <c r="I79" s="5">
        <v>8</v>
      </c>
      <c r="J79" s="5">
        <v>0</v>
      </c>
      <c r="K79" s="5">
        <v>0</v>
      </c>
    </row>
    <row r="80" spans="1:11" x14ac:dyDescent="0.25">
      <c r="A80" s="4">
        <v>10547</v>
      </c>
      <c r="B80" s="5" t="s">
        <v>118</v>
      </c>
      <c r="C80" s="5" t="s">
        <v>96</v>
      </c>
      <c r="D80" s="5">
        <v>5</v>
      </c>
      <c r="E80" s="5">
        <v>31.1</v>
      </c>
      <c r="F80" s="5">
        <v>11</v>
      </c>
      <c r="G80" s="5">
        <v>25</v>
      </c>
      <c r="H80" s="5">
        <v>24</v>
      </c>
      <c r="I80" s="5">
        <v>14</v>
      </c>
      <c r="J80" s="5">
        <v>3</v>
      </c>
      <c r="K80" s="5">
        <v>0</v>
      </c>
    </row>
    <row r="81" spans="1:11" x14ac:dyDescent="0.25">
      <c r="A81" s="4">
        <v>2608</v>
      </c>
      <c r="B81" s="5" t="s">
        <v>248</v>
      </c>
      <c r="C81" s="5" t="s">
        <v>26</v>
      </c>
      <c r="D81" s="5">
        <v>3</v>
      </c>
      <c r="E81" s="5">
        <v>17</v>
      </c>
      <c r="F81" s="5">
        <v>6</v>
      </c>
      <c r="G81" s="5">
        <v>19</v>
      </c>
      <c r="H81" s="5">
        <v>16</v>
      </c>
      <c r="I81" s="5">
        <v>2</v>
      </c>
      <c r="J81" s="5">
        <v>0</v>
      </c>
      <c r="K81" s="5">
        <v>0</v>
      </c>
    </row>
    <row r="82" spans="1:11" x14ac:dyDescent="0.25">
      <c r="A82" s="4">
        <v>9388</v>
      </c>
      <c r="B82" s="5" t="s">
        <v>246</v>
      </c>
      <c r="C82" s="5" t="s">
        <v>84</v>
      </c>
      <c r="D82" s="5">
        <v>3</v>
      </c>
      <c r="E82" s="5">
        <v>17</v>
      </c>
      <c r="F82" s="5">
        <v>6</v>
      </c>
      <c r="G82" s="5">
        <v>11</v>
      </c>
      <c r="H82" s="5">
        <v>14</v>
      </c>
      <c r="I82" s="5">
        <v>2</v>
      </c>
      <c r="J82" s="5">
        <v>3</v>
      </c>
      <c r="K82" s="5">
        <v>0</v>
      </c>
    </row>
    <row r="83" spans="1:11" x14ac:dyDescent="0.25">
      <c r="A83" s="4">
        <v>3237</v>
      </c>
      <c r="B83" s="5" t="s">
        <v>198</v>
      </c>
      <c r="C83" s="5" t="s">
        <v>45</v>
      </c>
      <c r="D83" s="5">
        <v>0</v>
      </c>
      <c r="E83" s="5">
        <v>11.1</v>
      </c>
      <c r="F83" s="5">
        <v>4</v>
      </c>
      <c r="G83" s="5">
        <v>3</v>
      </c>
      <c r="H83" s="5">
        <v>8</v>
      </c>
      <c r="I83" s="5">
        <v>3</v>
      </c>
      <c r="J83" s="5">
        <v>0</v>
      </c>
      <c r="K83" s="5">
        <v>0</v>
      </c>
    </row>
    <row r="84" spans="1:11" x14ac:dyDescent="0.25">
      <c r="A84" s="4">
        <v>12863</v>
      </c>
      <c r="B84" s="5" t="s">
        <v>220</v>
      </c>
      <c r="C84" s="5" t="s">
        <v>74</v>
      </c>
      <c r="D84" s="5">
        <v>0</v>
      </c>
      <c r="E84" s="5">
        <v>11.1</v>
      </c>
      <c r="F84" s="5">
        <v>4</v>
      </c>
      <c r="G84" s="5">
        <v>13</v>
      </c>
      <c r="H84" s="5">
        <v>14</v>
      </c>
      <c r="I84" s="5">
        <v>6</v>
      </c>
      <c r="J84" s="5">
        <v>1</v>
      </c>
      <c r="K84" s="5">
        <v>0</v>
      </c>
    </row>
    <row r="85" spans="1:11" x14ac:dyDescent="0.25">
      <c r="A85" s="4">
        <v>13273</v>
      </c>
      <c r="B85" s="5" t="s">
        <v>267</v>
      </c>
      <c r="C85" s="5" t="s">
        <v>10</v>
      </c>
      <c r="D85" s="5">
        <v>4</v>
      </c>
      <c r="E85" s="5">
        <v>22.1</v>
      </c>
      <c r="F85" s="5">
        <v>8</v>
      </c>
      <c r="G85" s="5">
        <v>16</v>
      </c>
      <c r="H85" s="5">
        <v>19</v>
      </c>
      <c r="I85" s="5">
        <v>10</v>
      </c>
      <c r="J85" s="5">
        <v>0</v>
      </c>
      <c r="K85" s="5">
        <v>0</v>
      </c>
    </row>
    <row r="86" spans="1:11" x14ac:dyDescent="0.25">
      <c r="A86" s="4">
        <v>5279</v>
      </c>
      <c r="B86" s="5" t="s">
        <v>147</v>
      </c>
      <c r="C86" s="5" t="s">
        <v>45</v>
      </c>
      <c r="D86" s="5">
        <v>5</v>
      </c>
      <c r="E86" s="5">
        <v>25</v>
      </c>
      <c r="F86" s="5">
        <v>9</v>
      </c>
      <c r="G86" s="5">
        <v>24</v>
      </c>
      <c r="H86" s="5">
        <v>19</v>
      </c>
      <c r="I86" s="5">
        <v>8</v>
      </c>
      <c r="J86" s="5">
        <v>2</v>
      </c>
      <c r="K86" s="5">
        <v>0</v>
      </c>
    </row>
    <row r="87" spans="1:11" x14ac:dyDescent="0.25">
      <c r="A87" s="4">
        <v>8137</v>
      </c>
      <c r="B87" s="5" t="s">
        <v>12</v>
      </c>
      <c r="C87" s="5" t="s">
        <v>13</v>
      </c>
      <c r="D87" s="5">
        <v>4</v>
      </c>
      <c r="E87" s="5">
        <v>25</v>
      </c>
      <c r="F87" s="5">
        <v>9</v>
      </c>
      <c r="G87" s="5">
        <v>29</v>
      </c>
      <c r="H87" s="5">
        <v>18</v>
      </c>
      <c r="I87" s="5">
        <v>11</v>
      </c>
      <c r="J87" s="5">
        <v>1</v>
      </c>
      <c r="K87" s="5">
        <v>0</v>
      </c>
    </row>
    <row r="88" spans="1:11" x14ac:dyDescent="0.25">
      <c r="A88" s="4">
        <v>3830</v>
      </c>
      <c r="B88" s="5" t="s">
        <v>143</v>
      </c>
      <c r="C88" s="5" t="s">
        <v>62</v>
      </c>
      <c r="D88" s="5">
        <v>4</v>
      </c>
      <c r="E88" s="5">
        <v>27.2</v>
      </c>
      <c r="F88" s="5">
        <v>10</v>
      </c>
      <c r="G88" s="5">
        <v>24</v>
      </c>
      <c r="H88" s="5">
        <v>22</v>
      </c>
      <c r="I88" s="5">
        <v>3</v>
      </c>
      <c r="J88" s="5">
        <v>1</v>
      </c>
      <c r="K88" s="5">
        <v>0</v>
      </c>
    </row>
    <row r="89" spans="1:11" x14ac:dyDescent="0.25">
      <c r="A89" s="4">
        <v>1011</v>
      </c>
      <c r="B89" s="5" t="s">
        <v>92</v>
      </c>
      <c r="C89" s="5" t="s">
        <v>18</v>
      </c>
      <c r="D89" s="5">
        <v>1</v>
      </c>
      <c r="E89" s="5">
        <v>11</v>
      </c>
      <c r="F89" s="5">
        <v>4</v>
      </c>
      <c r="G89" s="5">
        <v>9</v>
      </c>
      <c r="H89" s="5">
        <v>8</v>
      </c>
      <c r="I89" s="5">
        <v>6</v>
      </c>
      <c r="J89" s="5">
        <v>1</v>
      </c>
      <c r="K89" s="5">
        <v>0</v>
      </c>
    </row>
    <row r="90" spans="1:11" x14ac:dyDescent="0.25">
      <c r="A90" s="4">
        <v>12876</v>
      </c>
      <c r="B90" s="5" t="s">
        <v>242</v>
      </c>
      <c r="C90" s="5" t="s">
        <v>11</v>
      </c>
      <c r="D90" s="5">
        <v>0</v>
      </c>
      <c r="E90" s="5">
        <v>11</v>
      </c>
      <c r="F90" s="5">
        <v>4</v>
      </c>
      <c r="G90" s="5">
        <v>16</v>
      </c>
      <c r="H90" s="5">
        <v>7</v>
      </c>
      <c r="I90" s="5">
        <v>8</v>
      </c>
      <c r="J90" s="5">
        <v>1</v>
      </c>
      <c r="K90" s="5">
        <v>0</v>
      </c>
    </row>
    <row r="91" spans="1:11" x14ac:dyDescent="0.25">
      <c r="A91" s="4">
        <v>11490</v>
      </c>
      <c r="B91" s="5" t="s">
        <v>76</v>
      </c>
      <c r="C91" s="5" t="s">
        <v>77</v>
      </c>
      <c r="D91" s="5">
        <v>4</v>
      </c>
      <c r="E91" s="5">
        <v>24.1</v>
      </c>
      <c r="F91" s="5">
        <v>9</v>
      </c>
      <c r="G91" s="5">
        <v>23</v>
      </c>
      <c r="H91" s="5">
        <v>20</v>
      </c>
      <c r="I91" s="5">
        <v>8</v>
      </c>
      <c r="J91" s="5">
        <v>1</v>
      </c>
      <c r="K91" s="5">
        <v>0</v>
      </c>
    </row>
    <row r="92" spans="1:11" x14ac:dyDescent="0.25">
      <c r="A92" s="4">
        <v>1259</v>
      </c>
      <c r="B92" s="5" t="s">
        <v>102</v>
      </c>
      <c r="C92" s="5" t="s">
        <v>32</v>
      </c>
      <c r="D92" s="5">
        <v>4</v>
      </c>
      <c r="E92" s="5">
        <v>24</v>
      </c>
      <c r="F92" s="5">
        <v>9</v>
      </c>
      <c r="G92" s="5">
        <v>20</v>
      </c>
      <c r="H92" s="5">
        <v>26</v>
      </c>
      <c r="I92" s="5">
        <v>10</v>
      </c>
      <c r="J92" s="5">
        <v>1</v>
      </c>
      <c r="K92" s="5">
        <v>0</v>
      </c>
    </row>
    <row r="93" spans="1:11" x14ac:dyDescent="0.25">
      <c r="A93" s="4">
        <v>4869</v>
      </c>
      <c r="B93" s="5" t="s">
        <v>254</v>
      </c>
      <c r="C93" s="5" t="s">
        <v>11</v>
      </c>
      <c r="D93" s="5">
        <v>0</v>
      </c>
      <c r="E93" s="5">
        <v>10.199999999999999</v>
      </c>
      <c r="F93" s="5">
        <v>4</v>
      </c>
      <c r="G93" s="5">
        <v>10</v>
      </c>
      <c r="H93" s="5">
        <v>7</v>
      </c>
      <c r="I93" s="5">
        <v>4</v>
      </c>
      <c r="J93" s="5">
        <v>0</v>
      </c>
      <c r="K93" s="5">
        <v>0</v>
      </c>
    </row>
    <row r="94" spans="1:11" x14ac:dyDescent="0.25">
      <c r="A94" s="4">
        <v>375</v>
      </c>
      <c r="B94" s="5" t="s">
        <v>133</v>
      </c>
      <c r="C94" s="5" t="s">
        <v>24</v>
      </c>
      <c r="D94" s="5">
        <v>4</v>
      </c>
      <c r="E94" s="5">
        <v>23.2</v>
      </c>
      <c r="F94" s="5">
        <v>9</v>
      </c>
      <c r="G94" s="5">
        <v>21</v>
      </c>
      <c r="H94" s="5">
        <v>26</v>
      </c>
      <c r="I94" s="5">
        <v>3</v>
      </c>
      <c r="J94" s="5">
        <v>1</v>
      </c>
      <c r="K94" s="5">
        <v>0</v>
      </c>
    </row>
    <row r="95" spans="1:11" x14ac:dyDescent="0.25">
      <c r="A95" s="4">
        <v>4338</v>
      </c>
      <c r="B95" s="5" t="s">
        <v>268</v>
      </c>
      <c r="C95" s="5" t="s">
        <v>79</v>
      </c>
      <c r="D95" s="5">
        <v>4</v>
      </c>
      <c r="E95" s="5">
        <v>23.1</v>
      </c>
      <c r="F95" s="5">
        <v>9</v>
      </c>
      <c r="G95" s="5">
        <v>16</v>
      </c>
      <c r="H95" s="5">
        <v>26</v>
      </c>
      <c r="I95" s="5">
        <v>4</v>
      </c>
      <c r="J95" s="5">
        <v>2</v>
      </c>
      <c r="K95" s="5">
        <v>0</v>
      </c>
    </row>
    <row r="96" spans="1:11" x14ac:dyDescent="0.25">
      <c r="A96" s="4">
        <v>15671</v>
      </c>
      <c r="B96" s="5" t="s">
        <v>239</v>
      </c>
      <c r="C96" s="5" t="s">
        <v>66</v>
      </c>
      <c r="D96" s="5">
        <v>0</v>
      </c>
      <c r="E96" s="5">
        <v>10.1</v>
      </c>
      <c r="F96" s="5">
        <v>4</v>
      </c>
      <c r="G96" s="5">
        <v>7</v>
      </c>
      <c r="H96" s="5">
        <v>9</v>
      </c>
      <c r="I96" s="5">
        <v>2</v>
      </c>
      <c r="J96" s="5">
        <v>0</v>
      </c>
      <c r="K96" s="5">
        <v>0</v>
      </c>
    </row>
    <row r="97" spans="1:11" x14ac:dyDescent="0.25">
      <c r="A97" s="4">
        <v>17130</v>
      </c>
      <c r="B97" s="5" t="s">
        <v>176</v>
      </c>
      <c r="C97" s="5" t="s">
        <v>52</v>
      </c>
      <c r="D97" s="5">
        <v>5</v>
      </c>
      <c r="E97" s="5">
        <v>28.1</v>
      </c>
      <c r="F97" s="5">
        <v>11</v>
      </c>
      <c r="G97" s="5">
        <v>29</v>
      </c>
      <c r="H97" s="5">
        <v>34</v>
      </c>
      <c r="I97" s="5">
        <v>7</v>
      </c>
      <c r="J97" s="5">
        <v>1</v>
      </c>
      <c r="K97" s="5">
        <v>0</v>
      </c>
    </row>
    <row r="98" spans="1:11" x14ac:dyDescent="0.25">
      <c r="A98" s="4">
        <v>9460</v>
      </c>
      <c r="B98" s="5" t="s">
        <v>179</v>
      </c>
      <c r="C98" s="5" t="s">
        <v>52</v>
      </c>
      <c r="D98" s="5">
        <v>2</v>
      </c>
      <c r="E98" s="5">
        <v>18</v>
      </c>
      <c r="F98" s="5">
        <v>7</v>
      </c>
      <c r="G98" s="5">
        <v>17</v>
      </c>
      <c r="H98" s="5">
        <v>9</v>
      </c>
      <c r="I98" s="5">
        <v>9</v>
      </c>
      <c r="J98" s="5">
        <v>0</v>
      </c>
      <c r="K98" s="5">
        <v>0</v>
      </c>
    </row>
    <row r="99" spans="1:11" x14ac:dyDescent="0.25">
      <c r="A99" s="4">
        <v>2717</v>
      </c>
      <c r="B99" s="5" t="s">
        <v>144</v>
      </c>
      <c r="C99" s="5" t="s">
        <v>74</v>
      </c>
      <c r="D99" s="5">
        <v>4</v>
      </c>
      <c r="E99" s="5">
        <v>25.2</v>
      </c>
      <c r="F99" s="5">
        <v>10</v>
      </c>
      <c r="G99" s="5">
        <v>30</v>
      </c>
      <c r="H99" s="5">
        <v>19</v>
      </c>
      <c r="I99" s="5">
        <v>5</v>
      </c>
      <c r="J99" s="5">
        <v>4</v>
      </c>
      <c r="K99" s="5">
        <v>0</v>
      </c>
    </row>
    <row r="100" spans="1:11" x14ac:dyDescent="0.25">
      <c r="A100" s="4">
        <v>12049</v>
      </c>
      <c r="B100" s="5" t="s">
        <v>104</v>
      </c>
      <c r="C100" s="5" t="s">
        <v>47</v>
      </c>
      <c r="D100" s="5">
        <v>4</v>
      </c>
      <c r="E100" s="5">
        <v>23</v>
      </c>
      <c r="F100" s="5">
        <v>9</v>
      </c>
      <c r="G100" s="5">
        <v>19</v>
      </c>
      <c r="H100" s="5">
        <v>20</v>
      </c>
      <c r="I100" s="5">
        <v>4</v>
      </c>
      <c r="J100" s="5">
        <v>1</v>
      </c>
      <c r="K100" s="5">
        <v>0</v>
      </c>
    </row>
    <row r="101" spans="1:11" x14ac:dyDescent="0.25">
      <c r="A101" s="4">
        <v>7059</v>
      </c>
      <c r="B101" s="5" t="s">
        <v>109</v>
      </c>
      <c r="C101" s="5" t="s">
        <v>38</v>
      </c>
      <c r="D101" s="5">
        <v>5</v>
      </c>
      <c r="E101" s="5">
        <v>33</v>
      </c>
      <c r="F101" s="5">
        <v>13</v>
      </c>
      <c r="G101" s="5">
        <v>21</v>
      </c>
      <c r="H101" s="5">
        <v>26</v>
      </c>
      <c r="I101" s="5">
        <v>13</v>
      </c>
      <c r="J101" s="5">
        <v>0</v>
      </c>
      <c r="K101" s="5">
        <v>0</v>
      </c>
    </row>
    <row r="102" spans="1:11" x14ac:dyDescent="0.25">
      <c r="A102" s="4">
        <v>6397</v>
      </c>
      <c r="B102" s="5" t="s">
        <v>31</v>
      </c>
      <c r="C102" s="5" t="s">
        <v>29</v>
      </c>
      <c r="D102" s="5">
        <v>5</v>
      </c>
      <c r="E102" s="5">
        <v>27.2</v>
      </c>
      <c r="F102" s="5">
        <v>11</v>
      </c>
      <c r="G102" s="5">
        <v>24</v>
      </c>
      <c r="H102" s="5">
        <v>32</v>
      </c>
      <c r="I102" s="5">
        <v>5</v>
      </c>
      <c r="J102" s="5">
        <v>0</v>
      </c>
      <c r="K102" s="5">
        <v>0</v>
      </c>
    </row>
    <row r="103" spans="1:11" x14ac:dyDescent="0.25">
      <c r="A103" s="4">
        <v>12638</v>
      </c>
      <c r="B103" s="5" t="s">
        <v>67</v>
      </c>
      <c r="C103" s="5" t="s">
        <v>11</v>
      </c>
      <c r="D103" s="5">
        <v>4</v>
      </c>
      <c r="E103" s="5">
        <v>22.1</v>
      </c>
      <c r="F103" s="5">
        <v>9</v>
      </c>
      <c r="G103" s="5">
        <v>24</v>
      </c>
      <c r="H103" s="5">
        <v>19</v>
      </c>
      <c r="I103" s="5">
        <v>12</v>
      </c>
      <c r="J103" s="5">
        <v>2</v>
      </c>
      <c r="K103" s="5">
        <v>0</v>
      </c>
    </row>
    <row r="104" spans="1:11" x14ac:dyDescent="0.25">
      <c r="A104" s="4">
        <v>3990</v>
      </c>
      <c r="B104" s="5" t="s">
        <v>60</v>
      </c>
      <c r="C104" s="5" t="s">
        <v>50</v>
      </c>
      <c r="D104" s="5">
        <v>5</v>
      </c>
      <c r="E104" s="5">
        <v>29.2</v>
      </c>
      <c r="F104" s="5">
        <v>12</v>
      </c>
      <c r="G104" s="5">
        <v>25</v>
      </c>
      <c r="H104" s="5">
        <v>31</v>
      </c>
      <c r="I104" s="5">
        <v>10</v>
      </c>
      <c r="J104" s="5">
        <v>3</v>
      </c>
      <c r="K104" s="5">
        <v>0</v>
      </c>
    </row>
    <row r="105" spans="1:11" x14ac:dyDescent="0.25">
      <c r="A105" s="4">
        <v>5524</v>
      </c>
      <c r="B105" s="5" t="s">
        <v>53</v>
      </c>
      <c r="C105" s="5" t="s">
        <v>54</v>
      </c>
      <c r="D105" s="5">
        <v>5</v>
      </c>
      <c r="E105" s="5">
        <v>29.2</v>
      </c>
      <c r="F105" s="5">
        <v>12</v>
      </c>
      <c r="G105" s="5">
        <v>38</v>
      </c>
      <c r="H105" s="5">
        <v>30</v>
      </c>
      <c r="I105" s="5">
        <v>10</v>
      </c>
      <c r="J105" s="5">
        <v>2</v>
      </c>
      <c r="K105" s="5">
        <v>0</v>
      </c>
    </row>
    <row r="106" spans="1:11" x14ac:dyDescent="0.25">
      <c r="A106" s="4">
        <v>1890</v>
      </c>
      <c r="B106" s="5" t="s">
        <v>224</v>
      </c>
      <c r="C106" s="5" t="s">
        <v>29</v>
      </c>
      <c r="D106" s="5">
        <v>5</v>
      </c>
      <c r="E106" s="5">
        <v>32</v>
      </c>
      <c r="F106" s="5">
        <v>13</v>
      </c>
      <c r="G106" s="5">
        <v>35</v>
      </c>
      <c r="H106" s="5">
        <v>26</v>
      </c>
      <c r="I106" s="5">
        <v>7</v>
      </c>
      <c r="J106" s="5">
        <v>1</v>
      </c>
      <c r="K106" s="5">
        <v>0</v>
      </c>
    </row>
    <row r="107" spans="1:11" x14ac:dyDescent="0.25">
      <c r="A107" s="4">
        <v>9178</v>
      </c>
      <c r="B107" s="5" t="s">
        <v>112</v>
      </c>
      <c r="C107" s="5" t="s">
        <v>18</v>
      </c>
      <c r="D107" s="5">
        <v>0</v>
      </c>
      <c r="E107" s="5">
        <v>17</v>
      </c>
      <c r="F107" s="5">
        <v>7</v>
      </c>
      <c r="G107" s="5">
        <v>13</v>
      </c>
      <c r="H107" s="5">
        <v>16</v>
      </c>
      <c r="I107" s="5">
        <v>7</v>
      </c>
      <c r="J107" s="5">
        <v>2</v>
      </c>
      <c r="K107" s="5">
        <v>0</v>
      </c>
    </row>
    <row r="108" spans="1:11" x14ac:dyDescent="0.25">
      <c r="A108" s="4">
        <v>10587</v>
      </c>
      <c r="B108" s="5" t="s">
        <v>78</v>
      </c>
      <c r="C108" s="5" t="s">
        <v>79</v>
      </c>
      <c r="D108" s="5">
        <v>5</v>
      </c>
      <c r="E108" s="5">
        <v>31</v>
      </c>
      <c r="F108" s="5">
        <v>13</v>
      </c>
      <c r="G108" s="5">
        <v>22</v>
      </c>
      <c r="H108" s="5">
        <v>25</v>
      </c>
      <c r="I108" s="5">
        <v>8</v>
      </c>
      <c r="J108" s="5">
        <v>2</v>
      </c>
      <c r="K108" s="5">
        <v>0</v>
      </c>
    </row>
    <row r="109" spans="1:11" x14ac:dyDescent="0.25">
      <c r="A109" s="4">
        <v>11486</v>
      </c>
      <c r="B109" s="5" t="s">
        <v>16</v>
      </c>
      <c r="C109" s="5" t="s">
        <v>17</v>
      </c>
      <c r="D109" s="5">
        <v>4</v>
      </c>
      <c r="E109" s="5">
        <v>21.1</v>
      </c>
      <c r="F109" s="5">
        <v>9</v>
      </c>
      <c r="G109" s="5">
        <v>22</v>
      </c>
      <c r="H109" s="5">
        <v>21</v>
      </c>
      <c r="I109" s="5">
        <v>13</v>
      </c>
      <c r="J109" s="5">
        <v>1</v>
      </c>
      <c r="K109" s="5">
        <v>0</v>
      </c>
    </row>
    <row r="110" spans="1:11" x14ac:dyDescent="0.25">
      <c r="A110" s="4">
        <v>4371</v>
      </c>
      <c r="B110" s="5" t="s">
        <v>140</v>
      </c>
      <c r="C110" s="5" t="s">
        <v>66</v>
      </c>
      <c r="D110" s="5">
        <v>5</v>
      </c>
      <c r="E110" s="5">
        <v>26</v>
      </c>
      <c r="F110" s="5">
        <v>11</v>
      </c>
      <c r="G110" s="5">
        <v>28</v>
      </c>
      <c r="H110" s="5">
        <v>25</v>
      </c>
      <c r="I110" s="5">
        <v>6</v>
      </c>
      <c r="J110" s="5">
        <v>2</v>
      </c>
      <c r="K110" s="5">
        <v>0</v>
      </c>
    </row>
    <row r="111" spans="1:11" x14ac:dyDescent="0.25">
      <c r="A111" s="4">
        <v>12768</v>
      </c>
      <c r="B111" s="5" t="s">
        <v>21</v>
      </c>
      <c r="C111" s="5" t="s">
        <v>22</v>
      </c>
      <c r="D111" s="5">
        <v>5</v>
      </c>
      <c r="E111" s="5">
        <v>28.1</v>
      </c>
      <c r="F111" s="5">
        <v>12</v>
      </c>
      <c r="G111" s="5">
        <v>26</v>
      </c>
      <c r="H111" s="5">
        <v>24</v>
      </c>
      <c r="I111" s="5">
        <v>15</v>
      </c>
      <c r="J111" s="5">
        <v>3</v>
      </c>
      <c r="K111" s="5">
        <v>0</v>
      </c>
    </row>
    <row r="112" spans="1:11" x14ac:dyDescent="0.25">
      <c r="A112" s="4">
        <v>16208</v>
      </c>
      <c r="B112" s="5" t="s">
        <v>205</v>
      </c>
      <c r="C112" s="5" t="s">
        <v>52</v>
      </c>
      <c r="D112" s="5">
        <v>5</v>
      </c>
      <c r="E112" s="5">
        <v>28</v>
      </c>
      <c r="F112" s="5">
        <v>12</v>
      </c>
      <c r="G112" s="5">
        <v>23</v>
      </c>
      <c r="H112" s="5">
        <v>20</v>
      </c>
      <c r="I112" s="5">
        <v>15</v>
      </c>
      <c r="J112" s="5">
        <v>1</v>
      </c>
      <c r="K112" s="5">
        <v>0</v>
      </c>
    </row>
    <row r="113" spans="1:11" x14ac:dyDescent="0.25">
      <c r="A113" s="4">
        <v>4235</v>
      </c>
      <c r="B113" s="5" t="s">
        <v>128</v>
      </c>
      <c r="C113" s="5" t="s">
        <v>36</v>
      </c>
      <c r="D113" s="5">
        <v>4</v>
      </c>
      <c r="E113" s="5">
        <v>23.1</v>
      </c>
      <c r="F113" s="5">
        <v>10</v>
      </c>
      <c r="G113" s="5">
        <v>11</v>
      </c>
      <c r="H113" s="5">
        <v>26</v>
      </c>
      <c r="I113" s="5">
        <v>7</v>
      </c>
      <c r="J113" s="5">
        <v>3</v>
      </c>
      <c r="K113" s="5">
        <v>0</v>
      </c>
    </row>
    <row r="114" spans="1:11" x14ac:dyDescent="0.25">
      <c r="A114" s="4">
        <v>6435</v>
      </c>
      <c r="B114" s="5" t="s">
        <v>115</v>
      </c>
      <c r="C114" s="5" t="s">
        <v>45</v>
      </c>
      <c r="D114" s="5">
        <v>2</v>
      </c>
      <c r="E114" s="5">
        <v>14</v>
      </c>
      <c r="F114" s="5">
        <v>6</v>
      </c>
      <c r="G114" s="5">
        <v>14</v>
      </c>
      <c r="H114" s="5">
        <v>12</v>
      </c>
      <c r="I114" s="5">
        <v>3</v>
      </c>
      <c r="J114" s="5">
        <v>1</v>
      </c>
      <c r="K114" s="5">
        <v>0</v>
      </c>
    </row>
    <row r="115" spans="1:11" x14ac:dyDescent="0.25">
      <c r="A115" s="4">
        <v>3254</v>
      </c>
      <c r="B115" s="5" t="s">
        <v>121</v>
      </c>
      <c r="C115" s="5" t="s">
        <v>54</v>
      </c>
      <c r="D115" s="5">
        <v>5</v>
      </c>
      <c r="E115" s="5">
        <v>32.200000000000003</v>
      </c>
      <c r="F115" s="5">
        <v>14</v>
      </c>
      <c r="G115" s="5">
        <v>26</v>
      </c>
      <c r="H115" s="5">
        <v>31</v>
      </c>
      <c r="I115" s="5">
        <v>10</v>
      </c>
      <c r="J115" s="5">
        <v>3</v>
      </c>
      <c r="K115" s="5">
        <v>0</v>
      </c>
    </row>
    <row r="116" spans="1:11" x14ac:dyDescent="0.25">
      <c r="A116" s="4">
        <v>7450</v>
      </c>
      <c r="B116" s="5" t="s">
        <v>101</v>
      </c>
      <c r="C116" s="5" t="s">
        <v>62</v>
      </c>
      <c r="D116" s="5">
        <v>4</v>
      </c>
      <c r="E116" s="5">
        <v>25.1</v>
      </c>
      <c r="F116" s="5">
        <v>11</v>
      </c>
      <c r="G116" s="5">
        <v>19</v>
      </c>
      <c r="H116" s="5">
        <v>25</v>
      </c>
      <c r="I116" s="5">
        <v>4</v>
      </c>
      <c r="J116" s="5">
        <v>1</v>
      </c>
      <c r="K116" s="5">
        <v>0</v>
      </c>
    </row>
    <row r="117" spans="1:11" x14ac:dyDescent="0.25">
      <c r="A117" s="4">
        <v>3374</v>
      </c>
      <c r="B117" s="5" t="s">
        <v>57</v>
      </c>
      <c r="C117" s="5" t="s">
        <v>45</v>
      </c>
      <c r="D117" s="5">
        <v>4</v>
      </c>
      <c r="E117" s="5">
        <v>23</v>
      </c>
      <c r="F117" s="5">
        <v>10</v>
      </c>
      <c r="G117" s="5">
        <v>26</v>
      </c>
      <c r="H117" s="5">
        <v>25</v>
      </c>
      <c r="I117" s="5">
        <v>11</v>
      </c>
      <c r="J117" s="5">
        <v>1</v>
      </c>
      <c r="K117" s="5">
        <v>0</v>
      </c>
    </row>
    <row r="118" spans="1:11" x14ac:dyDescent="0.25">
      <c r="A118" s="4">
        <v>10354</v>
      </c>
      <c r="B118" s="5" t="s">
        <v>255</v>
      </c>
      <c r="C118" s="5" t="s">
        <v>38</v>
      </c>
      <c r="D118" s="5">
        <v>2</v>
      </c>
      <c r="E118" s="5">
        <v>15.2</v>
      </c>
      <c r="F118" s="5">
        <v>7</v>
      </c>
      <c r="G118" s="5">
        <v>13</v>
      </c>
      <c r="H118" s="5">
        <v>12</v>
      </c>
      <c r="I118" s="5">
        <v>3</v>
      </c>
      <c r="J118" s="5">
        <v>1</v>
      </c>
      <c r="K118" s="5">
        <v>0</v>
      </c>
    </row>
    <row r="119" spans="1:11" x14ac:dyDescent="0.25">
      <c r="A119" s="4">
        <v>13849</v>
      </c>
      <c r="B119" s="5" t="s">
        <v>177</v>
      </c>
      <c r="C119" s="5" t="s">
        <v>52</v>
      </c>
      <c r="D119" s="5">
        <v>3</v>
      </c>
      <c r="E119" s="5">
        <v>15.2</v>
      </c>
      <c r="F119" s="5">
        <v>7</v>
      </c>
      <c r="G119" s="5">
        <v>6</v>
      </c>
      <c r="H119" s="5">
        <v>13</v>
      </c>
      <c r="I119" s="5">
        <v>9</v>
      </c>
      <c r="J119" s="5">
        <v>0</v>
      </c>
      <c r="K119" s="5">
        <v>0</v>
      </c>
    </row>
    <row r="120" spans="1:11" x14ac:dyDescent="0.25">
      <c r="A120" s="4">
        <v>15514</v>
      </c>
      <c r="B120" s="5" t="s">
        <v>72</v>
      </c>
      <c r="C120" s="5" t="s">
        <v>22</v>
      </c>
      <c r="D120" s="5">
        <v>4</v>
      </c>
      <c r="E120" s="5">
        <v>22.1</v>
      </c>
      <c r="F120" s="5">
        <v>10</v>
      </c>
      <c r="G120" s="5">
        <v>19</v>
      </c>
      <c r="H120" s="5">
        <v>20</v>
      </c>
      <c r="I120" s="5">
        <v>7</v>
      </c>
      <c r="J120" s="5">
        <v>1</v>
      </c>
      <c r="K120" s="5">
        <v>0</v>
      </c>
    </row>
    <row r="121" spans="1:11" x14ac:dyDescent="0.25">
      <c r="A121" s="4">
        <v>16137</v>
      </c>
      <c r="B121" s="5" t="s">
        <v>108</v>
      </c>
      <c r="C121" s="5" t="s">
        <v>43</v>
      </c>
      <c r="D121" s="5">
        <v>4</v>
      </c>
      <c r="E121" s="5">
        <v>20</v>
      </c>
      <c r="F121" s="5">
        <v>9</v>
      </c>
      <c r="G121" s="5">
        <v>20</v>
      </c>
      <c r="H121" s="5">
        <v>18</v>
      </c>
      <c r="I121" s="5">
        <v>10</v>
      </c>
      <c r="J121" s="5">
        <v>1</v>
      </c>
      <c r="K121" s="5">
        <v>0</v>
      </c>
    </row>
    <row r="122" spans="1:11" x14ac:dyDescent="0.25">
      <c r="A122" s="4">
        <v>12664</v>
      </c>
      <c r="B122" s="5" t="s">
        <v>243</v>
      </c>
      <c r="C122" s="5" t="s">
        <v>66</v>
      </c>
      <c r="D122" s="5">
        <v>4</v>
      </c>
      <c r="E122" s="5">
        <v>24.1</v>
      </c>
      <c r="F122" s="5">
        <v>11</v>
      </c>
      <c r="G122" s="5">
        <v>28</v>
      </c>
      <c r="H122" s="5">
        <v>23</v>
      </c>
      <c r="I122" s="5">
        <v>5</v>
      </c>
      <c r="J122" s="5">
        <v>1</v>
      </c>
      <c r="K122" s="5">
        <v>0</v>
      </c>
    </row>
    <row r="123" spans="1:11" x14ac:dyDescent="0.25">
      <c r="A123" s="4">
        <v>1701</v>
      </c>
      <c r="B123" s="5" t="s">
        <v>181</v>
      </c>
      <c r="C123" s="5" t="s">
        <v>96</v>
      </c>
      <c r="D123" s="5">
        <v>0</v>
      </c>
      <c r="E123" s="5">
        <v>11</v>
      </c>
      <c r="F123" s="5">
        <v>5</v>
      </c>
      <c r="G123" s="5">
        <v>10</v>
      </c>
      <c r="H123" s="5">
        <v>13</v>
      </c>
      <c r="I123" s="5">
        <v>6</v>
      </c>
      <c r="J123" s="5">
        <v>0</v>
      </c>
      <c r="K123" s="5">
        <v>0</v>
      </c>
    </row>
    <row r="124" spans="1:11" x14ac:dyDescent="0.25">
      <c r="A124" s="4">
        <v>4676</v>
      </c>
      <c r="B124" s="5" t="s">
        <v>110</v>
      </c>
      <c r="C124" s="5" t="s">
        <v>66</v>
      </c>
      <c r="D124" s="5">
        <v>4</v>
      </c>
      <c r="E124" s="5">
        <v>17.100000000000001</v>
      </c>
      <c r="F124" s="5">
        <v>8</v>
      </c>
      <c r="G124" s="5">
        <v>19</v>
      </c>
      <c r="H124" s="5">
        <v>15</v>
      </c>
      <c r="I124" s="5">
        <v>8</v>
      </c>
      <c r="J124" s="5">
        <v>1</v>
      </c>
      <c r="K124" s="5">
        <v>0</v>
      </c>
    </row>
    <row r="125" spans="1:11" x14ac:dyDescent="0.25">
      <c r="A125" s="4">
        <v>6902</v>
      </c>
      <c r="B125" s="5" t="s">
        <v>238</v>
      </c>
      <c r="C125" s="5" t="s">
        <v>32</v>
      </c>
      <c r="D125" s="5">
        <v>5</v>
      </c>
      <c r="E125" s="5">
        <v>30</v>
      </c>
      <c r="F125" s="5">
        <v>14</v>
      </c>
      <c r="G125" s="5">
        <v>14</v>
      </c>
      <c r="H125" s="5">
        <v>26</v>
      </c>
      <c r="I125" s="5">
        <v>15</v>
      </c>
      <c r="J125" s="5">
        <v>1</v>
      </c>
      <c r="K125" s="5">
        <v>0</v>
      </c>
    </row>
    <row r="126" spans="1:11" x14ac:dyDescent="0.25">
      <c r="A126" s="4">
        <v>3132</v>
      </c>
      <c r="B126" s="5" t="s">
        <v>191</v>
      </c>
      <c r="C126" s="5" t="s">
        <v>18</v>
      </c>
      <c r="D126" s="5">
        <v>0</v>
      </c>
      <c r="E126" s="5">
        <v>10.199999999999999</v>
      </c>
      <c r="F126" s="5">
        <v>5</v>
      </c>
      <c r="G126" s="5">
        <v>8</v>
      </c>
      <c r="H126" s="5">
        <v>9</v>
      </c>
      <c r="I126" s="5">
        <v>5</v>
      </c>
      <c r="J126" s="5">
        <v>0</v>
      </c>
      <c r="K126" s="5">
        <v>0</v>
      </c>
    </row>
    <row r="127" spans="1:11" x14ac:dyDescent="0.25">
      <c r="A127" s="4">
        <v>12804</v>
      </c>
      <c r="B127" s="5" t="s">
        <v>269</v>
      </c>
      <c r="C127" s="5" t="s">
        <v>26</v>
      </c>
      <c r="D127" s="5">
        <v>4</v>
      </c>
      <c r="E127" s="5">
        <v>25.1</v>
      </c>
      <c r="F127" s="5">
        <v>12</v>
      </c>
      <c r="G127" s="5">
        <v>19</v>
      </c>
      <c r="H127" s="5">
        <v>20</v>
      </c>
      <c r="I127" s="5">
        <v>7</v>
      </c>
      <c r="J127" s="5">
        <v>0</v>
      </c>
      <c r="K127" s="5">
        <v>1</v>
      </c>
    </row>
    <row r="128" spans="1:11" x14ac:dyDescent="0.25">
      <c r="A128" s="4">
        <v>13071</v>
      </c>
      <c r="B128" s="5" t="s">
        <v>44</v>
      </c>
      <c r="C128" s="5" t="s">
        <v>70</v>
      </c>
      <c r="D128" s="5">
        <v>4</v>
      </c>
      <c r="E128" s="5">
        <v>25</v>
      </c>
      <c r="F128" s="5">
        <v>12</v>
      </c>
      <c r="G128" s="5">
        <v>20</v>
      </c>
      <c r="H128" s="5">
        <v>25</v>
      </c>
      <c r="I128" s="5">
        <v>4</v>
      </c>
      <c r="J128" s="5">
        <v>1</v>
      </c>
      <c r="K128" s="5">
        <v>0</v>
      </c>
    </row>
    <row r="129" spans="1:11" x14ac:dyDescent="0.25">
      <c r="A129" s="4">
        <v>3137</v>
      </c>
      <c r="B129" s="5" t="s">
        <v>14</v>
      </c>
      <c r="C129" s="5" t="s">
        <v>15</v>
      </c>
      <c r="D129" s="5">
        <v>5</v>
      </c>
      <c r="E129" s="5">
        <v>31</v>
      </c>
      <c r="F129" s="5">
        <v>15</v>
      </c>
      <c r="G129" s="5">
        <v>30</v>
      </c>
      <c r="H129" s="5">
        <v>29</v>
      </c>
      <c r="I129" s="5">
        <v>12</v>
      </c>
      <c r="J129" s="5">
        <v>2</v>
      </c>
      <c r="K129" s="5">
        <v>0</v>
      </c>
    </row>
    <row r="130" spans="1:11" x14ac:dyDescent="0.25">
      <c r="A130" s="4">
        <v>3542</v>
      </c>
      <c r="B130" s="5" t="s">
        <v>141</v>
      </c>
      <c r="C130" s="5" t="s">
        <v>50</v>
      </c>
      <c r="D130" s="5">
        <v>0</v>
      </c>
      <c r="E130" s="5">
        <v>10.1</v>
      </c>
      <c r="F130" s="5">
        <v>5</v>
      </c>
      <c r="G130" s="5">
        <v>10</v>
      </c>
      <c r="H130" s="5">
        <v>9</v>
      </c>
      <c r="I130" s="5">
        <v>4</v>
      </c>
      <c r="J130" s="5">
        <v>0</v>
      </c>
      <c r="K130" s="5">
        <v>0</v>
      </c>
    </row>
    <row r="131" spans="1:11" x14ac:dyDescent="0.25">
      <c r="A131" s="4">
        <v>11530</v>
      </c>
      <c r="B131" s="5" t="s">
        <v>190</v>
      </c>
      <c r="C131" s="5" t="s">
        <v>70</v>
      </c>
      <c r="D131" s="5">
        <v>4</v>
      </c>
      <c r="E131" s="5">
        <v>22.2</v>
      </c>
      <c r="F131" s="5">
        <v>11</v>
      </c>
      <c r="G131" s="5">
        <v>32</v>
      </c>
      <c r="H131" s="5">
        <v>18</v>
      </c>
      <c r="I131" s="5">
        <v>11</v>
      </c>
      <c r="J131" s="5">
        <v>1</v>
      </c>
      <c r="K131" s="5">
        <v>0</v>
      </c>
    </row>
    <row r="132" spans="1:11" x14ac:dyDescent="0.25">
      <c r="A132" s="4">
        <v>13431</v>
      </c>
      <c r="B132" s="5" t="s">
        <v>241</v>
      </c>
      <c r="C132" s="5" t="s">
        <v>77</v>
      </c>
      <c r="D132" s="5">
        <v>5</v>
      </c>
      <c r="E132" s="5">
        <v>35</v>
      </c>
      <c r="F132" s="5">
        <v>17</v>
      </c>
      <c r="G132" s="5">
        <v>19</v>
      </c>
      <c r="H132" s="5">
        <v>27</v>
      </c>
      <c r="I132" s="5">
        <v>9</v>
      </c>
      <c r="J132" s="5">
        <v>3</v>
      </c>
      <c r="K132" s="5">
        <v>0</v>
      </c>
    </row>
    <row r="133" spans="1:11" x14ac:dyDescent="0.25">
      <c r="A133" s="4">
        <v>9132</v>
      </c>
      <c r="B133" s="5" t="s">
        <v>130</v>
      </c>
      <c r="C133" s="5" t="s">
        <v>81</v>
      </c>
      <c r="D133" s="5">
        <v>4</v>
      </c>
      <c r="E133" s="5">
        <v>24.2</v>
      </c>
      <c r="F133" s="5">
        <v>12</v>
      </c>
      <c r="G133" s="5">
        <v>28</v>
      </c>
      <c r="H133" s="5">
        <v>23</v>
      </c>
      <c r="I133" s="5">
        <v>5</v>
      </c>
      <c r="J133" s="5">
        <v>1</v>
      </c>
      <c r="K133" s="5">
        <v>0</v>
      </c>
    </row>
    <row r="134" spans="1:11" x14ac:dyDescent="0.25">
      <c r="A134" s="4">
        <v>9434</v>
      </c>
      <c r="B134" s="5" t="s">
        <v>19</v>
      </c>
      <c r="C134" s="5" t="s">
        <v>20</v>
      </c>
      <c r="D134" s="5">
        <v>5</v>
      </c>
      <c r="E134" s="5">
        <v>32.200000000000003</v>
      </c>
      <c r="F134" s="5">
        <v>16</v>
      </c>
      <c r="G134" s="5">
        <v>27</v>
      </c>
      <c r="H134" s="5">
        <v>33</v>
      </c>
      <c r="I134" s="5">
        <v>13</v>
      </c>
      <c r="J134" s="5">
        <v>2</v>
      </c>
      <c r="K134" s="5">
        <v>0</v>
      </c>
    </row>
    <row r="135" spans="1:11" x14ac:dyDescent="0.25">
      <c r="A135" s="4">
        <v>12304</v>
      </c>
      <c r="B135" s="5" t="s">
        <v>171</v>
      </c>
      <c r="C135" s="5" t="s">
        <v>22</v>
      </c>
      <c r="D135" s="5">
        <v>4</v>
      </c>
      <c r="E135" s="5">
        <v>24.1</v>
      </c>
      <c r="F135" s="5">
        <v>12</v>
      </c>
      <c r="G135" s="5">
        <v>18</v>
      </c>
      <c r="H135" s="5">
        <v>25</v>
      </c>
      <c r="I135" s="5">
        <v>11</v>
      </c>
      <c r="J135" s="5">
        <v>0</v>
      </c>
      <c r="K135" s="5">
        <v>0</v>
      </c>
    </row>
    <row r="136" spans="1:11" x14ac:dyDescent="0.25">
      <c r="A136" s="4">
        <v>6570</v>
      </c>
      <c r="B136" s="5" t="s">
        <v>85</v>
      </c>
      <c r="C136" s="5" t="s">
        <v>70</v>
      </c>
      <c r="D136" s="5">
        <v>4</v>
      </c>
      <c r="E136" s="5">
        <v>20</v>
      </c>
      <c r="F136" s="5">
        <v>10</v>
      </c>
      <c r="G136" s="5">
        <v>15</v>
      </c>
      <c r="H136" s="5">
        <v>22</v>
      </c>
      <c r="I136" s="5">
        <v>11</v>
      </c>
      <c r="J136" s="5">
        <v>2</v>
      </c>
      <c r="K136" s="5">
        <v>0</v>
      </c>
    </row>
    <row r="137" spans="1:11" x14ac:dyDescent="0.25">
      <c r="A137" s="4">
        <v>6895</v>
      </c>
      <c r="B137" s="5" t="s">
        <v>82</v>
      </c>
      <c r="C137" s="5" t="s">
        <v>96</v>
      </c>
      <c r="D137" s="5">
        <v>4</v>
      </c>
      <c r="E137" s="5">
        <v>20</v>
      </c>
      <c r="F137" s="5">
        <v>10</v>
      </c>
      <c r="G137" s="5">
        <v>15</v>
      </c>
      <c r="H137" s="5">
        <v>27</v>
      </c>
      <c r="I137" s="5">
        <v>6</v>
      </c>
      <c r="J137" s="5">
        <v>1</v>
      </c>
      <c r="K137" s="5">
        <v>0</v>
      </c>
    </row>
    <row r="138" spans="1:11" x14ac:dyDescent="0.25">
      <c r="A138" s="4">
        <v>7731</v>
      </c>
      <c r="B138" s="5" t="s">
        <v>207</v>
      </c>
      <c r="C138" s="5" t="s">
        <v>18</v>
      </c>
      <c r="D138" s="5">
        <v>4</v>
      </c>
      <c r="E138" s="5">
        <v>20</v>
      </c>
      <c r="F138" s="5">
        <v>10</v>
      </c>
      <c r="G138" s="5">
        <v>21</v>
      </c>
      <c r="H138" s="5">
        <v>16</v>
      </c>
      <c r="I138" s="5">
        <v>11</v>
      </c>
      <c r="J138" s="5">
        <v>2</v>
      </c>
      <c r="K138" s="5">
        <v>0</v>
      </c>
    </row>
    <row r="139" spans="1:11" x14ac:dyDescent="0.25">
      <c r="A139" s="4">
        <v>16149</v>
      </c>
      <c r="B139" s="5" t="s">
        <v>237</v>
      </c>
      <c r="C139" s="5" t="s">
        <v>66</v>
      </c>
      <c r="D139" s="5">
        <v>4</v>
      </c>
      <c r="E139" s="5">
        <v>26</v>
      </c>
      <c r="F139" s="5">
        <v>13</v>
      </c>
      <c r="G139" s="5">
        <v>30</v>
      </c>
      <c r="H139" s="5">
        <v>21</v>
      </c>
      <c r="I139" s="5">
        <v>5</v>
      </c>
      <c r="J139" s="5">
        <v>1</v>
      </c>
      <c r="K139" s="5">
        <v>0</v>
      </c>
    </row>
    <row r="140" spans="1:11" x14ac:dyDescent="0.25">
      <c r="A140" s="4">
        <v>6283</v>
      </c>
      <c r="B140" s="5" t="s">
        <v>129</v>
      </c>
      <c r="C140" s="5" t="s">
        <v>20</v>
      </c>
      <c r="D140" s="5">
        <v>4</v>
      </c>
      <c r="E140" s="5">
        <v>19.2</v>
      </c>
      <c r="F140" s="5">
        <v>10</v>
      </c>
      <c r="G140" s="5">
        <v>13</v>
      </c>
      <c r="H140" s="5">
        <v>26</v>
      </c>
      <c r="I140" s="5">
        <v>11</v>
      </c>
      <c r="J140" s="5">
        <v>0</v>
      </c>
      <c r="K140" s="5">
        <v>0</v>
      </c>
    </row>
    <row r="141" spans="1:11" x14ac:dyDescent="0.25">
      <c r="A141" s="4">
        <v>6797</v>
      </c>
      <c r="B141" s="5" t="s">
        <v>134</v>
      </c>
      <c r="C141" s="5" t="s">
        <v>26</v>
      </c>
      <c r="D141" s="5">
        <v>5</v>
      </c>
      <c r="E141" s="5">
        <v>29.1</v>
      </c>
      <c r="F141" s="5">
        <v>15</v>
      </c>
      <c r="G141" s="5">
        <v>25</v>
      </c>
      <c r="H141" s="5">
        <v>29</v>
      </c>
      <c r="I141" s="5">
        <v>11</v>
      </c>
      <c r="J141" s="5">
        <v>0</v>
      </c>
      <c r="K141" s="5">
        <v>0</v>
      </c>
    </row>
    <row r="142" spans="1:11" x14ac:dyDescent="0.25">
      <c r="A142" s="4">
        <v>3201</v>
      </c>
      <c r="B142" s="5" t="s">
        <v>64</v>
      </c>
      <c r="C142" s="5" t="s">
        <v>18</v>
      </c>
      <c r="D142" s="5">
        <v>4</v>
      </c>
      <c r="E142" s="5">
        <v>21.1</v>
      </c>
      <c r="F142" s="5">
        <v>11</v>
      </c>
      <c r="G142" s="5">
        <v>23</v>
      </c>
      <c r="H142" s="5">
        <v>19</v>
      </c>
      <c r="I142" s="5">
        <v>17</v>
      </c>
      <c r="J142" s="5">
        <v>1</v>
      </c>
      <c r="K142" s="5">
        <v>0</v>
      </c>
    </row>
    <row r="143" spans="1:11" x14ac:dyDescent="0.25">
      <c r="A143" s="4">
        <v>5203</v>
      </c>
      <c r="B143" s="5" t="s">
        <v>87</v>
      </c>
      <c r="C143" s="5" t="s">
        <v>34</v>
      </c>
      <c r="D143" s="5">
        <v>4</v>
      </c>
      <c r="E143" s="5">
        <v>21.1</v>
      </c>
      <c r="F143" s="5">
        <v>11</v>
      </c>
      <c r="G143" s="5">
        <v>9</v>
      </c>
      <c r="H143" s="5">
        <v>29</v>
      </c>
      <c r="I143" s="5">
        <v>12</v>
      </c>
      <c r="J143" s="5">
        <v>0</v>
      </c>
      <c r="K143" s="5">
        <v>0</v>
      </c>
    </row>
    <row r="144" spans="1:11" x14ac:dyDescent="0.25">
      <c r="A144" s="4">
        <v>13048</v>
      </c>
      <c r="B144" s="5" t="s">
        <v>183</v>
      </c>
      <c r="C144" s="5" t="s">
        <v>11</v>
      </c>
      <c r="D144" s="5">
        <v>5</v>
      </c>
      <c r="E144" s="5">
        <v>31</v>
      </c>
      <c r="F144" s="5">
        <v>16</v>
      </c>
      <c r="G144" s="5">
        <v>25</v>
      </c>
      <c r="H144" s="5">
        <v>35</v>
      </c>
      <c r="I144" s="5">
        <v>9</v>
      </c>
      <c r="J144" s="5">
        <v>0</v>
      </c>
      <c r="K144" s="5">
        <v>0</v>
      </c>
    </row>
    <row r="145" spans="1:11" x14ac:dyDescent="0.25">
      <c r="A145" s="4">
        <v>2429</v>
      </c>
      <c r="B145" s="5" t="s">
        <v>83</v>
      </c>
      <c r="C145" s="5" t="s">
        <v>84</v>
      </c>
      <c r="D145" s="5">
        <v>4</v>
      </c>
      <c r="E145" s="5">
        <v>27</v>
      </c>
      <c r="F145" s="5">
        <v>14</v>
      </c>
      <c r="G145" s="5">
        <v>29</v>
      </c>
      <c r="H145" s="5">
        <v>24</v>
      </c>
      <c r="I145" s="5">
        <v>5</v>
      </c>
      <c r="J145" s="5">
        <v>1</v>
      </c>
      <c r="K145" s="5">
        <v>0</v>
      </c>
    </row>
    <row r="146" spans="1:11" x14ac:dyDescent="0.25">
      <c r="A146" s="4">
        <v>12703</v>
      </c>
      <c r="B146" s="5" t="s">
        <v>94</v>
      </c>
      <c r="C146" s="5" t="s">
        <v>84</v>
      </c>
      <c r="D146" s="5">
        <v>0</v>
      </c>
      <c r="E146" s="5">
        <v>11.1</v>
      </c>
      <c r="F146" s="5">
        <v>6</v>
      </c>
      <c r="G146" s="5">
        <v>14</v>
      </c>
      <c r="H146" s="5">
        <v>13</v>
      </c>
      <c r="I146" s="5">
        <v>5</v>
      </c>
      <c r="J146" s="5">
        <v>1</v>
      </c>
      <c r="K146" s="5">
        <v>0</v>
      </c>
    </row>
    <row r="147" spans="1:11" x14ac:dyDescent="0.25">
      <c r="A147" s="4">
        <v>11713</v>
      </c>
      <c r="B147" s="5" t="s">
        <v>56</v>
      </c>
      <c r="C147" s="5" t="s">
        <v>24</v>
      </c>
      <c r="D147" s="5">
        <v>5</v>
      </c>
      <c r="E147" s="5">
        <v>28.1</v>
      </c>
      <c r="F147" s="5">
        <v>15</v>
      </c>
      <c r="G147" s="5">
        <v>21</v>
      </c>
      <c r="H147" s="5">
        <v>34</v>
      </c>
      <c r="I147" s="5">
        <v>9</v>
      </c>
      <c r="J147" s="5">
        <v>2</v>
      </c>
      <c r="K147" s="5">
        <v>0</v>
      </c>
    </row>
    <row r="148" spans="1:11" x14ac:dyDescent="0.25">
      <c r="A148" s="4">
        <v>5358</v>
      </c>
      <c r="B148" s="5" t="s">
        <v>209</v>
      </c>
      <c r="C148" s="5" t="s">
        <v>36</v>
      </c>
      <c r="D148" s="5">
        <v>0</v>
      </c>
      <c r="E148" s="5">
        <v>11.1</v>
      </c>
      <c r="F148" s="5">
        <v>6</v>
      </c>
      <c r="G148" s="5">
        <v>8</v>
      </c>
      <c r="H148" s="5">
        <v>11</v>
      </c>
      <c r="I148" s="5">
        <v>2</v>
      </c>
      <c r="J148" s="5">
        <v>0</v>
      </c>
      <c r="K148" s="5">
        <v>0</v>
      </c>
    </row>
    <row r="149" spans="1:11" x14ac:dyDescent="0.25">
      <c r="A149" s="4">
        <v>9323</v>
      </c>
      <c r="B149" s="5" t="s">
        <v>219</v>
      </c>
      <c r="C149" s="5" t="s">
        <v>17</v>
      </c>
      <c r="D149" s="5">
        <v>5</v>
      </c>
      <c r="E149" s="5">
        <v>31.1</v>
      </c>
      <c r="F149" s="5">
        <v>17</v>
      </c>
      <c r="G149" s="5">
        <v>19</v>
      </c>
      <c r="H149" s="5">
        <v>34</v>
      </c>
      <c r="I149" s="5">
        <v>10</v>
      </c>
      <c r="J149" s="5">
        <v>1</v>
      </c>
      <c r="K149" s="5">
        <v>0</v>
      </c>
    </row>
    <row r="150" spans="1:11" x14ac:dyDescent="0.25">
      <c r="A150" s="4">
        <v>8992</v>
      </c>
      <c r="B150" s="5" t="s">
        <v>212</v>
      </c>
      <c r="C150" s="5" t="s">
        <v>18</v>
      </c>
      <c r="D150" s="5">
        <v>0</v>
      </c>
      <c r="E150" s="5">
        <v>11</v>
      </c>
      <c r="F150" s="5">
        <v>6</v>
      </c>
      <c r="G150" s="5">
        <v>11</v>
      </c>
      <c r="H150" s="5">
        <v>10</v>
      </c>
      <c r="I150" s="5">
        <v>10</v>
      </c>
      <c r="J150" s="5">
        <v>0</v>
      </c>
      <c r="K150" s="5">
        <v>1</v>
      </c>
    </row>
    <row r="151" spans="1:11" x14ac:dyDescent="0.25">
      <c r="A151" s="4">
        <v>8782</v>
      </c>
      <c r="B151" s="5" t="s">
        <v>107</v>
      </c>
      <c r="C151" s="5" t="s">
        <v>38</v>
      </c>
      <c r="D151" s="5">
        <v>5</v>
      </c>
      <c r="E151" s="5">
        <v>23.2</v>
      </c>
      <c r="F151" s="5">
        <v>13</v>
      </c>
      <c r="G151" s="5">
        <v>21</v>
      </c>
      <c r="H151" s="5">
        <v>24</v>
      </c>
      <c r="I151" s="5">
        <v>10</v>
      </c>
      <c r="J151" s="5">
        <v>1</v>
      </c>
      <c r="K151" s="5">
        <v>0</v>
      </c>
    </row>
    <row r="152" spans="1:11" x14ac:dyDescent="0.25">
      <c r="A152" s="4">
        <v>1507</v>
      </c>
      <c r="B152" s="5" t="s">
        <v>69</v>
      </c>
      <c r="C152" s="5" t="s">
        <v>47</v>
      </c>
      <c r="D152" s="5">
        <v>4</v>
      </c>
      <c r="E152" s="5">
        <v>25.1</v>
      </c>
      <c r="F152" s="5">
        <v>14</v>
      </c>
      <c r="G152" s="5">
        <v>27</v>
      </c>
      <c r="H152" s="5">
        <v>25</v>
      </c>
      <c r="I152" s="5">
        <v>6</v>
      </c>
      <c r="J152" s="5">
        <v>3</v>
      </c>
      <c r="K152" s="5">
        <v>0</v>
      </c>
    </row>
    <row r="153" spans="1:11" x14ac:dyDescent="0.25">
      <c r="A153" s="4">
        <v>2929</v>
      </c>
      <c r="B153" s="5" t="s">
        <v>120</v>
      </c>
      <c r="C153" s="5" t="s">
        <v>18</v>
      </c>
      <c r="D153" s="5">
        <v>4</v>
      </c>
      <c r="E153" s="5">
        <v>19.2</v>
      </c>
      <c r="F153" s="5">
        <v>11</v>
      </c>
      <c r="G153" s="5">
        <v>15</v>
      </c>
      <c r="H153" s="5">
        <v>28</v>
      </c>
      <c r="I153" s="5">
        <v>15</v>
      </c>
      <c r="J153" s="5">
        <v>1</v>
      </c>
      <c r="K153" s="5">
        <v>0</v>
      </c>
    </row>
    <row r="154" spans="1:11" x14ac:dyDescent="0.25">
      <c r="A154" s="4">
        <v>404</v>
      </c>
      <c r="B154" s="5" t="s">
        <v>145</v>
      </c>
      <c r="C154" s="5" t="s">
        <v>81</v>
      </c>
      <c r="D154" s="5">
        <v>4</v>
      </c>
      <c r="E154" s="5">
        <v>21.1</v>
      </c>
      <c r="F154" s="5">
        <v>12</v>
      </c>
      <c r="G154" s="5">
        <v>15</v>
      </c>
      <c r="H154" s="5">
        <v>25</v>
      </c>
      <c r="I154" s="5">
        <v>11</v>
      </c>
      <c r="J154" s="5">
        <v>1</v>
      </c>
      <c r="K154" s="5">
        <v>0</v>
      </c>
    </row>
    <row r="155" spans="1:11" x14ac:dyDescent="0.25">
      <c r="A155" s="4">
        <v>12317</v>
      </c>
      <c r="B155" s="5" t="s">
        <v>253</v>
      </c>
      <c r="C155" s="5" t="s">
        <v>38</v>
      </c>
      <c r="D155" s="5">
        <v>4</v>
      </c>
      <c r="E155" s="5">
        <v>21.1</v>
      </c>
      <c r="F155" s="5">
        <v>12</v>
      </c>
      <c r="G155" s="5">
        <v>19</v>
      </c>
      <c r="H155" s="5">
        <v>26</v>
      </c>
      <c r="I155" s="5">
        <v>10</v>
      </c>
      <c r="J155" s="5">
        <v>1</v>
      </c>
      <c r="K155" s="5">
        <v>0</v>
      </c>
    </row>
    <row r="156" spans="1:11" x14ac:dyDescent="0.25">
      <c r="A156" s="4">
        <v>18</v>
      </c>
      <c r="B156" s="5" t="s">
        <v>213</v>
      </c>
      <c r="C156" s="5" t="s">
        <v>18</v>
      </c>
      <c r="D156" s="5">
        <v>0</v>
      </c>
      <c r="E156" s="5">
        <v>10.199999999999999</v>
      </c>
      <c r="F156" s="5">
        <v>6</v>
      </c>
      <c r="G156" s="5">
        <v>15</v>
      </c>
      <c r="H156" s="5">
        <v>9</v>
      </c>
      <c r="I156" s="5">
        <v>3</v>
      </c>
      <c r="J156" s="5">
        <v>1</v>
      </c>
      <c r="K156" s="5">
        <v>0</v>
      </c>
    </row>
    <row r="157" spans="1:11" x14ac:dyDescent="0.25">
      <c r="A157" s="4">
        <v>7624</v>
      </c>
      <c r="B157" s="5" t="s">
        <v>214</v>
      </c>
      <c r="C157" s="5" t="s">
        <v>96</v>
      </c>
      <c r="D157" s="5">
        <v>0</v>
      </c>
      <c r="E157" s="5">
        <v>10.199999999999999</v>
      </c>
      <c r="F157" s="5">
        <v>6</v>
      </c>
      <c r="G157" s="5">
        <v>9</v>
      </c>
      <c r="H157" s="5">
        <v>13</v>
      </c>
      <c r="I157" s="5">
        <v>6</v>
      </c>
      <c r="J157" s="5">
        <v>0</v>
      </c>
      <c r="K157" s="5">
        <v>0</v>
      </c>
    </row>
    <row r="158" spans="1:11" x14ac:dyDescent="0.25">
      <c r="A158" s="4">
        <v>4424</v>
      </c>
      <c r="B158" s="5" t="s">
        <v>91</v>
      </c>
      <c r="C158" s="5" t="s">
        <v>18</v>
      </c>
      <c r="D158" s="5">
        <v>5</v>
      </c>
      <c r="E158" s="5">
        <v>28.1</v>
      </c>
      <c r="F158" s="5">
        <v>16</v>
      </c>
      <c r="G158" s="5">
        <v>22</v>
      </c>
      <c r="H158" s="5">
        <v>33</v>
      </c>
      <c r="I158" s="5">
        <v>9</v>
      </c>
      <c r="J158" s="5">
        <v>3</v>
      </c>
      <c r="K158" s="5">
        <v>0</v>
      </c>
    </row>
    <row r="159" spans="1:11" x14ac:dyDescent="0.25">
      <c r="A159" s="4">
        <v>1994</v>
      </c>
      <c r="B159" s="5" t="s">
        <v>172</v>
      </c>
      <c r="C159" s="5" t="s">
        <v>81</v>
      </c>
      <c r="D159" s="5">
        <v>0</v>
      </c>
      <c r="E159" s="5">
        <v>12.1</v>
      </c>
      <c r="F159" s="5">
        <v>7</v>
      </c>
      <c r="G159" s="5">
        <v>7</v>
      </c>
      <c r="H159" s="5">
        <v>14</v>
      </c>
      <c r="I159" s="5">
        <v>1</v>
      </c>
      <c r="J159" s="5">
        <v>1</v>
      </c>
      <c r="K159" s="5">
        <v>1</v>
      </c>
    </row>
    <row r="160" spans="1:11" x14ac:dyDescent="0.25">
      <c r="A160" s="4">
        <v>11592</v>
      </c>
      <c r="B160" s="5" t="s">
        <v>30</v>
      </c>
      <c r="C160" s="5" t="s">
        <v>26</v>
      </c>
      <c r="D160" s="5">
        <v>3</v>
      </c>
      <c r="E160" s="5">
        <v>12.1</v>
      </c>
      <c r="F160" s="5">
        <v>7</v>
      </c>
      <c r="G160" s="5">
        <v>6</v>
      </c>
      <c r="H160" s="5">
        <v>13</v>
      </c>
      <c r="I160" s="5">
        <v>8</v>
      </c>
      <c r="J160" s="5">
        <v>0</v>
      </c>
      <c r="K160" s="5">
        <v>0</v>
      </c>
    </row>
    <row r="161" spans="1:11" x14ac:dyDescent="0.25">
      <c r="A161" s="4">
        <v>14457</v>
      </c>
      <c r="B161" s="5" t="s">
        <v>250</v>
      </c>
      <c r="C161" s="5" t="s">
        <v>70</v>
      </c>
      <c r="D161" s="5">
        <v>4</v>
      </c>
      <c r="E161" s="5">
        <v>19.100000000000001</v>
      </c>
      <c r="F161" s="5">
        <v>11</v>
      </c>
      <c r="G161" s="5">
        <v>21</v>
      </c>
      <c r="H161" s="5">
        <v>21</v>
      </c>
      <c r="I161" s="5">
        <v>8</v>
      </c>
      <c r="J161" s="5">
        <v>0</v>
      </c>
      <c r="K161" s="5">
        <v>0</v>
      </c>
    </row>
    <row r="162" spans="1:11" x14ac:dyDescent="0.25">
      <c r="A162" s="4">
        <v>13361</v>
      </c>
      <c r="B162" s="5" t="s">
        <v>169</v>
      </c>
      <c r="C162" s="5" t="s">
        <v>24</v>
      </c>
      <c r="D162" s="5">
        <v>3</v>
      </c>
      <c r="E162" s="5">
        <v>15</v>
      </c>
      <c r="F162" s="5">
        <v>9</v>
      </c>
      <c r="G162" s="5">
        <v>18</v>
      </c>
      <c r="H162" s="5">
        <v>18</v>
      </c>
      <c r="I162" s="5">
        <v>4</v>
      </c>
      <c r="J162" s="5">
        <v>2</v>
      </c>
      <c r="K162" s="5">
        <v>0</v>
      </c>
    </row>
    <row r="163" spans="1:11" x14ac:dyDescent="0.25">
      <c r="A163" s="4">
        <v>7608</v>
      </c>
      <c r="B163" s="5" t="s">
        <v>61</v>
      </c>
      <c r="C163" s="5" t="s">
        <v>62</v>
      </c>
      <c r="D163" s="5">
        <v>4</v>
      </c>
      <c r="E163" s="5">
        <v>20</v>
      </c>
      <c r="F163" s="5">
        <v>12</v>
      </c>
      <c r="G163" s="5">
        <v>17</v>
      </c>
      <c r="H163" s="5">
        <v>24</v>
      </c>
      <c r="I163" s="5">
        <v>6</v>
      </c>
      <c r="J163" s="5">
        <v>0</v>
      </c>
      <c r="K163" s="5">
        <v>0</v>
      </c>
    </row>
    <row r="164" spans="1:11" x14ac:dyDescent="0.25">
      <c r="A164" s="4">
        <v>8700</v>
      </c>
      <c r="B164" s="5" t="s">
        <v>182</v>
      </c>
      <c r="C164" s="5" t="s">
        <v>34</v>
      </c>
      <c r="D164" s="5">
        <v>5</v>
      </c>
      <c r="E164" s="5">
        <v>29.2</v>
      </c>
      <c r="F164" s="5">
        <v>18</v>
      </c>
      <c r="G164" s="5">
        <v>31</v>
      </c>
      <c r="H164" s="5">
        <v>29</v>
      </c>
      <c r="I164" s="5">
        <v>10</v>
      </c>
      <c r="J164" s="5">
        <v>2</v>
      </c>
      <c r="K164" s="5">
        <v>0</v>
      </c>
    </row>
    <row r="165" spans="1:11" x14ac:dyDescent="0.25">
      <c r="A165" s="4">
        <v>6345</v>
      </c>
      <c r="B165" s="5" t="s">
        <v>28</v>
      </c>
      <c r="C165" s="5" t="s">
        <v>29</v>
      </c>
      <c r="D165" s="5">
        <v>5</v>
      </c>
      <c r="E165" s="5">
        <v>26.1</v>
      </c>
      <c r="F165" s="5">
        <v>16</v>
      </c>
      <c r="G165" s="5">
        <v>39</v>
      </c>
      <c r="H165" s="5">
        <v>35</v>
      </c>
      <c r="I165" s="5">
        <v>11</v>
      </c>
      <c r="J165" s="5">
        <v>1</v>
      </c>
      <c r="K165" s="5">
        <v>0</v>
      </c>
    </row>
    <row r="166" spans="1:11" x14ac:dyDescent="0.25">
      <c r="A166" s="4">
        <v>9425</v>
      </c>
      <c r="B166" s="5" t="s">
        <v>105</v>
      </c>
      <c r="C166" s="5" t="s">
        <v>20</v>
      </c>
      <c r="D166" s="5">
        <v>4</v>
      </c>
      <c r="E166" s="5">
        <v>22.2</v>
      </c>
      <c r="F166" s="5">
        <v>14</v>
      </c>
      <c r="G166" s="5">
        <v>11</v>
      </c>
      <c r="H166" s="5">
        <v>23</v>
      </c>
      <c r="I166" s="5">
        <v>11</v>
      </c>
      <c r="J166" s="5">
        <v>1</v>
      </c>
      <c r="K166" s="5">
        <v>0</v>
      </c>
    </row>
    <row r="167" spans="1:11" x14ac:dyDescent="0.25">
      <c r="A167" s="4">
        <v>2540</v>
      </c>
      <c r="B167" s="5" t="s">
        <v>270</v>
      </c>
      <c r="C167" s="5" t="s">
        <v>22</v>
      </c>
      <c r="D167" s="5">
        <v>4</v>
      </c>
      <c r="E167" s="5">
        <v>19.100000000000001</v>
      </c>
      <c r="F167" s="5">
        <v>12</v>
      </c>
      <c r="G167" s="5">
        <v>9</v>
      </c>
      <c r="H167" s="5">
        <v>25</v>
      </c>
      <c r="I167" s="5">
        <v>12</v>
      </c>
      <c r="J167" s="5">
        <v>0</v>
      </c>
      <c r="K167" s="5">
        <v>0</v>
      </c>
    </row>
    <row r="168" spans="1:11" x14ac:dyDescent="0.25">
      <c r="A168" s="4">
        <v>10130</v>
      </c>
      <c r="B168" s="5" t="s">
        <v>114</v>
      </c>
      <c r="C168" s="5" t="s">
        <v>13</v>
      </c>
      <c r="D168" s="5">
        <v>4</v>
      </c>
      <c r="E168" s="5">
        <v>22.1</v>
      </c>
      <c r="F168" s="5">
        <v>14</v>
      </c>
      <c r="G168" s="5">
        <v>17</v>
      </c>
      <c r="H168" s="5">
        <v>28</v>
      </c>
      <c r="I168" s="5">
        <v>7</v>
      </c>
      <c r="J168" s="5">
        <v>0</v>
      </c>
      <c r="K168" s="5">
        <v>0</v>
      </c>
    </row>
    <row r="169" spans="1:11" x14ac:dyDescent="0.25">
      <c r="A169" s="4">
        <v>7754</v>
      </c>
      <c r="B169" s="5" t="s">
        <v>103</v>
      </c>
      <c r="C169" s="5" t="s">
        <v>20</v>
      </c>
      <c r="D169" s="5">
        <v>4</v>
      </c>
      <c r="E169" s="5">
        <v>22</v>
      </c>
      <c r="F169" s="5">
        <v>14</v>
      </c>
      <c r="G169" s="5">
        <v>17</v>
      </c>
      <c r="H169" s="5">
        <v>27</v>
      </c>
      <c r="I169" s="5">
        <v>3</v>
      </c>
      <c r="J169" s="5">
        <v>2</v>
      </c>
      <c r="K169" s="5">
        <v>0</v>
      </c>
    </row>
    <row r="170" spans="1:11" x14ac:dyDescent="0.25">
      <c r="A170" s="4">
        <v>4897</v>
      </c>
      <c r="B170" s="5" t="s">
        <v>40</v>
      </c>
      <c r="C170" s="5" t="s">
        <v>10</v>
      </c>
      <c r="D170" s="5">
        <v>5</v>
      </c>
      <c r="E170" s="5">
        <v>25</v>
      </c>
      <c r="F170" s="5">
        <v>16</v>
      </c>
      <c r="G170" s="5">
        <v>21</v>
      </c>
      <c r="H170" s="5">
        <v>28</v>
      </c>
      <c r="I170" s="5">
        <v>7</v>
      </c>
      <c r="J170" s="5">
        <v>1</v>
      </c>
      <c r="K170" s="5">
        <v>0</v>
      </c>
    </row>
    <row r="171" spans="1:11" x14ac:dyDescent="0.25">
      <c r="A171" s="4">
        <v>3184</v>
      </c>
      <c r="B171" s="5" t="s">
        <v>33</v>
      </c>
      <c r="C171" s="5" t="s">
        <v>74</v>
      </c>
      <c r="D171" s="5">
        <v>5</v>
      </c>
      <c r="E171" s="5">
        <v>29.2</v>
      </c>
      <c r="F171" s="5">
        <v>19</v>
      </c>
      <c r="G171" s="5">
        <v>46</v>
      </c>
      <c r="H171" s="5">
        <v>30</v>
      </c>
      <c r="I171" s="5">
        <v>8</v>
      </c>
      <c r="J171" s="5">
        <v>3</v>
      </c>
      <c r="K171" s="5">
        <v>0</v>
      </c>
    </row>
    <row r="172" spans="1:11" x14ac:dyDescent="0.25">
      <c r="A172" s="4">
        <v>3862</v>
      </c>
      <c r="B172" s="5" t="s">
        <v>123</v>
      </c>
      <c r="C172" s="5" t="s">
        <v>17</v>
      </c>
      <c r="D172" s="5">
        <v>3</v>
      </c>
      <c r="E172" s="5">
        <v>16.2</v>
      </c>
      <c r="F172" s="5">
        <v>11</v>
      </c>
      <c r="G172" s="5">
        <v>18</v>
      </c>
      <c r="H172" s="5">
        <v>16</v>
      </c>
      <c r="I172" s="5">
        <v>6</v>
      </c>
      <c r="J172" s="5">
        <v>2</v>
      </c>
      <c r="K172" s="5">
        <v>0</v>
      </c>
    </row>
    <row r="173" spans="1:11" x14ac:dyDescent="0.25">
      <c r="A173" s="4">
        <v>13781</v>
      </c>
      <c r="B173" s="5" t="s">
        <v>59</v>
      </c>
      <c r="C173" s="5" t="s">
        <v>10</v>
      </c>
      <c r="D173" s="5">
        <v>4</v>
      </c>
      <c r="E173" s="5">
        <v>21</v>
      </c>
      <c r="F173" s="5">
        <v>14</v>
      </c>
      <c r="G173" s="5">
        <v>12</v>
      </c>
      <c r="H173" s="5">
        <v>26</v>
      </c>
      <c r="I173" s="5">
        <v>11</v>
      </c>
      <c r="J173" s="5">
        <v>1</v>
      </c>
      <c r="K173" s="5">
        <v>0</v>
      </c>
    </row>
    <row r="174" spans="1:11" x14ac:dyDescent="0.25">
      <c r="A174" s="4">
        <v>9417</v>
      </c>
      <c r="B174" s="5" t="s">
        <v>251</v>
      </c>
      <c r="C174" s="5" t="s">
        <v>50</v>
      </c>
      <c r="D174" s="5">
        <v>3</v>
      </c>
      <c r="E174" s="5">
        <v>15</v>
      </c>
      <c r="F174" s="5">
        <v>10</v>
      </c>
      <c r="G174" s="5">
        <v>13</v>
      </c>
      <c r="H174" s="5">
        <v>17</v>
      </c>
      <c r="I174" s="5">
        <v>11</v>
      </c>
      <c r="J174" s="5">
        <v>1</v>
      </c>
      <c r="K174" s="5">
        <v>0</v>
      </c>
    </row>
    <row r="175" spans="1:11" x14ac:dyDescent="0.25">
      <c r="A175" s="4">
        <v>10123</v>
      </c>
      <c r="B175" s="5" t="s">
        <v>68</v>
      </c>
      <c r="C175" s="5" t="s">
        <v>62</v>
      </c>
      <c r="D175" s="5">
        <v>4</v>
      </c>
      <c r="E175" s="5">
        <v>20.2</v>
      </c>
      <c r="F175" s="5">
        <v>14</v>
      </c>
      <c r="G175" s="5">
        <v>11</v>
      </c>
      <c r="H175" s="5">
        <v>24</v>
      </c>
      <c r="I175" s="5">
        <v>12</v>
      </c>
      <c r="J175" s="5">
        <v>0</v>
      </c>
      <c r="K175" s="5">
        <v>0</v>
      </c>
    </row>
    <row r="176" spans="1:11" x14ac:dyDescent="0.25">
      <c r="A176" s="4">
        <v>2413</v>
      </c>
      <c r="B176" s="5" t="s">
        <v>257</v>
      </c>
      <c r="C176" s="5" t="s">
        <v>36</v>
      </c>
      <c r="D176" s="5">
        <v>0</v>
      </c>
      <c r="E176" s="5">
        <v>10.1</v>
      </c>
      <c r="F176" s="5">
        <v>7</v>
      </c>
      <c r="G176" s="5">
        <v>6</v>
      </c>
      <c r="H176" s="5">
        <v>4</v>
      </c>
      <c r="I176" s="5">
        <v>7</v>
      </c>
      <c r="J176" s="5">
        <v>0</v>
      </c>
      <c r="K176" s="5">
        <v>0</v>
      </c>
    </row>
    <row r="177" spans="1:11" x14ac:dyDescent="0.25">
      <c r="A177" s="4">
        <v>8268</v>
      </c>
      <c r="B177" s="5" t="s">
        <v>249</v>
      </c>
      <c r="C177" s="5" t="s">
        <v>52</v>
      </c>
      <c r="D177" s="5">
        <v>0</v>
      </c>
      <c r="E177" s="5">
        <v>10.1</v>
      </c>
      <c r="F177" s="5">
        <v>7</v>
      </c>
      <c r="G177" s="5">
        <v>11</v>
      </c>
      <c r="H177" s="5">
        <v>6</v>
      </c>
      <c r="I177" s="5">
        <v>3</v>
      </c>
      <c r="J177" s="5">
        <v>3</v>
      </c>
      <c r="K177" s="5">
        <v>0</v>
      </c>
    </row>
    <row r="178" spans="1:11" x14ac:dyDescent="0.25">
      <c r="A178" s="4">
        <v>3196</v>
      </c>
      <c r="B178" s="5" t="s">
        <v>49</v>
      </c>
      <c r="C178" s="5" t="s">
        <v>50</v>
      </c>
      <c r="D178" s="5">
        <v>5</v>
      </c>
      <c r="E178" s="5">
        <v>25</v>
      </c>
      <c r="F178" s="5">
        <v>17</v>
      </c>
      <c r="G178" s="5">
        <v>26</v>
      </c>
      <c r="H178" s="5">
        <v>27</v>
      </c>
      <c r="I178" s="5">
        <v>10</v>
      </c>
      <c r="J178" s="5">
        <v>1</v>
      </c>
      <c r="K178" s="5">
        <v>0</v>
      </c>
    </row>
    <row r="179" spans="1:11" x14ac:dyDescent="0.25">
      <c r="A179" s="4">
        <v>1943</v>
      </c>
      <c r="B179" s="5" t="s">
        <v>9</v>
      </c>
      <c r="C179" s="5" t="s">
        <v>17</v>
      </c>
      <c r="D179" s="5">
        <v>5</v>
      </c>
      <c r="E179" s="5">
        <v>30.2</v>
      </c>
      <c r="F179" s="5">
        <v>21</v>
      </c>
      <c r="G179" s="5">
        <v>24</v>
      </c>
      <c r="H179" s="5">
        <v>39</v>
      </c>
      <c r="I179" s="5">
        <v>6</v>
      </c>
      <c r="J179" s="5">
        <v>2</v>
      </c>
      <c r="K179" s="5">
        <v>0</v>
      </c>
    </row>
    <row r="180" spans="1:11" x14ac:dyDescent="0.25">
      <c r="A180" s="4">
        <v>4138</v>
      </c>
      <c r="B180" s="5" t="s">
        <v>188</v>
      </c>
      <c r="C180" s="5" t="s">
        <v>38</v>
      </c>
      <c r="D180" s="5">
        <v>0</v>
      </c>
      <c r="E180" s="5">
        <v>11.2</v>
      </c>
      <c r="F180" s="5">
        <v>8</v>
      </c>
      <c r="G180" s="5">
        <v>11</v>
      </c>
      <c r="H180" s="5">
        <v>16</v>
      </c>
      <c r="I180" s="5">
        <v>1</v>
      </c>
      <c r="J180" s="5">
        <v>0</v>
      </c>
      <c r="K180" s="5">
        <v>0</v>
      </c>
    </row>
    <row r="181" spans="1:11" x14ac:dyDescent="0.25">
      <c r="A181" s="4">
        <v>6329</v>
      </c>
      <c r="B181" s="5" t="s">
        <v>139</v>
      </c>
      <c r="C181" s="5" t="s">
        <v>43</v>
      </c>
      <c r="D181" s="5">
        <v>3</v>
      </c>
      <c r="E181" s="5">
        <v>17.100000000000001</v>
      </c>
      <c r="F181" s="5">
        <v>12</v>
      </c>
      <c r="G181" s="5">
        <v>12</v>
      </c>
      <c r="H181" s="5">
        <v>19</v>
      </c>
      <c r="I181" s="5">
        <v>9</v>
      </c>
      <c r="J181" s="5">
        <v>0</v>
      </c>
      <c r="K181" s="5">
        <v>0</v>
      </c>
    </row>
    <row r="182" spans="1:11" x14ac:dyDescent="0.25">
      <c r="A182" s="4">
        <v>12586</v>
      </c>
      <c r="B182" s="5" t="s">
        <v>180</v>
      </c>
      <c r="C182" s="5" t="s">
        <v>45</v>
      </c>
      <c r="D182" s="5">
        <v>3</v>
      </c>
      <c r="E182" s="5">
        <v>17.100000000000001</v>
      </c>
      <c r="F182" s="5">
        <v>12</v>
      </c>
      <c r="G182" s="5">
        <v>12</v>
      </c>
      <c r="H182" s="5">
        <v>19</v>
      </c>
      <c r="I182" s="5">
        <v>4</v>
      </c>
      <c r="J182" s="5">
        <v>1</v>
      </c>
      <c r="K182" s="5">
        <v>0</v>
      </c>
    </row>
    <row r="183" spans="1:11" x14ac:dyDescent="0.25">
      <c r="A183" s="4">
        <v>10756</v>
      </c>
      <c r="B183" s="5" t="s">
        <v>148</v>
      </c>
      <c r="C183" s="5" t="s">
        <v>34</v>
      </c>
      <c r="D183" s="5">
        <v>3</v>
      </c>
      <c r="E183" s="5">
        <v>14.1</v>
      </c>
      <c r="F183" s="5">
        <v>10</v>
      </c>
      <c r="G183" s="5">
        <v>11</v>
      </c>
      <c r="H183" s="5">
        <v>11</v>
      </c>
      <c r="I183" s="5">
        <v>9</v>
      </c>
      <c r="J183" s="5">
        <v>1</v>
      </c>
      <c r="K183" s="5">
        <v>1</v>
      </c>
    </row>
    <row r="184" spans="1:11" x14ac:dyDescent="0.25">
      <c r="A184" s="4">
        <v>4878</v>
      </c>
      <c r="B184" s="5" t="s">
        <v>192</v>
      </c>
      <c r="C184" s="5" t="s">
        <v>38</v>
      </c>
      <c r="D184" s="5">
        <v>0</v>
      </c>
      <c r="E184" s="5">
        <v>10</v>
      </c>
      <c r="F184" s="5">
        <v>7</v>
      </c>
      <c r="G184" s="5">
        <v>12</v>
      </c>
      <c r="H184" s="5">
        <v>10</v>
      </c>
      <c r="I184" s="5">
        <v>5</v>
      </c>
      <c r="J184" s="5">
        <v>0</v>
      </c>
      <c r="K184" s="5">
        <v>0</v>
      </c>
    </row>
    <row r="185" spans="1:11" x14ac:dyDescent="0.25">
      <c r="A185" s="4">
        <v>3543</v>
      </c>
      <c r="B185" s="5" t="s">
        <v>73</v>
      </c>
      <c r="C185" s="5" t="s">
        <v>74</v>
      </c>
      <c r="D185" s="5">
        <v>4</v>
      </c>
      <c r="E185" s="5">
        <v>21.1</v>
      </c>
      <c r="F185" s="5">
        <v>15</v>
      </c>
      <c r="G185" s="5">
        <v>17</v>
      </c>
      <c r="H185" s="5">
        <v>23</v>
      </c>
      <c r="I185" s="5">
        <v>9</v>
      </c>
      <c r="J185" s="5">
        <v>0</v>
      </c>
      <c r="K185" s="5">
        <v>0</v>
      </c>
    </row>
    <row r="186" spans="1:11" x14ac:dyDescent="0.25">
      <c r="A186" s="4">
        <v>4732</v>
      </c>
      <c r="B186" s="5" t="s">
        <v>175</v>
      </c>
      <c r="C186" s="5" t="s">
        <v>54</v>
      </c>
      <c r="D186" s="5">
        <v>4</v>
      </c>
      <c r="E186" s="5">
        <v>21</v>
      </c>
      <c r="F186" s="5">
        <v>15</v>
      </c>
      <c r="G186" s="5">
        <v>16</v>
      </c>
      <c r="H186" s="5">
        <v>27</v>
      </c>
      <c r="I186" s="5">
        <v>8</v>
      </c>
      <c r="J186" s="5">
        <v>0</v>
      </c>
      <c r="K186" s="5">
        <v>0</v>
      </c>
    </row>
    <row r="187" spans="1:11" x14ac:dyDescent="0.25">
      <c r="A187" s="4">
        <v>5985</v>
      </c>
      <c r="B187" s="5" t="s">
        <v>204</v>
      </c>
      <c r="C187" s="5" t="s">
        <v>17</v>
      </c>
      <c r="D187" s="5">
        <v>0</v>
      </c>
      <c r="E187" s="5">
        <v>15</v>
      </c>
      <c r="F187" s="5">
        <v>11</v>
      </c>
      <c r="G187" s="5">
        <v>15</v>
      </c>
      <c r="H187" s="5">
        <v>19</v>
      </c>
      <c r="I187" s="5">
        <v>6</v>
      </c>
      <c r="J187" s="5">
        <v>0</v>
      </c>
      <c r="K187" s="5">
        <v>0</v>
      </c>
    </row>
    <row r="188" spans="1:11" x14ac:dyDescent="0.25">
      <c r="A188" s="4">
        <v>7531</v>
      </c>
      <c r="B188" s="5" t="s">
        <v>119</v>
      </c>
      <c r="C188" s="5" t="s">
        <v>20</v>
      </c>
      <c r="D188" s="5">
        <v>5</v>
      </c>
      <c r="E188" s="5">
        <v>21.2</v>
      </c>
      <c r="F188" s="5">
        <v>16</v>
      </c>
      <c r="G188" s="5">
        <v>17</v>
      </c>
      <c r="H188" s="5">
        <v>36</v>
      </c>
      <c r="I188" s="5">
        <v>5</v>
      </c>
      <c r="J188" s="5">
        <v>2</v>
      </c>
      <c r="K188" s="5">
        <v>0</v>
      </c>
    </row>
    <row r="189" spans="1:11" x14ac:dyDescent="0.25">
      <c r="A189" s="4">
        <v>1245</v>
      </c>
      <c r="B189" s="5" t="s">
        <v>131</v>
      </c>
      <c r="C189" s="5" t="s">
        <v>77</v>
      </c>
      <c r="D189" s="5">
        <v>5</v>
      </c>
      <c r="E189" s="5">
        <v>26.2</v>
      </c>
      <c r="F189" s="5">
        <v>20</v>
      </c>
      <c r="G189" s="5">
        <v>22</v>
      </c>
      <c r="H189" s="5">
        <v>33</v>
      </c>
      <c r="I189" s="5">
        <v>11</v>
      </c>
      <c r="J189" s="5">
        <v>1</v>
      </c>
      <c r="K189" s="5">
        <v>0</v>
      </c>
    </row>
    <row r="190" spans="1:11" x14ac:dyDescent="0.25">
      <c r="A190" s="4">
        <v>1051</v>
      </c>
      <c r="B190" s="5" t="s">
        <v>178</v>
      </c>
      <c r="C190" s="5" t="s">
        <v>54</v>
      </c>
      <c r="D190" s="5">
        <v>4</v>
      </c>
      <c r="E190" s="5">
        <v>21</v>
      </c>
      <c r="F190" s="5">
        <v>16</v>
      </c>
      <c r="G190" s="5">
        <v>14</v>
      </c>
      <c r="H190" s="5">
        <v>35</v>
      </c>
      <c r="I190" s="5">
        <v>2</v>
      </c>
      <c r="J190" s="5">
        <v>1</v>
      </c>
      <c r="K190" s="5">
        <v>0</v>
      </c>
    </row>
    <row r="191" spans="1:11" x14ac:dyDescent="0.25">
      <c r="A191" s="4">
        <v>15890</v>
      </c>
      <c r="B191" s="5" t="s">
        <v>245</v>
      </c>
      <c r="C191" s="5" t="s">
        <v>81</v>
      </c>
      <c r="D191" s="5">
        <v>4</v>
      </c>
      <c r="E191" s="5">
        <v>19.2</v>
      </c>
      <c r="F191" s="5">
        <v>15</v>
      </c>
      <c r="G191" s="5">
        <v>12</v>
      </c>
      <c r="H191" s="5">
        <v>32</v>
      </c>
      <c r="I191" s="5">
        <v>3</v>
      </c>
      <c r="J191" s="5">
        <v>0</v>
      </c>
      <c r="K191" s="5">
        <v>0</v>
      </c>
    </row>
    <row r="192" spans="1:11" x14ac:dyDescent="0.25">
      <c r="A192" s="4">
        <v>4776</v>
      </c>
      <c r="B192" s="5" t="s">
        <v>135</v>
      </c>
      <c r="C192" s="5" t="s">
        <v>36</v>
      </c>
      <c r="D192" s="5">
        <v>4</v>
      </c>
      <c r="E192" s="5">
        <v>18.100000000000001</v>
      </c>
      <c r="F192" s="5">
        <v>14</v>
      </c>
      <c r="G192" s="5">
        <v>15</v>
      </c>
      <c r="H192" s="5">
        <v>20</v>
      </c>
      <c r="I192" s="5">
        <v>10</v>
      </c>
      <c r="J192" s="5">
        <v>1</v>
      </c>
      <c r="K192" s="5">
        <v>0</v>
      </c>
    </row>
    <row r="193" spans="1:11" x14ac:dyDescent="0.25">
      <c r="A193" s="4">
        <v>5372</v>
      </c>
      <c r="B193" s="5" t="s">
        <v>99</v>
      </c>
      <c r="C193" s="5" t="s">
        <v>81</v>
      </c>
      <c r="D193" s="5">
        <v>4</v>
      </c>
      <c r="E193" s="5">
        <v>22</v>
      </c>
      <c r="F193" s="5">
        <v>17</v>
      </c>
      <c r="G193" s="5">
        <v>27</v>
      </c>
      <c r="H193" s="5">
        <v>30</v>
      </c>
      <c r="I193" s="5">
        <v>5</v>
      </c>
      <c r="J193" s="5">
        <v>1</v>
      </c>
      <c r="K193" s="5">
        <v>0</v>
      </c>
    </row>
    <row r="194" spans="1:11" x14ac:dyDescent="0.25">
      <c r="A194" s="4">
        <v>12360</v>
      </c>
      <c r="B194" s="5" t="s">
        <v>206</v>
      </c>
      <c r="C194" s="5" t="s">
        <v>38</v>
      </c>
      <c r="D194" s="5">
        <v>0</v>
      </c>
      <c r="E194" s="5">
        <v>10.1</v>
      </c>
      <c r="F194" s="5">
        <v>8</v>
      </c>
      <c r="G194" s="5">
        <v>5</v>
      </c>
      <c r="H194" s="5">
        <v>10</v>
      </c>
      <c r="I194" s="5">
        <v>5</v>
      </c>
      <c r="J194" s="5">
        <v>1</v>
      </c>
      <c r="K194" s="5">
        <v>0</v>
      </c>
    </row>
    <row r="195" spans="1:11" x14ac:dyDescent="0.25">
      <c r="A195" s="4">
        <v>3284</v>
      </c>
      <c r="B195" s="5" t="s">
        <v>125</v>
      </c>
      <c r="C195" s="5" t="s">
        <v>34</v>
      </c>
      <c r="D195" s="5">
        <v>4</v>
      </c>
      <c r="E195" s="5">
        <v>18</v>
      </c>
      <c r="F195" s="5">
        <v>14</v>
      </c>
      <c r="G195" s="5">
        <v>17</v>
      </c>
      <c r="H195" s="5">
        <v>25</v>
      </c>
      <c r="I195" s="5">
        <v>9</v>
      </c>
      <c r="J195" s="5">
        <v>2</v>
      </c>
      <c r="K195" s="5">
        <v>0</v>
      </c>
    </row>
    <row r="196" spans="1:11" x14ac:dyDescent="0.25">
      <c r="A196" s="4">
        <v>8173</v>
      </c>
      <c r="B196" s="5" t="s">
        <v>37</v>
      </c>
      <c r="C196" s="5" t="s">
        <v>45</v>
      </c>
      <c r="D196" s="5">
        <v>4</v>
      </c>
      <c r="E196" s="5">
        <v>18</v>
      </c>
      <c r="F196" s="5">
        <v>14</v>
      </c>
      <c r="G196" s="5">
        <v>9</v>
      </c>
      <c r="H196" s="5">
        <v>23</v>
      </c>
      <c r="I196" s="5">
        <v>7</v>
      </c>
      <c r="J196" s="5">
        <v>1</v>
      </c>
      <c r="K196" s="5">
        <v>0</v>
      </c>
    </row>
    <row r="197" spans="1:11" x14ac:dyDescent="0.25">
      <c r="A197" s="4">
        <v>8779</v>
      </c>
      <c r="B197" s="5" t="s">
        <v>113</v>
      </c>
      <c r="C197" s="5" t="s">
        <v>11</v>
      </c>
      <c r="D197" s="5">
        <v>4</v>
      </c>
      <c r="E197" s="5">
        <v>23</v>
      </c>
      <c r="F197" s="5">
        <v>18</v>
      </c>
      <c r="G197" s="5">
        <v>19</v>
      </c>
      <c r="H197" s="5">
        <v>32</v>
      </c>
      <c r="I197" s="5">
        <v>6</v>
      </c>
      <c r="J197" s="5">
        <v>1</v>
      </c>
      <c r="K197" s="5">
        <v>0</v>
      </c>
    </row>
    <row r="198" spans="1:11" x14ac:dyDescent="0.25">
      <c r="A198" s="4">
        <v>2233</v>
      </c>
      <c r="B198" s="5" t="s">
        <v>170</v>
      </c>
      <c r="C198" s="5" t="s">
        <v>13</v>
      </c>
      <c r="D198" s="5">
        <v>5</v>
      </c>
      <c r="E198" s="5">
        <v>27.2</v>
      </c>
      <c r="F198" s="5">
        <v>22</v>
      </c>
      <c r="G198" s="5">
        <v>14</v>
      </c>
      <c r="H198" s="5">
        <v>36</v>
      </c>
      <c r="I198" s="5">
        <v>11</v>
      </c>
      <c r="J198" s="5">
        <v>1</v>
      </c>
      <c r="K198" s="5">
        <v>0</v>
      </c>
    </row>
    <row r="199" spans="1:11" x14ac:dyDescent="0.25">
      <c r="A199" s="4">
        <v>7738</v>
      </c>
      <c r="B199" s="5" t="s">
        <v>95</v>
      </c>
      <c r="C199" s="5" t="s">
        <v>96</v>
      </c>
      <c r="D199" s="5">
        <v>5</v>
      </c>
      <c r="E199" s="5">
        <v>24.1</v>
      </c>
      <c r="F199" s="5">
        <v>20</v>
      </c>
      <c r="G199" s="5">
        <v>18</v>
      </c>
      <c r="H199" s="5">
        <v>32</v>
      </c>
      <c r="I199" s="5">
        <v>12</v>
      </c>
      <c r="J199" s="5">
        <v>1</v>
      </c>
      <c r="K199" s="5">
        <v>0</v>
      </c>
    </row>
    <row r="200" spans="1:11" x14ac:dyDescent="0.25">
      <c r="A200" s="4">
        <v>10925</v>
      </c>
      <c r="B200" s="5" t="s">
        <v>217</v>
      </c>
      <c r="C200" s="5" t="s">
        <v>79</v>
      </c>
      <c r="D200" s="5">
        <v>1</v>
      </c>
      <c r="E200" s="5">
        <v>13</v>
      </c>
      <c r="F200" s="5">
        <v>11</v>
      </c>
      <c r="G200" s="5">
        <v>16</v>
      </c>
      <c r="H200" s="5">
        <v>19</v>
      </c>
      <c r="I200" s="5">
        <v>3</v>
      </c>
      <c r="J200" s="5">
        <v>0</v>
      </c>
      <c r="K200" s="5">
        <v>0</v>
      </c>
    </row>
    <row r="201" spans="1:11" x14ac:dyDescent="0.25">
      <c r="A201" s="4">
        <v>7593</v>
      </c>
      <c r="B201" s="5" t="s">
        <v>136</v>
      </c>
      <c r="C201" s="5" t="s">
        <v>79</v>
      </c>
      <c r="D201" s="5">
        <v>4</v>
      </c>
      <c r="E201" s="5">
        <v>17.2</v>
      </c>
      <c r="F201" s="5">
        <v>15</v>
      </c>
      <c r="G201" s="5">
        <v>9</v>
      </c>
      <c r="H201" s="5">
        <v>22</v>
      </c>
      <c r="I201" s="5">
        <v>11</v>
      </c>
      <c r="J201" s="5">
        <v>1</v>
      </c>
      <c r="K201" s="5">
        <v>0</v>
      </c>
    </row>
    <row r="202" spans="1:11" x14ac:dyDescent="0.25">
      <c r="A202" s="4">
        <v>12799</v>
      </c>
      <c r="B202" s="5" t="s">
        <v>168</v>
      </c>
      <c r="C202" s="5" t="s">
        <v>84</v>
      </c>
      <c r="D202" s="5">
        <v>4</v>
      </c>
      <c r="E202" s="5">
        <v>20</v>
      </c>
      <c r="F202" s="5">
        <v>17</v>
      </c>
      <c r="G202" s="5">
        <v>14</v>
      </c>
      <c r="H202" s="5">
        <v>34</v>
      </c>
      <c r="I202" s="5">
        <v>4</v>
      </c>
      <c r="J202" s="5">
        <v>0</v>
      </c>
      <c r="K202" s="5">
        <v>0</v>
      </c>
    </row>
    <row r="203" spans="1:11" x14ac:dyDescent="0.25">
      <c r="A203" s="4">
        <v>10304</v>
      </c>
      <c r="B203" s="5" t="s">
        <v>100</v>
      </c>
      <c r="C203" s="5" t="s">
        <v>70</v>
      </c>
      <c r="D203" s="5">
        <v>3</v>
      </c>
      <c r="E203" s="5">
        <v>14.2</v>
      </c>
      <c r="F203" s="5">
        <v>13</v>
      </c>
      <c r="G203" s="5">
        <v>8</v>
      </c>
      <c r="H203" s="5">
        <v>16</v>
      </c>
      <c r="I203" s="5">
        <v>15</v>
      </c>
      <c r="J203" s="5">
        <v>0</v>
      </c>
      <c r="K203" s="5">
        <v>0</v>
      </c>
    </row>
    <row r="204" spans="1:11" x14ac:dyDescent="0.25">
      <c r="A204" s="4">
        <v>13119</v>
      </c>
      <c r="B204" s="5" t="s">
        <v>164</v>
      </c>
      <c r="C204" s="5" t="s">
        <v>96</v>
      </c>
      <c r="D204" s="5">
        <v>4</v>
      </c>
      <c r="E204" s="5">
        <v>17</v>
      </c>
      <c r="F204" s="5">
        <v>16</v>
      </c>
      <c r="G204" s="5">
        <v>11</v>
      </c>
      <c r="H204" s="5">
        <v>21</v>
      </c>
      <c r="I204" s="5">
        <v>10</v>
      </c>
      <c r="J204" s="5">
        <v>0</v>
      </c>
      <c r="K204" s="5">
        <v>0</v>
      </c>
    </row>
    <row r="205" spans="1:11" x14ac:dyDescent="0.25">
      <c r="A205" s="4">
        <v>10197</v>
      </c>
      <c r="B205" s="5" t="s">
        <v>25</v>
      </c>
      <c r="C205" s="5" t="s">
        <v>17</v>
      </c>
      <c r="D205" s="5">
        <v>5</v>
      </c>
      <c r="E205" s="5">
        <v>19.2</v>
      </c>
      <c r="F205" s="5">
        <v>19</v>
      </c>
      <c r="G205" s="5">
        <v>16</v>
      </c>
      <c r="H205" s="5">
        <v>23</v>
      </c>
      <c r="I205" s="5">
        <v>15</v>
      </c>
      <c r="J205" s="5">
        <v>0</v>
      </c>
      <c r="K205" s="5">
        <v>0</v>
      </c>
    </row>
    <row r="206" spans="1:11" x14ac:dyDescent="0.25">
      <c r="A206" s="4">
        <v>3855</v>
      </c>
      <c r="B206" s="5" t="s">
        <v>111</v>
      </c>
      <c r="C206" s="5" t="s">
        <v>66</v>
      </c>
      <c r="D206" s="5">
        <v>0</v>
      </c>
      <c r="E206" s="5">
        <v>11.1</v>
      </c>
      <c r="F206" s="5">
        <v>11</v>
      </c>
      <c r="G206" s="5">
        <v>12</v>
      </c>
      <c r="H206" s="5">
        <v>18</v>
      </c>
      <c r="I206" s="5">
        <v>7</v>
      </c>
      <c r="J206" s="5">
        <v>1</v>
      </c>
      <c r="K206" s="5">
        <v>0</v>
      </c>
    </row>
    <row r="207" spans="1:11" x14ac:dyDescent="0.25">
      <c r="A207" s="4">
        <v>9492</v>
      </c>
      <c r="B207" s="5" t="s">
        <v>149</v>
      </c>
      <c r="C207" s="5" t="s">
        <v>26</v>
      </c>
      <c r="D207" s="5">
        <v>5</v>
      </c>
      <c r="E207" s="5">
        <v>22.2</v>
      </c>
      <c r="F207" s="5">
        <v>22</v>
      </c>
      <c r="G207" s="5">
        <v>17</v>
      </c>
      <c r="H207" s="5">
        <v>34</v>
      </c>
      <c r="I207" s="5">
        <v>11</v>
      </c>
      <c r="J207" s="5">
        <v>1</v>
      </c>
      <c r="K207" s="5">
        <v>0</v>
      </c>
    </row>
    <row r="208" spans="1:11" x14ac:dyDescent="0.25">
      <c r="A208" s="4">
        <v>3548</v>
      </c>
      <c r="B208" s="5" t="s">
        <v>202</v>
      </c>
      <c r="C208" s="5" t="s">
        <v>22</v>
      </c>
      <c r="D208" s="5">
        <v>0</v>
      </c>
      <c r="E208" s="5">
        <v>11.2</v>
      </c>
      <c r="F208" s="5">
        <v>12</v>
      </c>
      <c r="G208" s="5">
        <v>14</v>
      </c>
      <c r="H208" s="5">
        <v>23</v>
      </c>
      <c r="I208" s="5">
        <v>0</v>
      </c>
      <c r="J208" s="5">
        <v>0</v>
      </c>
      <c r="K208" s="5">
        <v>0</v>
      </c>
    </row>
    <row r="209" spans="1:11" x14ac:dyDescent="0.25">
      <c r="A209" s="4">
        <v>2047</v>
      </c>
      <c r="B209" s="5" t="s">
        <v>122</v>
      </c>
      <c r="C209" s="5" t="s">
        <v>79</v>
      </c>
      <c r="D209" s="5">
        <v>5</v>
      </c>
      <c r="E209" s="5">
        <v>20.100000000000001</v>
      </c>
      <c r="F209" s="5">
        <v>23</v>
      </c>
      <c r="G209" s="5">
        <v>28</v>
      </c>
      <c r="H209" s="5">
        <v>30</v>
      </c>
      <c r="I209" s="5">
        <v>12</v>
      </c>
      <c r="J209" s="5">
        <v>1</v>
      </c>
      <c r="K209" s="5">
        <v>0</v>
      </c>
    </row>
    <row r="210" spans="1:11" x14ac:dyDescent="0.25">
      <c r="A210" s="4">
        <v>14682</v>
      </c>
      <c r="B210" s="5" t="s">
        <v>271</v>
      </c>
      <c r="C210" s="5" t="s">
        <v>38</v>
      </c>
      <c r="D210" s="5">
        <v>0</v>
      </c>
      <c r="E210" s="5">
        <v>10.199999999999999</v>
      </c>
      <c r="F210" s="5">
        <v>13</v>
      </c>
      <c r="G210" s="5">
        <v>6</v>
      </c>
      <c r="H210" s="5">
        <v>24</v>
      </c>
      <c r="I210" s="5">
        <v>4</v>
      </c>
      <c r="J210" s="5">
        <v>1</v>
      </c>
      <c r="K21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workbookViewId="0">
      <selection activeCell="F6" sqref="F6"/>
    </sheetView>
  </sheetViews>
  <sheetFormatPr defaultRowHeight="15" x14ac:dyDescent="0.25"/>
  <cols>
    <col min="1" max="1" width="9.140625" style="5"/>
    <col min="2" max="2" width="23.42578125" style="5" bestFit="1" customWidth="1"/>
    <col min="3" max="3" width="20.28515625" style="5" bestFit="1" customWidth="1"/>
  </cols>
  <sheetData>
    <row r="1" spans="1:4" x14ac:dyDescent="0.25">
      <c r="A1" s="5" t="s">
        <v>8</v>
      </c>
      <c r="B1" s="5" t="s">
        <v>0</v>
      </c>
      <c r="C1" s="5" t="s">
        <v>1</v>
      </c>
      <c r="D1" t="s">
        <v>233</v>
      </c>
    </row>
    <row r="2" spans="1:4" x14ac:dyDescent="0.25">
      <c r="A2" s="5">
        <v>8241</v>
      </c>
      <c r="B2" s="5" t="str">
        <f>VLOOKUP(A2,Data!A:K,2,FALSE)</f>
        <v>David Robertson</v>
      </c>
      <c r="C2" s="5" t="str">
        <f>VLOOKUP(A2,Data!A:K,3,FALSE)</f>
        <v>White Sox</v>
      </c>
      <c r="D2">
        <v>7.9414008854879832</v>
      </c>
    </row>
    <row r="3" spans="1:4" x14ac:dyDescent="0.25">
      <c r="A3" s="5">
        <v>10603</v>
      </c>
      <c r="B3" s="5" t="str">
        <f>VLOOKUP(A3,Data!A:K,2,FALSE)</f>
        <v>Chris Sale</v>
      </c>
      <c r="C3" s="5" t="str">
        <f>VLOOKUP(A3,Data!A:K,3,FALSE)</f>
        <v>White Sox</v>
      </c>
      <c r="D3">
        <v>5.4949681326744839</v>
      </c>
    </row>
    <row r="4" spans="1:4" x14ac:dyDescent="0.25">
      <c r="A4" s="5">
        <v>9033</v>
      </c>
      <c r="B4" s="5" t="str">
        <f>VLOOKUP(A4,Data!A:K,2,FALSE)</f>
        <v>Jeanmar Gomez</v>
      </c>
      <c r="C4" s="5" t="str">
        <f>VLOOKUP(A4,Data!A:K,3,FALSE)</f>
        <v>Phillies</v>
      </c>
      <c r="D4">
        <v>5.4347810628688915</v>
      </c>
    </row>
    <row r="5" spans="1:4" x14ac:dyDescent="0.25">
      <c r="A5" s="5">
        <v>5114</v>
      </c>
      <c r="B5" s="5" t="str">
        <f>VLOOKUP(A5,Data!A:K,2,FALSE)</f>
        <v>Jeurys Familia</v>
      </c>
      <c r="C5" s="5" t="str">
        <f>VLOOKUP(A5,Data!A:K,3,FALSE)</f>
        <v>Mets</v>
      </c>
      <c r="D5">
        <v>5.1433285168160179</v>
      </c>
    </row>
    <row r="6" spans="1:4" x14ac:dyDescent="0.25">
      <c r="A6" s="5">
        <v>6893</v>
      </c>
      <c r="B6" s="5" t="str">
        <f>VLOOKUP(A6,Data!A:K,2,FALSE)</f>
        <v>Johnny Cueto</v>
      </c>
      <c r="C6" s="5" t="str">
        <f>VLOOKUP(A6,Data!A:K,3,FALSE)</f>
        <v>Giants</v>
      </c>
      <c r="D6">
        <v>5.0860412306689033</v>
      </c>
    </row>
    <row r="7" spans="1:4" x14ac:dyDescent="0.25">
      <c r="A7" s="5">
        <v>2036</v>
      </c>
      <c r="B7" s="5" t="str">
        <f>VLOOKUP(A7,Data!A:K,2,FALSE)</f>
        <v>Clayton Kershaw</v>
      </c>
      <c r="C7" s="5" t="str">
        <f>VLOOKUP(A7,Data!A:K,3,FALSE)</f>
        <v>Dodgers</v>
      </c>
      <c r="D7">
        <v>5.0709365889584905</v>
      </c>
    </row>
    <row r="8" spans="1:4" x14ac:dyDescent="0.25">
      <c r="A8" s="5">
        <v>6483</v>
      </c>
      <c r="B8" s="5" t="str">
        <f>VLOOKUP(A8,Data!A:K,2,FALSE)</f>
        <v>Steve Cishek</v>
      </c>
      <c r="C8" s="5" t="str">
        <f>VLOOKUP(A8,Data!A:K,3,FALSE)</f>
        <v>Mariners</v>
      </c>
      <c r="D8">
        <v>4.9074409712242497</v>
      </c>
    </row>
    <row r="9" spans="1:4" x14ac:dyDescent="0.25">
      <c r="A9" s="5">
        <v>4153</v>
      </c>
      <c r="B9" s="5" t="str">
        <f>VLOOKUP(A9,Data!A:K,2,FALSE)</f>
        <v>Jake Arrieta</v>
      </c>
      <c r="C9" s="5" t="str">
        <f>VLOOKUP(A9,Data!A:K,3,FALSE)</f>
        <v>Cubs</v>
      </c>
      <c r="D9">
        <v>4.6898235215419781</v>
      </c>
    </row>
    <row r="10" spans="1:4" x14ac:dyDescent="0.25">
      <c r="A10" s="5">
        <v>4505</v>
      </c>
      <c r="B10" s="5" t="str">
        <f>VLOOKUP(A10,Data!A:K,2,FALSE)</f>
        <v>Jordan Zimmermann</v>
      </c>
      <c r="C10" s="5" t="str">
        <f>VLOOKUP(A10,Data!A:K,3,FALSE)</f>
        <v>Tigers</v>
      </c>
      <c r="D10">
        <v>4.1831384333761017</v>
      </c>
    </row>
    <row r="11" spans="1:4" x14ac:dyDescent="0.25">
      <c r="A11" s="5">
        <v>11423</v>
      </c>
      <c r="B11" s="5" t="str">
        <f>VLOOKUP(A11,Data!A:K,2,FALSE)</f>
        <v>Jose Quintana</v>
      </c>
      <c r="C11" s="5" t="str">
        <f>VLOOKUP(A11,Data!A:K,3,FALSE)</f>
        <v>White Sox</v>
      </c>
      <c r="D11">
        <v>4.1127842664195828</v>
      </c>
    </row>
    <row r="12" spans="1:4" x14ac:dyDescent="0.25">
      <c r="A12" s="5">
        <v>18498</v>
      </c>
      <c r="B12" s="5" t="str">
        <f>VLOOKUP(A12,Data!A:K,2,FALSE)</f>
        <v>Kenta Maeda</v>
      </c>
      <c r="C12" s="5" t="str">
        <f>VLOOKUP(A12,Data!A:K,3,FALSE)</f>
        <v>Dodgers</v>
      </c>
      <c r="D12">
        <v>4.0855061941368653</v>
      </c>
    </row>
    <row r="13" spans="1:4" x14ac:dyDescent="0.25">
      <c r="A13" s="5">
        <v>11836</v>
      </c>
      <c r="B13" s="5" t="str">
        <f>VLOOKUP(A13,Data!A:K,2,FALSE)</f>
        <v>Taijuan Walker</v>
      </c>
      <c r="C13" s="5" t="str">
        <f>VLOOKUP(A13,Data!A:K,3,FALSE)</f>
        <v>Mariners</v>
      </c>
      <c r="D13">
        <v>3.4624325459842829</v>
      </c>
    </row>
    <row r="14" spans="1:4" x14ac:dyDescent="0.25">
      <c r="A14" s="5">
        <v>11762</v>
      </c>
      <c r="B14" s="5" t="str">
        <f>VLOOKUP(A14,Data!A:K,2,FALSE)</f>
        <v>Noah Syndergaard</v>
      </c>
      <c r="C14" s="5" t="str">
        <f>VLOOKUP(A14,Data!A:K,3,FALSE)</f>
        <v>Mets</v>
      </c>
      <c r="D14">
        <v>3.4233419648016516</v>
      </c>
    </row>
    <row r="15" spans="1:4" x14ac:dyDescent="0.25">
      <c r="A15" s="5">
        <v>10131</v>
      </c>
      <c r="B15" s="5" t="str">
        <f>VLOOKUP(A15,Data!A:K,2,FALSE)</f>
        <v>Stephen Strasburg</v>
      </c>
      <c r="C15" s="5" t="str">
        <f>VLOOKUP(A15,Data!A:K,3,FALSE)</f>
        <v>Nationals</v>
      </c>
      <c r="D15">
        <v>3.3243577010480561</v>
      </c>
    </row>
    <row r="16" spans="1:4" x14ac:dyDescent="0.25">
      <c r="A16" s="5">
        <v>3815</v>
      </c>
      <c r="B16" s="5" t="str">
        <f>VLOOKUP(A16,Data!A:K,2,FALSE)</f>
        <v>Mat Latos</v>
      </c>
      <c r="C16" s="5" t="str">
        <f>VLOOKUP(A16,Data!A:K,3,FALSE)</f>
        <v>White Sox</v>
      </c>
      <c r="D16">
        <v>3.2854803800881891</v>
      </c>
    </row>
    <row r="17" spans="1:4" x14ac:dyDescent="0.25">
      <c r="A17" s="5">
        <v>4930</v>
      </c>
      <c r="B17" s="5" t="str">
        <f>VLOOKUP(A17,Data!A:K,2,FALSE)</f>
        <v>Jon Lester</v>
      </c>
      <c r="C17" s="5" t="str">
        <f>VLOOKUP(A17,Data!A:K,3,FALSE)</f>
        <v>Cubs</v>
      </c>
      <c r="D17">
        <v>3.2077572183230716</v>
      </c>
    </row>
    <row r="18" spans="1:4" x14ac:dyDescent="0.25">
      <c r="A18" s="5">
        <v>11682</v>
      </c>
      <c r="B18" s="5" t="str">
        <f>VLOOKUP(A18,Data!A:K,2,FALSE)</f>
        <v>Carlos Martinez</v>
      </c>
      <c r="C18" s="5" t="str">
        <f>VLOOKUP(A18,Data!A:K,3,FALSE)</f>
        <v>Cardinals</v>
      </c>
      <c r="D18">
        <v>3.107492219519925</v>
      </c>
    </row>
    <row r="19" spans="1:4" x14ac:dyDescent="0.25">
      <c r="A19" s="5">
        <v>4538</v>
      </c>
      <c r="B19" s="5" t="str">
        <f>VLOOKUP(A19,Data!A:K,2,FALSE)</f>
        <v>Jason Hammel</v>
      </c>
      <c r="C19" s="5" t="str">
        <f>VLOOKUP(A19,Data!A:K,3,FALSE)</f>
        <v>Cubs</v>
      </c>
      <c r="D19">
        <v>3.0751974545038845</v>
      </c>
    </row>
    <row r="20" spans="1:4" x14ac:dyDescent="0.25">
      <c r="A20" s="5">
        <v>7448</v>
      </c>
      <c r="B20" s="5" t="str">
        <f>VLOOKUP(A20,Data!A:K,2,FALSE)</f>
        <v>Gio Gonzalez</v>
      </c>
      <c r="C20" s="5" t="str">
        <f>VLOOKUP(A20,Data!A:K,3,FALSE)</f>
        <v>Nationals</v>
      </c>
      <c r="D20">
        <v>3.0214618635303863</v>
      </c>
    </row>
    <row r="21" spans="1:4" x14ac:dyDescent="0.25">
      <c r="A21" s="5">
        <v>11760</v>
      </c>
      <c r="B21" s="5" t="str">
        <f>VLOOKUP(A21,Data!A:K,2,FALSE)</f>
        <v>Drew Smyly</v>
      </c>
      <c r="C21" s="5" t="str">
        <f>VLOOKUP(A21,Data!A:K,3,FALSE)</f>
        <v>Rays</v>
      </c>
      <c r="D21">
        <v>2.9238097613544989</v>
      </c>
    </row>
    <row r="22" spans="1:4" x14ac:dyDescent="0.25">
      <c r="A22" s="5">
        <v>8185</v>
      </c>
      <c r="B22" s="5" t="str">
        <f>VLOOKUP(A22,Data!A:K,2,FALSE)</f>
        <v>Steven Wright</v>
      </c>
      <c r="C22" s="5" t="str">
        <f>VLOOKUP(A22,Data!A:K,3,FALSE)</f>
        <v>Red Sox</v>
      </c>
      <c r="D22">
        <v>2.9071903859471089</v>
      </c>
    </row>
    <row r="23" spans="1:4" x14ac:dyDescent="0.25">
      <c r="A23" s="5">
        <v>11189</v>
      </c>
      <c r="B23" s="5" t="str">
        <f>VLOOKUP(A23,Data!A:K,2,FALSE)</f>
        <v>Vincent Velasquez</v>
      </c>
      <c r="C23" s="5" t="str">
        <f>VLOOKUP(A23,Data!A:K,3,FALSE)</f>
        <v>Phillies</v>
      </c>
      <c r="D23">
        <v>2.8045324327787462</v>
      </c>
    </row>
    <row r="24" spans="1:4" x14ac:dyDescent="0.25">
      <c r="A24" s="5">
        <v>9784</v>
      </c>
      <c r="B24" s="5" t="str">
        <f>VLOOKUP(A24,Data!A:K,2,FALSE)</f>
        <v>Garrett Richards</v>
      </c>
      <c r="C24" s="5" t="str">
        <f>VLOOKUP(A24,Data!A:K,3,FALSE)</f>
        <v>Angels</v>
      </c>
      <c r="D24">
        <v>2.7567380031579356</v>
      </c>
    </row>
    <row r="25" spans="1:4" x14ac:dyDescent="0.25">
      <c r="A25" s="5">
        <v>10314</v>
      </c>
      <c r="B25" s="5" t="str">
        <f>VLOOKUP(A25,Data!A:K,2,FALSE)</f>
        <v>Erasmo Ramirez</v>
      </c>
      <c r="C25" s="5" t="str">
        <f>VLOOKUP(A25,Data!A:K,3,FALSE)</f>
        <v>Rays</v>
      </c>
      <c r="D25">
        <v>2.7359372893607294</v>
      </c>
    </row>
    <row r="26" spans="1:4" x14ac:dyDescent="0.25">
      <c r="A26" s="5">
        <v>7410</v>
      </c>
      <c r="B26" s="5" t="str">
        <f>VLOOKUP(A26,Data!A:K,2,FALSE)</f>
        <v>J.A. Happ</v>
      </c>
      <c r="C26" s="5" t="str">
        <f>VLOOKUP(A26,Data!A:K,3,FALSE)</f>
        <v>Blue Jays</v>
      </c>
      <c r="D26">
        <v>2.6637709674238521</v>
      </c>
    </row>
    <row r="27" spans="1:4" x14ac:dyDescent="0.25">
      <c r="A27" s="5">
        <v>1890</v>
      </c>
      <c r="B27" s="5" t="str">
        <f>VLOOKUP(A27,Data!A:K,2,FALSE)</f>
        <v>Matt Moore</v>
      </c>
      <c r="C27" s="5" t="str">
        <f>VLOOKUP(A27,Data!A:K,3,FALSE)</f>
        <v>Rays</v>
      </c>
      <c r="D27">
        <v>2.6520231478402643</v>
      </c>
    </row>
    <row r="28" spans="1:4" x14ac:dyDescent="0.25">
      <c r="A28" s="5">
        <v>7293</v>
      </c>
      <c r="B28" s="5" t="str">
        <f>VLOOKUP(A28,Data!A:K,2,FALSE)</f>
        <v>Brad Ziegler</v>
      </c>
      <c r="C28" s="5" t="str">
        <f>VLOOKUP(A28,Data!A:K,3,FALSE)</f>
        <v>Diamondbacks</v>
      </c>
      <c r="D28">
        <v>2.6236957201973814</v>
      </c>
    </row>
    <row r="29" spans="1:4" x14ac:dyDescent="0.25">
      <c r="A29" s="5">
        <v>13431</v>
      </c>
      <c r="B29" s="5" t="str">
        <f>VLOOKUP(A29,Data!A:K,2,FALSE)</f>
        <v>Marcus Stroman</v>
      </c>
      <c r="C29" s="5" t="str">
        <f>VLOOKUP(A29,Data!A:K,3,FALSE)</f>
        <v>Blue Jays</v>
      </c>
      <c r="D29">
        <v>2.5155828695379387</v>
      </c>
    </row>
    <row r="30" spans="1:4" x14ac:dyDescent="0.25">
      <c r="A30" s="5">
        <v>7059</v>
      </c>
      <c r="B30" s="5" t="str">
        <f>VLOOKUP(A30,Data!A:K,2,FALSE)</f>
        <v>James Shields</v>
      </c>
      <c r="C30" s="5" t="str">
        <f>VLOOKUP(A30,Data!A:K,3,FALSE)</f>
        <v>Padres</v>
      </c>
      <c r="D30">
        <v>2.4787126847680971</v>
      </c>
    </row>
    <row r="31" spans="1:4" x14ac:dyDescent="0.25">
      <c r="A31" s="5">
        <v>3830</v>
      </c>
      <c r="B31" s="5" t="str">
        <f>VLOOKUP(A31,Data!A:K,2,FALSE)</f>
        <v>Ricky Nolasco</v>
      </c>
      <c r="C31" s="5" t="str">
        <f>VLOOKUP(A31,Data!A:K,3,FALSE)</f>
        <v>Twins</v>
      </c>
      <c r="D31">
        <v>2.4542958511999</v>
      </c>
    </row>
    <row r="32" spans="1:4" x14ac:dyDescent="0.25">
      <c r="A32" s="5">
        <v>3254</v>
      </c>
      <c r="B32" s="5" t="str">
        <f>VLOOKUP(A32,Data!A:K,2,FALSE)</f>
        <v>Jeff Samardzija</v>
      </c>
      <c r="C32" s="5" t="str">
        <f>VLOOKUP(A32,Data!A:K,3,FALSE)</f>
        <v>Giants</v>
      </c>
      <c r="D32">
        <v>2.4146524905101465</v>
      </c>
    </row>
    <row r="33" spans="1:4" x14ac:dyDescent="0.25">
      <c r="A33" s="5">
        <v>10547</v>
      </c>
      <c r="B33" s="5" t="str">
        <f>VLOOKUP(A33,Data!A:K,2,FALSE)</f>
        <v>Jimmy Nelson</v>
      </c>
      <c r="C33" s="5" t="str">
        <f>VLOOKUP(A33,Data!A:K,3,FALSE)</f>
        <v>Brewers</v>
      </c>
      <c r="D33">
        <v>2.2175174150605725</v>
      </c>
    </row>
    <row r="34" spans="1:4" x14ac:dyDescent="0.25">
      <c r="A34" s="5">
        <v>10587</v>
      </c>
      <c r="B34" s="5" t="str">
        <f>VLOOKUP(A34,Data!A:K,2,FALSE)</f>
        <v>Chad Bettis</v>
      </c>
      <c r="C34" s="5" t="str">
        <f>VLOOKUP(A34,Data!A:K,3,FALSE)</f>
        <v>Rockies</v>
      </c>
      <c r="D34">
        <v>2.213204945394498</v>
      </c>
    </row>
    <row r="35" spans="1:4" x14ac:dyDescent="0.25">
      <c r="A35" s="5">
        <v>4806</v>
      </c>
      <c r="B35" s="5" t="str">
        <f>VLOOKUP(A35,Data!A:K,2,FALSE)</f>
        <v>Rich Hill</v>
      </c>
      <c r="C35" s="5" t="str">
        <f>VLOOKUP(A35,Data!A:K,3,FALSE)</f>
        <v>Athletics</v>
      </c>
      <c r="D35">
        <v>2.1354531450391177</v>
      </c>
    </row>
    <row r="36" spans="1:4" x14ac:dyDescent="0.25">
      <c r="A36" s="5">
        <v>17130</v>
      </c>
      <c r="B36" s="5" t="str">
        <f>VLOOKUP(A36,Data!A:K,2,FALSE)</f>
        <v>Raisel Iglesias</v>
      </c>
      <c r="C36" s="5" t="str">
        <f>VLOOKUP(A36,Data!A:K,3,FALSE)</f>
        <v>Reds</v>
      </c>
      <c r="D36">
        <v>2.1247750226628734</v>
      </c>
    </row>
    <row r="37" spans="1:4" x14ac:dyDescent="0.25">
      <c r="A37" s="5">
        <v>4026</v>
      </c>
      <c r="B37" s="5" t="str">
        <f>VLOOKUP(A37,Data!A:K,2,FALSE)</f>
        <v>Hector Santiago</v>
      </c>
      <c r="C37" s="5" t="str">
        <f>VLOOKUP(A37,Data!A:K,3,FALSE)</f>
        <v>Angels</v>
      </c>
      <c r="D37">
        <v>2.0853474650116497</v>
      </c>
    </row>
    <row r="38" spans="1:4" x14ac:dyDescent="0.25">
      <c r="A38" s="5">
        <v>6986</v>
      </c>
      <c r="B38" s="5" t="str">
        <f>VLOOKUP(A38,Data!A:K,2,FALSE)</f>
        <v>Ian Kennedy</v>
      </c>
      <c r="C38" s="5" t="str">
        <f>VLOOKUP(A38,Data!A:K,3,FALSE)</f>
        <v>Royals</v>
      </c>
      <c r="D38">
        <v>1.9814393015922378</v>
      </c>
    </row>
    <row r="39" spans="1:4" x14ac:dyDescent="0.25">
      <c r="A39" s="5">
        <v>12972</v>
      </c>
      <c r="B39" s="5" t="str">
        <f>VLOOKUP(A39,Data!A:K,2,FALSE)</f>
        <v>Joe Ross</v>
      </c>
      <c r="C39" s="5" t="str">
        <f>VLOOKUP(A39,Data!A:K,3,FALSE)</f>
        <v>Nationals</v>
      </c>
      <c r="D39">
        <v>1.9270689537732348</v>
      </c>
    </row>
    <row r="40" spans="1:4" x14ac:dyDescent="0.25">
      <c r="A40" s="5">
        <v>6397</v>
      </c>
      <c r="B40" s="5" t="str">
        <f>VLOOKUP(A40,Data!A:K,2,FALSE)</f>
        <v>Jake Odorizzi</v>
      </c>
      <c r="C40" s="5" t="str">
        <f>VLOOKUP(A40,Data!A:K,3,FALSE)</f>
        <v>Rays</v>
      </c>
      <c r="D40">
        <v>1.9267708507171215</v>
      </c>
    </row>
    <row r="41" spans="1:4" x14ac:dyDescent="0.25">
      <c r="A41" s="5">
        <v>11132</v>
      </c>
      <c r="B41" s="5" t="str">
        <f>VLOOKUP(A41,Data!A:K,2,FALSE)</f>
        <v>A.J. Griffin</v>
      </c>
      <c r="C41" s="5" t="str">
        <f>VLOOKUP(A41,Data!A:K,3,FALSE)</f>
        <v>Rangers</v>
      </c>
      <c r="D41">
        <v>1.8939089190473615</v>
      </c>
    </row>
    <row r="42" spans="1:4" x14ac:dyDescent="0.25">
      <c r="A42" s="5">
        <v>3990</v>
      </c>
      <c r="B42" s="5" t="str">
        <f>VLOOKUP(A42,Data!A:K,2,FALSE)</f>
        <v>Edinson Volquez</v>
      </c>
      <c r="C42" s="5" t="str">
        <f>VLOOKUP(A42,Data!A:K,3,FALSE)</f>
        <v>Royals</v>
      </c>
      <c r="D42">
        <v>1.8870388858635341</v>
      </c>
    </row>
    <row r="43" spans="1:4" x14ac:dyDescent="0.25">
      <c r="A43" s="5">
        <v>5524</v>
      </c>
      <c r="B43" s="5" t="str">
        <f>VLOOKUP(A43,Data!A:K,2,FALSE)</f>
        <v>Madison Bumgarner</v>
      </c>
      <c r="C43" s="5" t="str">
        <f>VLOOKUP(A43,Data!A:K,3,FALSE)</f>
        <v>Giants</v>
      </c>
      <c r="D43">
        <v>1.8562937032518585</v>
      </c>
    </row>
    <row r="44" spans="1:4" x14ac:dyDescent="0.25">
      <c r="A44" s="5">
        <v>4772</v>
      </c>
      <c r="B44" s="5" t="str">
        <f>VLOOKUP(A44,Data!A:K,2,FALSE)</f>
        <v>Felix Hernandez</v>
      </c>
      <c r="C44" s="5" t="str">
        <f>VLOOKUP(A44,Data!A:K,3,FALSE)</f>
        <v>Mariners</v>
      </c>
      <c r="D44">
        <v>1.7966765896185275</v>
      </c>
    </row>
    <row r="45" spans="1:4" x14ac:dyDescent="0.25">
      <c r="A45" s="5">
        <v>12804</v>
      </c>
      <c r="B45" s="5" t="str">
        <f>VLOOKUP(A45,Data!A:K,2,FALSE)</f>
        <v>Matt Wisler</v>
      </c>
      <c r="C45" s="5" t="str">
        <f>VLOOKUP(A45,Data!A:K,3,FALSE)</f>
        <v>Braves</v>
      </c>
      <c r="D45">
        <v>1.7768933207569</v>
      </c>
    </row>
    <row r="46" spans="1:4" x14ac:dyDescent="0.25">
      <c r="A46" s="5">
        <v>9434</v>
      </c>
      <c r="B46" s="5" t="str">
        <f>VLOOKUP(A46,Data!A:K,2,FALSE)</f>
        <v>Dallas Keuchel</v>
      </c>
      <c r="C46" s="5" t="str">
        <f>VLOOKUP(A46,Data!A:K,3,FALSE)</f>
        <v>Astros</v>
      </c>
      <c r="D46">
        <v>1.7480644893284865</v>
      </c>
    </row>
    <row r="47" spans="1:4" x14ac:dyDescent="0.25">
      <c r="A47" s="5">
        <v>4972</v>
      </c>
      <c r="B47" s="5" t="str">
        <f>VLOOKUP(A47,Data!A:K,2,FALSE)</f>
        <v>Cole Hamels</v>
      </c>
      <c r="C47" s="5" t="str">
        <f>VLOOKUP(A47,Data!A:K,3,FALSE)</f>
        <v>Rangers</v>
      </c>
      <c r="D47">
        <v>1.729704738096542</v>
      </c>
    </row>
    <row r="48" spans="1:4" x14ac:dyDescent="0.25">
      <c r="A48" s="5">
        <v>13048</v>
      </c>
      <c r="B48" s="5" t="str">
        <f>VLOOKUP(A48,Data!A:K,2,FALSE)</f>
        <v>Hisashi Iwakuma</v>
      </c>
      <c r="C48" s="5" t="str">
        <f>VLOOKUP(A48,Data!A:K,3,FALSE)</f>
        <v>Mariners</v>
      </c>
      <c r="D48">
        <v>1.7101630432568007</v>
      </c>
    </row>
    <row r="49" spans="1:4" x14ac:dyDescent="0.25">
      <c r="A49" s="5">
        <v>6632</v>
      </c>
      <c r="B49" s="5" t="str">
        <f>VLOOKUP(A49,Data!A:K,2,FALSE)</f>
        <v>Carlos Carrasco</v>
      </c>
      <c r="C49" s="5" t="str">
        <f>VLOOKUP(A49,Data!A:K,3,FALSE)</f>
        <v>Indians</v>
      </c>
      <c r="D49">
        <v>1.6769253057381315</v>
      </c>
    </row>
    <row r="50" spans="1:4" x14ac:dyDescent="0.25">
      <c r="A50" s="5">
        <v>15764</v>
      </c>
      <c r="B50" s="5" t="str">
        <f>VLOOKUP(A50,Data!A:K,2,FALSE)</f>
        <v>Masahiro Tanaka</v>
      </c>
      <c r="C50" s="5" t="str">
        <f>VLOOKUP(A50,Data!A:K,3,FALSE)</f>
        <v>Yankees</v>
      </c>
      <c r="D50">
        <v>1.6742817431066663</v>
      </c>
    </row>
    <row r="51" spans="1:4" x14ac:dyDescent="0.25">
      <c r="A51" s="5">
        <v>12905</v>
      </c>
      <c r="B51" s="5" t="str">
        <f>VLOOKUP(A51,Data!A:K,2,FALSE)</f>
        <v>Logan Verrett</v>
      </c>
      <c r="C51" s="5" t="str">
        <f>VLOOKUP(A51,Data!A:K,3,FALSE)</f>
        <v>Mets</v>
      </c>
      <c r="D51">
        <v>1.65317100063363</v>
      </c>
    </row>
    <row r="52" spans="1:4" x14ac:dyDescent="0.25">
      <c r="A52" s="5">
        <v>2717</v>
      </c>
      <c r="B52" s="5" t="str">
        <f>VLOOKUP(A52,Data!A:K,2,FALSE)</f>
        <v>Rick Porcello</v>
      </c>
      <c r="C52" s="5" t="str">
        <f>VLOOKUP(A52,Data!A:K,3,FALSE)</f>
        <v>Red Sox</v>
      </c>
      <c r="D52">
        <v>1.5416331286558052</v>
      </c>
    </row>
    <row r="53" spans="1:4" x14ac:dyDescent="0.25">
      <c r="A53" s="5">
        <v>3137</v>
      </c>
      <c r="B53" s="5" t="str">
        <f>VLOOKUP(A53,Data!A:K,2,FALSE)</f>
        <v>Max Scherzer</v>
      </c>
      <c r="C53" s="5" t="str">
        <f>VLOOKUP(A53,Data!A:K,3,FALSE)</f>
        <v>Nationals</v>
      </c>
      <c r="D53">
        <v>1.4983662431173352</v>
      </c>
    </row>
    <row r="54" spans="1:4" x14ac:dyDescent="0.25">
      <c r="A54" s="5">
        <v>375</v>
      </c>
      <c r="B54" s="5" t="str">
        <f>VLOOKUP(A54,Data!A:K,2,FALSE)</f>
        <v>Bartolo Colon</v>
      </c>
      <c r="C54" s="5" t="str">
        <f>VLOOKUP(A54,Data!A:K,3,FALSE)</f>
        <v>Mets</v>
      </c>
      <c r="D54">
        <v>1.4194848852271809</v>
      </c>
    </row>
    <row r="55" spans="1:4" x14ac:dyDescent="0.25">
      <c r="A55" s="5">
        <v>7450</v>
      </c>
      <c r="B55" s="5" t="str">
        <f>VLOOKUP(A55,Data!A:K,2,FALSE)</f>
        <v>Phil Hughes</v>
      </c>
      <c r="C55" s="5" t="str">
        <f>VLOOKUP(A55,Data!A:K,3,FALSE)</f>
        <v>Twins</v>
      </c>
      <c r="D55">
        <v>1.4186846313402313</v>
      </c>
    </row>
    <row r="56" spans="1:4" x14ac:dyDescent="0.25">
      <c r="A56" s="5">
        <v>8753</v>
      </c>
      <c r="B56" s="5" t="str">
        <f>VLOOKUP(A56,Data!A:K,2,FALSE)</f>
        <v>Tanner Roark</v>
      </c>
      <c r="C56" s="5" t="str">
        <f>VLOOKUP(A56,Data!A:K,3,FALSE)</f>
        <v>Nationals</v>
      </c>
      <c r="D56">
        <v>1.4061940678124707</v>
      </c>
    </row>
    <row r="57" spans="1:4" x14ac:dyDescent="0.25">
      <c r="A57" s="5">
        <v>9323</v>
      </c>
      <c r="B57" s="5" t="str">
        <f>VLOOKUP(A57,Data!A:K,2,FALSE)</f>
        <v>Patrick Corbin</v>
      </c>
      <c r="C57" s="5" t="str">
        <f>VLOOKUP(A57,Data!A:K,3,FALSE)</f>
        <v>Diamondbacks</v>
      </c>
      <c r="D57">
        <v>1.3685115334520983</v>
      </c>
    </row>
    <row r="58" spans="1:4" x14ac:dyDescent="0.25">
      <c r="A58" s="5">
        <v>13125</v>
      </c>
      <c r="B58" s="5" t="str">
        <f>VLOOKUP(A58,Data!A:K,2,FALSE)</f>
        <v>Gerrit Cole</v>
      </c>
      <c r="C58" s="5" t="str">
        <f>VLOOKUP(A58,Data!A:K,3,FALSE)</f>
        <v>Pirates</v>
      </c>
      <c r="D58">
        <v>1.3071652160542095</v>
      </c>
    </row>
    <row r="59" spans="1:4" x14ac:dyDescent="0.25">
      <c r="A59" s="5">
        <v>4338</v>
      </c>
      <c r="B59" s="5" t="str">
        <f>VLOOKUP(A59,Data!A:K,2,FALSE)</f>
        <v>Tyler Chatwood</v>
      </c>
      <c r="C59" s="5" t="str">
        <f>VLOOKUP(A59,Data!A:K,3,FALSE)</f>
        <v>Rockies</v>
      </c>
      <c r="D59">
        <v>1.2663810673518858</v>
      </c>
    </row>
    <row r="60" spans="1:4" x14ac:dyDescent="0.25">
      <c r="A60" s="5">
        <v>4371</v>
      </c>
      <c r="B60" s="5" t="str">
        <f>VLOOKUP(A60,Data!A:K,2,FALSE)</f>
        <v>Jeremy Hellickson</v>
      </c>
      <c r="C60" s="5" t="str">
        <f>VLOOKUP(A60,Data!A:K,3,FALSE)</f>
        <v>Phillies</v>
      </c>
      <c r="D60">
        <v>1.2226969184601724</v>
      </c>
    </row>
    <row r="61" spans="1:4" x14ac:dyDescent="0.25">
      <c r="A61" s="5">
        <v>4696</v>
      </c>
      <c r="B61" s="5" t="str">
        <f>VLOOKUP(A61,Data!A:K,2,FALSE)</f>
        <v>Nate Jones</v>
      </c>
      <c r="C61" s="5" t="str">
        <f>VLOOKUP(A61,Data!A:K,3,FALSE)</f>
        <v>White Sox</v>
      </c>
      <c r="D61">
        <v>1.1962498701575222</v>
      </c>
    </row>
    <row r="62" spans="1:4" x14ac:dyDescent="0.25">
      <c r="A62" s="5">
        <v>12049</v>
      </c>
      <c r="B62" s="5" t="str">
        <f>VLOOKUP(A62,Data!A:K,2,FALSE)</f>
        <v>Kyle Hendricks</v>
      </c>
      <c r="C62" s="5" t="str">
        <f>VLOOKUP(A62,Data!A:K,3,FALSE)</f>
        <v>Cubs</v>
      </c>
      <c r="D62">
        <v>1.1882629769989768</v>
      </c>
    </row>
    <row r="63" spans="1:4" x14ac:dyDescent="0.25">
      <c r="A63" s="5">
        <v>1118</v>
      </c>
      <c r="B63" s="5" t="str">
        <f>VLOOKUP(A63,Data!A:K,2,FALSE)</f>
        <v>Marco Estrada</v>
      </c>
      <c r="C63" s="5" t="str">
        <f>VLOOKUP(A63,Data!A:K,3,FALSE)</f>
        <v>Blue Jays</v>
      </c>
      <c r="D63">
        <v>1.1778788893016743</v>
      </c>
    </row>
    <row r="64" spans="1:4" x14ac:dyDescent="0.25">
      <c r="A64" s="5">
        <v>5279</v>
      </c>
      <c r="B64" s="5" t="str">
        <f>VLOOKUP(A64,Data!A:K,2,FALSE)</f>
        <v>Chris Tillman</v>
      </c>
      <c r="C64" s="5" t="str">
        <f>VLOOKUP(A64,Data!A:K,3,FALSE)</f>
        <v>Orioles</v>
      </c>
      <c r="D64">
        <v>1.1748481175854717</v>
      </c>
    </row>
    <row r="65" spans="1:4" x14ac:dyDescent="0.25">
      <c r="A65" s="5">
        <v>2429</v>
      </c>
      <c r="B65" s="5" t="str">
        <f>VLOOKUP(A65,Data!A:K,2,FALSE)</f>
        <v>Corey Kluber</v>
      </c>
      <c r="C65" s="5" t="str">
        <f>VLOOKUP(A65,Data!A:K,3,FALSE)</f>
        <v>Indians</v>
      </c>
      <c r="D65">
        <v>1.1647383725156113</v>
      </c>
    </row>
    <row r="66" spans="1:4" x14ac:dyDescent="0.25">
      <c r="A66" s="5">
        <v>14078</v>
      </c>
      <c r="B66" s="5" t="str">
        <f>VLOOKUP(A66,Data!A:K,2,FALSE)</f>
        <v>Michael Wacha</v>
      </c>
      <c r="C66" s="5" t="str">
        <f>VLOOKUP(A66,Data!A:K,3,FALSE)</f>
        <v>Cardinals</v>
      </c>
      <c r="D66">
        <v>1.1574373038599075</v>
      </c>
    </row>
    <row r="67" spans="1:4" x14ac:dyDescent="0.25">
      <c r="A67" s="5">
        <v>11490</v>
      </c>
      <c r="B67" s="5" t="str">
        <f>VLOOKUP(A67,Data!A:K,2,FALSE)</f>
        <v>Aaron Sanchez</v>
      </c>
      <c r="C67" s="5" t="str">
        <f>VLOOKUP(A67,Data!A:K,3,FALSE)</f>
        <v>Blue Jays</v>
      </c>
      <c r="D67">
        <v>1.1434251981372379</v>
      </c>
    </row>
    <row r="68" spans="1:4" x14ac:dyDescent="0.25">
      <c r="A68" s="5">
        <v>8137</v>
      </c>
      <c r="B68" s="5" t="str">
        <f>VLOOKUP(A68,Data!A:K,2,FALSE)</f>
        <v>Jaime Garcia</v>
      </c>
      <c r="C68" s="5" t="str">
        <f>VLOOKUP(A68,Data!A:K,3,FALSE)</f>
        <v>Cardinals</v>
      </c>
      <c r="D68">
        <v>1.1162674054701305</v>
      </c>
    </row>
    <row r="69" spans="1:4" x14ac:dyDescent="0.25">
      <c r="A69" s="5">
        <v>13071</v>
      </c>
      <c r="B69" s="5" t="str">
        <f>VLOOKUP(A69,Data!A:K,2,FALSE)</f>
        <v>Wei-Yin Chen</v>
      </c>
      <c r="C69" s="5" t="str">
        <f>VLOOKUP(A69,Data!A:K,3,FALSE)</f>
        <v>Marlins</v>
      </c>
      <c r="D69">
        <v>1.0901239644053191</v>
      </c>
    </row>
    <row r="70" spans="1:4" x14ac:dyDescent="0.25">
      <c r="A70" s="5">
        <v>12385</v>
      </c>
      <c r="B70" s="5" t="str">
        <f>VLOOKUP(A70,Data!A:K,2,FALSE)</f>
        <v>Nicholas Tropeano</v>
      </c>
      <c r="C70" s="5" t="str">
        <f>VLOOKUP(A70,Data!A:K,3,FALSE)</f>
        <v>Angels</v>
      </c>
      <c r="D70">
        <v>1.0653810279995892</v>
      </c>
    </row>
    <row r="71" spans="1:4" x14ac:dyDescent="0.25">
      <c r="A71" s="5">
        <v>5867</v>
      </c>
      <c r="B71" s="5" t="str">
        <f>VLOOKUP(A71,Data!A:K,2,FALSE)</f>
        <v>Danny Salazar</v>
      </c>
      <c r="C71" s="5" t="str">
        <f>VLOOKUP(A71,Data!A:K,3,FALSE)</f>
        <v>Indians</v>
      </c>
      <c r="D71">
        <v>1.0482750835315158</v>
      </c>
    </row>
    <row r="72" spans="1:4" x14ac:dyDescent="0.25">
      <c r="A72" s="5">
        <v>4141</v>
      </c>
      <c r="B72" s="5" t="str">
        <f>VLOOKUP(A72,Data!A:K,2,FALSE)</f>
        <v>Derek Holland</v>
      </c>
      <c r="C72" s="5" t="str">
        <f>VLOOKUP(A72,Data!A:K,3,FALSE)</f>
        <v>Rangers</v>
      </c>
      <c r="D72">
        <v>1.0333687005457854</v>
      </c>
    </row>
    <row r="73" spans="1:4" x14ac:dyDescent="0.25">
      <c r="A73" s="5">
        <v>6902</v>
      </c>
      <c r="B73" s="5" t="str">
        <f>VLOOKUP(A73,Data!A:K,2,FALSE)</f>
        <v>Martin Perez</v>
      </c>
      <c r="C73" s="5" t="str">
        <f>VLOOKUP(A73,Data!A:K,3,FALSE)</f>
        <v>Rangers</v>
      </c>
      <c r="D73">
        <v>1.0325630272680422</v>
      </c>
    </row>
    <row r="74" spans="1:4" x14ac:dyDescent="0.25">
      <c r="A74" s="5">
        <v>16149</v>
      </c>
      <c r="B74" s="5" t="str">
        <f>VLOOKUP(A74,Data!A:K,2,FALSE)</f>
        <v>Aaron Nola</v>
      </c>
      <c r="C74" s="5" t="str">
        <f>VLOOKUP(A74,Data!A:K,3,FALSE)</f>
        <v>Phillies</v>
      </c>
      <c r="D74">
        <v>1.0069804236882887</v>
      </c>
    </row>
    <row r="75" spans="1:4" x14ac:dyDescent="0.25">
      <c r="A75" s="5">
        <v>11855</v>
      </c>
      <c r="B75" s="5" t="str">
        <f>VLOOKUP(A75,Data!A:K,2,FALSE)</f>
        <v>Yordano Ventura</v>
      </c>
      <c r="C75" s="5" t="str">
        <f>VLOOKUP(A75,Data!A:K,3,FALSE)</f>
        <v>Royals</v>
      </c>
      <c r="D75">
        <v>0.95925726293051961</v>
      </c>
    </row>
    <row r="76" spans="1:4" x14ac:dyDescent="0.25">
      <c r="A76" s="5">
        <v>1259</v>
      </c>
      <c r="B76" s="5" t="str">
        <f>VLOOKUP(A76,Data!A:K,2,FALSE)</f>
        <v>Colby Lewis</v>
      </c>
      <c r="C76" s="5" t="str">
        <f>VLOOKUP(A76,Data!A:K,3,FALSE)</f>
        <v>Rangers</v>
      </c>
      <c r="D76">
        <v>0.9542300405476527</v>
      </c>
    </row>
    <row r="77" spans="1:4" x14ac:dyDescent="0.25">
      <c r="A77" s="5">
        <v>12664</v>
      </c>
      <c r="B77" s="5" t="str">
        <f>VLOOKUP(A77,Data!A:K,2,FALSE)</f>
        <v>Jerad Eickhoff</v>
      </c>
      <c r="C77" s="5" t="str">
        <f>VLOOKUP(A77,Data!A:K,3,FALSE)</f>
        <v>Phillies</v>
      </c>
      <c r="D77">
        <v>0.90251633570691436</v>
      </c>
    </row>
    <row r="78" spans="1:4" x14ac:dyDescent="0.25">
      <c r="A78" s="5">
        <v>6797</v>
      </c>
      <c r="B78" s="5" t="str">
        <f>VLOOKUP(A78,Data!A:K,2,FALSE)</f>
        <v>Julio Teheran</v>
      </c>
      <c r="C78" s="5" t="str">
        <f>VLOOKUP(A78,Data!A:K,3,FALSE)</f>
        <v>Braves</v>
      </c>
      <c r="D78">
        <v>0.87035696929985717</v>
      </c>
    </row>
    <row r="79" spans="1:4" x14ac:dyDescent="0.25">
      <c r="A79" s="5">
        <v>12768</v>
      </c>
      <c r="B79" s="5" t="str">
        <f>VLOOKUP(A79,Data!A:K,2,FALSE)</f>
        <v>Sonny Gray</v>
      </c>
      <c r="C79" s="5" t="str">
        <f>VLOOKUP(A79,Data!A:K,3,FALSE)</f>
        <v>Athletics</v>
      </c>
      <c r="D79">
        <v>0.81597742542224383</v>
      </c>
    </row>
    <row r="80" spans="1:4" x14ac:dyDescent="0.25">
      <c r="A80" s="5">
        <v>11713</v>
      </c>
      <c r="B80" s="5" t="str">
        <f>VLOOKUP(A80,Data!A:K,2,FALSE)</f>
        <v>Matt Harvey</v>
      </c>
      <c r="C80" s="5" t="str">
        <f>VLOOKUP(A80,Data!A:K,3,FALSE)</f>
        <v>Mets</v>
      </c>
      <c r="D80">
        <v>0.79291524965332205</v>
      </c>
    </row>
    <row r="81" spans="1:4" x14ac:dyDescent="0.25">
      <c r="A81" s="5">
        <v>12076</v>
      </c>
      <c r="B81" s="5" t="str">
        <f>VLOOKUP(A81,Data!A:K,2,FALSE)</f>
        <v>Felipe Rivero</v>
      </c>
      <c r="C81" s="5" t="str">
        <f>VLOOKUP(A81,Data!A:K,3,FALSE)</f>
        <v>Nationals</v>
      </c>
      <c r="D81">
        <v>0.74137372915056399</v>
      </c>
    </row>
    <row r="82" spans="1:4" x14ac:dyDescent="0.25">
      <c r="A82" s="5">
        <v>16208</v>
      </c>
      <c r="B82" s="5" t="str">
        <f>VLOOKUP(A82,Data!A:K,2,FALSE)</f>
        <v>Brandon Finnegan</v>
      </c>
      <c r="C82" s="5" t="str">
        <f>VLOOKUP(A82,Data!A:K,3,FALSE)</f>
        <v>Reds</v>
      </c>
      <c r="D82">
        <v>0.67067443975251062</v>
      </c>
    </row>
    <row r="83" spans="1:4" x14ac:dyDescent="0.25">
      <c r="A83" s="5">
        <v>9132</v>
      </c>
      <c r="B83" s="5" t="str">
        <f>VLOOKUP(A83,Data!A:K,2,FALSE)</f>
        <v>Nathan Eovaldi</v>
      </c>
      <c r="C83" s="5" t="str">
        <f>VLOOKUP(A83,Data!A:K,3,FALSE)</f>
        <v>Yankees</v>
      </c>
      <c r="D83">
        <v>0.64060790709718129</v>
      </c>
    </row>
    <row r="84" spans="1:4" x14ac:dyDescent="0.25">
      <c r="A84" s="5">
        <v>4235</v>
      </c>
      <c r="B84" s="5" t="str">
        <f>VLOOKUP(A84,Data!A:K,2,FALSE)</f>
        <v>Jered Weaver</v>
      </c>
      <c r="C84" s="5" t="str">
        <f>VLOOKUP(A84,Data!A:K,3,FALSE)</f>
        <v>Angels</v>
      </c>
      <c r="D84">
        <v>0.6088710916591038</v>
      </c>
    </row>
    <row r="85" spans="1:4" x14ac:dyDescent="0.25">
      <c r="A85" s="5">
        <v>9388</v>
      </c>
      <c r="B85" s="5" t="str">
        <f>VLOOKUP(A85,Data!A:K,2,FALSE)</f>
        <v>Josh Tomlin</v>
      </c>
      <c r="C85" s="5" t="str">
        <f>VLOOKUP(A85,Data!A:K,3,FALSE)</f>
        <v>Indians</v>
      </c>
      <c r="D85">
        <v>0.53062935664203681</v>
      </c>
    </row>
    <row r="86" spans="1:4" x14ac:dyDescent="0.25">
      <c r="A86" s="5">
        <v>11426</v>
      </c>
      <c r="B86" s="5" t="str">
        <f>VLOOKUP(A86,Data!A:K,2,FALSE)</f>
        <v>Drew Pomeranz</v>
      </c>
      <c r="C86" s="5" t="str">
        <f>VLOOKUP(A86,Data!A:K,3,FALSE)</f>
        <v>Padres</v>
      </c>
      <c r="D86">
        <v>0.50953960082620253</v>
      </c>
    </row>
    <row r="87" spans="1:4" x14ac:dyDescent="0.25">
      <c r="A87" s="5">
        <v>4424</v>
      </c>
      <c r="B87" s="5" t="str">
        <f>VLOOKUP(A87,Data!A:K,2,FALSE)</f>
        <v>Jon Niese</v>
      </c>
      <c r="C87" s="5" t="str">
        <f>VLOOKUP(A87,Data!A:K,3,FALSE)</f>
        <v>Pirates</v>
      </c>
      <c r="D87">
        <v>0.47965502281609701</v>
      </c>
    </row>
    <row r="88" spans="1:4" x14ac:dyDescent="0.25">
      <c r="A88" s="5">
        <v>1943</v>
      </c>
      <c r="B88" s="5" t="str">
        <f>VLOOKUP(A88,Data!A:K,2,FALSE)</f>
        <v>Zack Greinke</v>
      </c>
      <c r="C88" s="5" t="str">
        <f>VLOOKUP(A88,Data!A:K,3,FALSE)</f>
        <v>Diamondbacks</v>
      </c>
      <c r="D88">
        <v>0.46741017197599838</v>
      </c>
    </row>
    <row r="89" spans="1:4" x14ac:dyDescent="0.25">
      <c r="A89" s="5">
        <v>2608</v>
      </c>
      <c r="B89" s="5" t="str">
        <f>VLOOKUP(A89,Data!A:K,2,FALSE)</f>
        <v>Jhoulys Chacin</v>
      </c>
      <c r="C89" s="5" t="str">
        <f>VLOOKUP(A89,Data!A:K,3,FALSE)</f>
        <v>Braves</v>
      </c>
      <c r="D89">
        <v>0.46251886473252474</v>
      </c>
    </row>
    <row r="90" spans="1:4" x14ac:dyDescent="0.25">
      <c r="A90" s="5">
        <v>13273</v>
      </c>
      <c r="B90" s="5" t="str">
        <f>VLOOKUP(A90,Data!A:K,2,FALSE)</f>
        <v>Ross Stripling</v>
      </c>
      <c r="C90" s="5" t="str">
        <f>VLOOKUP(A90,Data!A:K,3,FALSE)</f>
        <v>Dodgers</v>
      </c>
      <c r="D90">
        <v>0.45975876444706615</v>
      </c>
    </row>
    <row r="91" spans="1:4" x14ac:dyDescent="0.25">
      <c r="A91" s="5">
        <v>10954</v>
      </c>
      <c r="B91" s="5" t="str">
        <f>VLOOKUP(A91,Data!A:K,2,FALSE)</f>
        <v>Jacob deGrom</v>
      </c>
      <c r="C91" s="5" t="str">
        <f>VLOOKUP(A91,Data!A:K,3,FALSE)</f>
        <v>Mets</v>
      </c>
      <c r="D91">
        <v>0.37966805732356262</v>
      </c>
    </row>
    <row r="92" spans="1:4" x14ac:dyDescent="0.25">
      <c r="A92" s="5">
        <v>10586</v>
      </c>
      <c r="B92" s="5" t="str">
        <f>VLOOKUP(A92,Data!A:K,2,FALSE)</f>
        <v>Addison Reed</v>
      </c>
      <c r="C92" s="5" t="str">
        <f>VLOOKUP(A92,Data!A:K,3,FALSE)</f>
        <v>Mets</v>
      </c>
      <c r="D92">
        <v>0.35095459766018111</v>
      </c>
    </row>
    <row r="93" spans="1:4" x14ac:dyDescent="0.25">
      <c r="A93" s="5">
        <v>1507</v>
      </c>
      <c r="B93" s="5" t="str">
        <f>VLOOKUP(A93,Data!A:K,2,FALSE)</f>
        <v>John Lackey</v>
      </c>
      <c r="C93" s="5" t="str">
        <f>VLOOKUP(A93,Data!A:K,3,FALSE)</f>
        <v>Cubs</v>
      </c>
      <c r="D93">
        <v>0.33864461152903952</v>
      </c>
    </row>
    <row r="94" spans="1:4" x14ac:dyDescent="0.25">
      <c r="A94" s="5">
        <v>12691</v>
      </c>
      <c r="B94" s="5" t="str">
        <f>VLOOKUP(A94,Data!A:K,2,FALSE)</f>
        <v>Tyler Wilson</v>
      </c>
      <c r="C94" s="5" t="str">
        <f>VLOOKUP(A94,Data!A:K,3,FALSE)</f>
        <v>Orioles</v>
      </c>
      <c r="D94">
        <v>0.19403265711483203</v>
      </c>
    </row>
    <row r="95" spans="1:4" x14ac:dyDescent="0.25">
      <c r="A95" s="5">
        <v>3200</v>
      </c>
      <c r="B95" s="5" t="str">
        <f>VLOOKUP(A95,Data!A:K,2,FALSE)</f>
        <v>Ervin Santana</v>
      </c>
      <c r="C95" s="5" t="str">
        <f>VLOOKUP(A95,Data!A:K,3,FALSE)</f>
        <v>Twins</v>
      </c>
      <c r="D95">
        <v>0.17469243775889376</v>
      </c>
    </row>
    <row r="96" spans="1:4" x14ac:dyDescent="0.25">
      <c r="A96" s="5">
        <v>8700</v>
      </c>
      <c r="B96" s="5" t="str">
        <f>VLOOKUP(A96,Data!A:K,2,FALSE)</f>
        <v>Justin Verlander</v>
      </c>
      <c r="C96" s="5" t="str">
        <f>VLOOKUP(A96,Data!A:K,3,FALSE)</f>
        <v>Tigers</v>
      </c>
      <c r="D96">
        <v>0.1739050980779438</v>
      </c>
    </row>
    <row r="97" spans="1:4" x14ac:dyDescent="0.25">
      <c r="A97" s="5">
        <v>15514</v>
      </c>
      <c r="B97" s="5" t="str">
        <f>VLOOKUP(A97,Data!A:K,2,FALSE)</f>
        <v>Kendall Graveman</v>
      </c>
      <c r="C97" s="5" t="str">
        <f>VLOOKUP(A97,Data!A:K,3,FALSE)</f>
        <v>Athletics</v>
      </c>
      <c r="D97">
        <v>0.16071409554899613</v>
      </c>
    </row>
    <row r="98" spans="1:4" x14ac:dyDescent="0.25">
      <c r="A98" s="5">
        <v>4300</v>
      </c>
      <c r="B98" s="5" t="str">
        <f>VLOOKUP(A98,Data!A:K,2,FALSE)</f>
        <v>Matt Albers</v>
      </c>
      <c r="C98" s="5" t="str">
        <f>VLOOKUP(A98,Data!A:K,3,FALSE)</f>
        <v>White Sox</v>
      </c>
      <c r="D98">
        <v>0.15636081979438904</v>
      </c>
    </row>
    <row r="99" spans="1:4" x14ac:dyDescent="0.25">
      <c r="A99" s="5">
        <v>12763</v>
      </c>
      <c r="B99" s="5" t="str">
        <f>VLOOKUP(A99,Data!A:K,2,FALSE)</f>
        <v>Christopher Devenski</v>
      </c>
      <c r="C99" s="5" t="str">
        <f>VLOOKUP(A99,Data!A:K,3,FALSE)</f>
        <v>Astros</v>
      </c>
      <c r="D99">
        <v>0.1112928724140802</v>
      </c>
    </row>
    <row r="100" spans="1:4" x14ac:dyDescent="0.25">
      <c r="A100" s="5">
        <v>3184</v>
      </c>
      <c r="B100" s="5" t="str">
        <f>VLOOKUP(A100,Data!A:K,2,FALSE)</f>
        <v>David Price</v>
      </c>
      <c r="C100" s="5" t="str">
        <f>VLOOKUP(A100,Data!A:K,3,FALSE)</f>
        <v>Red Sox</v>
      </c>
      <c r="D100">
        <v>0.10996773522913866</v>
      </c>
    </row>
    <row r="101" spans="1:4" x14ac:dyDescent="0.25">
      <c r="A101" s="5">
        <v>3374</v>
      </c>
      <c r="B101" s="5" t="str">
        <f>VLOOKUP(A101,Data!A:K,2,FALSE)</f>
        <v>Ubaldo Jimenez</v>
      </c>
      <c r="C101" s="5" t="str">
        <f>VLOOKUP(A101,Data!A:K,3,FALSE)</f>
        <v>Orioles</v>
      </c>
      <c r="D101">
        <v>0.1013722893240821</v>
      </c>
    </row>
    <row r="102" spans="1:4" x14ac:dyDescent="0.25">
      <c r="A102" s="5">
        <v>6033</v>
      </c>
      <c r="B102" s="5" t="str">
        <f>VLOOKUP(A102,Data!A:K,2,FALSE)</f>
        <v>Kelvin Herrera</v>
      </c>
      <c r="C102" s="5" t="str">
        <f>VLOOKUP(A102,Data!A:K,3,FALSE)</f>
        <v>Royals</v>
      </c>
      <c r="D102">
        <v>9.1044852348235172E-2</v>
      </c>
    </row>
    <row r="103" spans="1:4" x14ac:dyDescent="0.25">
      <c r="A103" s="5">
        <v>3192</v>
      </c>
      <c r="B103" s="5" t="str">
        <f>VLOOKUP(A103,Data!A:K,2,FALSE)</f>
        <v>Will Harris</v>
      </c>
      <c r="C103" s="5" t="str">
        <f>VLOOKUP(A103,Data!A:K,3,FALSE)</f>
        <v>Astros</v>
      </c>
      <c r="D103">
        <v>4.2261292163237651E-2</v>
      </c>
    </row>
    <row r="104" spans="1:4" x14ac:dyDescent="0.25">
      <c r="A104" s="5">
        <v>12304</v>
      </c>
      <c r="B104" s="5" t="str">
        <f>VLOOKUP(A104,Data!A:K,2,FALSE)</f>
        <v>Chris Bassitt</v>
      </c>
      <c r="C104" s="5" t="str">
        <f>VLOOKUP(A104,Data!A:K,3,FALSE)</f>
        <v>Athletics</v>
      </c>
      <c r="D104">
        <v>-3.2648811906580227E-2</v>
      </c>
    </row>
    <row r="105" spans="1:4" x14ac:dyDescent="0.25">
      <c r="A105" s="5">
        <v>9460</v>
      </c>
      <c r="B105" s="5" t="str">
        <f>VLOOKUP(A105,Data!A:K,2,FALSE)</f>
        <v>Dan Straily</v>
      </c>
      <c r="C105" s="5" t="str">
        <f>VLOOKUP(A105,Data!A:K,3,FALSE)</f>
        <v>Reds</v>
      </c>
      <c r="D105">
        <v>-4.3960244394190218E-2</v>
      </c>
    </row>
    <row r="106" spans="1:4" x14ac:dyDescent="0.25">
      <c r="A106" s="5">
        <v>9059</v>
      </c>
      <c r="B106" s="5" t="str">
        <f>VLOOKUP(A106,Data!A:K,2,FALSE)</f>
        <v>John Axford</v>
      </c>
      <c r="C106" s="5" t="str">
        <f>VLOOKUP(A106,Data!A:K,3,FALSE)</f>
        <v>Athletics</v>
      </c>
      <c r="D106">
        <v>-7.4004091857064636E-2</v>
      </c>
    </row>
    <row r="107" spans="1:4" x14ac:dyDescent="0.25">
      <c r="A107" s="5">
        <v>12638</v>
      </c>
      <c r="B107" s="5" t="str">
        <f>VLOOKUP(A107,Data!A:K,2,FALSE)</f>
        <v>Nate Karns</v>
      </c>
      <c r="C107" s="5" t="str">
        <f>VLOOKUP(A107,Data!A:K,3,FALSE)</f>
        <v>Mariners</v>
      </c>
      <c r="D107">
        <v>-0.10819809561288199</v>
      </c>
    </row>
    <row r="108" spans="1:4" x14ac:dyDescent="0.25">
      <c r="A108" s="5">
        <v>11804</v>
      </c>
      <c r="B108" s="5" t="str">
        <f>VLOOKUP(A108,Data!A:K,2,FALSE)</f>
        <v>Hector Neris</v>
      </c>
      <c r="C108" s="5" t="str">
        <f>VLOOKUP(A108,Data!A:K,3,FALSE)</f>
        <v>Phillies</v>
      </c>
      <c r="D108">
        <v>-0.13009423712155505</v>
      </c>
    </row>
    <row r="109" spans="1:4" x14ac:dyDescent="0.25">
      <c r="A109" s="5">
        <v>6627</v>
      </c>
      <c r="B109" s="5" t="str">
        <f>VLOOKUP(A109,Data!A:K,2,FALSE)</f>
        <v>Brad Brach</v>
      </c>
      <c r="C109" s="5" t="str">
        <f>VLOOKUP(A109,Data!A:K,3,FALSE)</f>
        <v>Orioles</v>
      </c>
      <c r="D109">
        <v>-0.15293365933498754</v>
      </c>
    </row>
    <row r="110" spans="1:4" x14ac:dyDescent="0.25">
      <c r="A110" s="5">
        <v>3281</v>
      </c>
      <c r="B110" s="5" t="str">
        <f>VLOOKUP(A110,Data!A:K,2,FALSE)</f>
        <v>Joe Smith</v>
      </c>
      <c r="C110" s="5" t="str">
        <f>VLOOKUP(A110,Data!A:K,3,FALSE)</f>
        <v>Angels</v>
      </c>
      <c r="D110">
        <v>-0.17744897689031491</v>
      </c>
    </row>
    <row r="111" spans="1:4" x14ac:dyDescent="0.25">
      <c r="A111" s="5">
        <v>10354</v>
      </c>
      <c r="B111" s="5" t="str">
        <f>VLOOKUP(A111,Data!A:K,2,FALSE)</f>
        <v>Robbie Erlin</v>
      </c>
      <c r="C111" s="5" t="str">
        <f>VLOOKUP(A111,Data!A:K,3,FALSE)</f>
        <v>Padres</v>
      </c>
      <c r="D111">
        <v>-0.40800232545957588</v>
      </c>
    </row>
    <row r="112" spans="1:4" x14ac:dyDescent="0.25">
      <c r="A112" s="5">
        <v>13974</v>
      </c>
      <c r="B112" s="5" t="str">
        <f>VLOOKUP(A112,Data!A:K,2,FALSE)</f>
        <v>Ryan Dull</v>
      </c>
      <c r="C112" s="5" t="str">
        <f>VLOOKUP(A112,Data!A:K,3,FALSE)</f>
        <v>Athletics</v>
      </c>
      <c r="D112">
        <v>-0.45239957147027404</v>
      </c>
    </row>
    <row r="113" spans="1:4" x14ac:dyDescent="0.25">
      <c r="A113" s="5">
        <v>6345</v>
      </c>
      <c r="B113" s="5" t="str">
        <f>VLOOKUP(A113,Data!A:K,2,FALSE)</f>
        <v>Chris Archer</v>
      </c>
      <c r="C113" s="5" t="str">
        <f>VLOOKUP(A113,Data!A:K,3,FALSE)</f>
        <v>Rays</v>
      </c>
      <c r="D113">
        <v>-0.58450039888721017</v>
      </c>
    </row>
    <row r="114" spans="1:4" x14ac:dyDescent="0.25">
      <c r="A114" s="5">
        <v>6435</v>
      </c>
      <c r="B114" s="5" t="str">
        <f>VLOOKUP(A114,Data!A:K,2,FALSE)</f>
        <v>Vance Worley</v>
      </c>
      <c r="C114" s="5" t="str">
        <f>VLOOKUP(A114,Data!A:K,3,FALSE)</f>
        <v>Orioles</v>
      </c>
      <c r="D114">
        <v>-0.59665008106323225</v>
      </c>
    </row>
    <row r="115" spans="1:4" x14ac:dyDescent="0.25">
      <c r="A115" s="5">
        <v>11530</v>
      </c>
      <c r="B115" s="5" t="str">
        <f>VLOOKUP(A115,Data!A:K,2,FALSE)</f>
        <v>Jose Fernandez</v>
      </c>
      <c r="C115" s="5" t="str">
        <f>VLOOKUP(A115,Data!A:K,3,FALSE)</f>
        <v>Marlins</v>
      </c>
      <c r="D115">
        <v>-0.60494761437610189</v>
      </c>
    </row>
    <row r="116" spans="1:4" x14ac:dyDescent="0.25">
      <c r="A116" s="5">
        <v>11486</v>
      </c>
      <c r="B116" s="5" t="str">
        <f>VLOOKUP(A116,Data!A:K,2,FALSE)</f>
        <v>Robbie Ray</v>
      </c>
      <c r="C116" s="5" t="str">
        <f>VLOOKUP(A116,Data!A:K,3,FALSE)</f>
        <v>Diamondbacks</v>
      </c>
      <c r="D116">
        <v>-0.68148503727960164</v>
      </c>
    </row>
    <row r="117" spans="1:4" x14ac:dyDescent="0.25">
      <c r="A117" s="5">
        <v>13594</v>
      </c>
      <c r="B117" s="5" t="str">
        <f>VLOOKUP(A117,Data!A:K,2,FALSE)</f>
        <v>Robert Stephenson</v>
      </c>
      <c r="C117" s="5" t="str">
        <f>VLOOKUP(A117,Data!A:K,3,FALSE)</f>
        <v>Reds</v>
      </c>
      <c r="D117">
        <v>-0.69207456069520701</v>
      </c>
    </row>
    <row r="118" spans="1:4" x14ac:dyDescent="0.25">
      <c r="A118" s="5">
        <v>7754</v>
      </c>
      <c r="B118" s="5" t="str">
        <f>VLOOKUP(A118,Data!A:K,2,FALSE)</f>
        <v>Mike Fiers</v>
      </c>
      <c r="C118" s="5" t="str">
        <f>VLOOKUP(A118,Data!A:K,3,FALSE)</f>
        <v>Astros</v>
      </c>
      <c r="D118">
        <v>-0.71700412580902806</v>
      </c>
    </row>
    <row r="119" spans="1:4" x14ac:dyDescent="0.25">
      <c r="A119" s="5">
        <v>6895</v>
      </c>
      <c r="B119" s="5" t="str">
        <f>VLOOKUP(A119,Data!A:K,2,FALSE)</f>
        <v>Chase Anderson</v>
      </c>
      <c r="C119" s="5" t="str">
        <f>VLOOKUP(A119,Data!A:K,3,FALSE)</f>
        <v>Brewers</v>
      </c>
      <c r="D119">
        <v>-0.72896682944956281</v>
      </c>
    </row>
    <row r="120" spans="1:4" x14ac:dyDescent="0.25">
      <c r="A120" s="5">
        <v>16137</v>
      </c>
      <c r="B120" s="5" t="str">
        <f>VLOOKUP(A120,Data!A:K,2,FALSE)</f>
        <v>Carlos Rodon</v>
      </c>
      <c r="C120" s="5" t="str">
        <f>VLOOKUP(A120,Data!A:K,3,FALSE)</f>
        <v>White Sox</v>
      </c>
      <c r="D120">
        <v>-0.7952471802611516</v>
      </c>
    </row>
    <row r="121" spans="1:4" x14ac:dyDescent="0.25">
      <c r="A121" s="5">
        <v>7558</v>
      </c>
      <c r="B121" s="5" t="str">
        <f>VLOOKUP(A121,Data!A:K,2,FALSE)</f>
        <v>Fernando Rodriguez</v>
      </c>
      <c r="C121" s="5" t="str">
        <f>VLOOKUP(A121,Data!A:K,3,FALSE)</f>
        <v>Athletics</v>
      </c>
      <c r="D121">
        <v>-0.82224964112504551</v>
      </c>
    </row>
    <row r="122" spans="1:4" x14ac:dyDescent="0.25">
      <c r="A122" s="5">
        <v>18719</v>
      </c>
      <c r="B122" s="5" t="str">
        <f>VLOOKUP(A122,Data!A:K,2,FALSE)</f>
        <v>Seung Oh</v>
      </c>
      <c r="C122" s="5" t="str">
        <f>VLOOKUP(A122,Data!A:K,3,FALSE)</f>
        <v>Cardinals</v>
      </c>
      <c r="D122">
        <v>-0.82310616359401023</v>
      </c>
    </row>
    <row r="123" spans="1:4" x14ac:dyDescent="0.25">
      <c r="A123" s="5">
        <v>4897</v>
      </c>
      <c r="B123" s="5" t="str">
        <f>VLOOKUP(A123,Data!A:K,2,FALSE)</f>
        <v>Scott Kazmir</v>
      </c>
      <c r="C123" s="5" t="str">
        <f>VLOOKUP(A123,Data!A:K,3,FALSE)</f>
        <v>Dodgers</v>
      </c>
      <c r="D123">
        <v>-0.83014638968183774</v>
      </c>
    </row>
    <row r="124" spans="1:4" x14ac:dyDescent="0.25">
      <c r="A124" s="5">
        <v>9895</v>
      </c>
      <c r="B124" s="5" t="str">
        <f>VLOOKUP(A124,Data!A:K,2,FALSE)</f>
        <v>Chris Rusin</v>
      </c>
      <c r="C124" s="5" t="str">
        <f>VLOOKUP(A124,Data!A:K,3,FALSE)</f>
        <v>Rockies</v>
      </c>
      <c r="D124">
        <v>-0.84985279971266214</v>
      </c>
    </row>
    <row r="125" spans="1:4" x14ac:dyDescent="0.25">
      <c r="A125" s="5">
        <v>6316</v>
      </c>
      <c r="B125" s="5" t="str">
        <f>VLOOKUP(A125,Data!A:K,2,FALSE)</f>
        <v>David Phelps</v>
      </c>
      <c r="C125" s="5" t="str">
        <f>VLOOKUP(A125,Data!A:K,3,FALSE)</f>
        <v>Marlins</v>
      </c>
      <c r="D125">
        <v>-0.86195350081273725</v>
      </c>
    </row>
    <row r="126" spans="1:4" x14ac:dyDescent="0.25">
      <c r="A126" s="5">
        <v>3886</v>
      </c>
      <c r="B126" s="5" t="str">
        <f>VLOOKUP(A126,Data!A:K,2,FALSE)</f>
        <v>Gavin Floyd</v>
      </c>
      <c r="C126" s="5" t="str">
        <f>VLOOKUP(A126,Data!A:K,3,FALSE)</f>
        <v>Blue Jays</v>
      </c>
      <c r="D126">
        <v>-0.96494949433669808</v>
      </c>
    </row>
    <row r="127" spans="1:4" x14ac:dyDescent="0.25">
      <c r="A127" s="5">
        <v>8782</v>
      </c>
      <c r="B127" s="5" t="str">
        <f>VLOOKUP(A127,Data!A:K,2,FALSE)</f>
        <v>Andrew Cashner</v>
      </c>
      <c r="C127" s="5" t="str">
        <f>VLOOKUP(A127,Data!A:K,3,FALSE)</f>
        <v>Padres</v>
      </c>
      <c r="D127">
        <v>-1.071300826167507</v>
      </c>
    </row>
    <row r="128" spans="1:4" x14ac:dyDescent="0.25">
      <c r="A128" s="5">
        <v>10130</v>
      </c>
      <c r="B128" s="5" t="str">
        <f>VLOOKUP(A128,Data!A:K,2,FALSE)</f>
        <v>Mike Leake</v>
      </c>
      <c r="C128" s="5" t="str">
        <f>VLOOKUP(A128,Data!A:K,3,FALSE)</f>
        <v>Cardinals</v>
      </c>
      <c r="D128">
        <v>-1.1427864505978247</v>
      </c>
    </row>
    <row r="129" spans="1:4" x14ac:dyDescent="0.25">
      <c r="A129" s="5">
        <v>13796</v>
      </c>
      <c r="B129" s="5" t="str">
        <f>VLOOKUP(A129,Data!A:K,2,FALSE)</f>
        <v>Tyler Wagner</v>
      </c>
      <c r="C129" s="5" t="str">
        <f>VLOOKUP(A129,Data!A:K,3,FALSE)</f>
        <v>Diamondbacks</v>
      </c>
      <c r="D129">
        <v>-1.1610462594576787</v>
      </c>
    </row>
    <row r="130" spans="1:4" x14ac:dyDescent="0.25">
      <c r="A130" s="5">
        <v>11440</v>
      </c>
      <c r="B130" s="5" t="str">
        <f>VLOOKUP(A130,Data!A:K,2,FALSE)</f>
        <v>John Barbato</v>
      </c>
      <c r="C130" s="5" t="str">
        <f>VLOOKUP(A130,Data!A:K,3,FALSE)</f>
        <v>Yankees</v>
      </c>
      <c r="D130">
        <v>-1.2120043847991533</v>
      </c>
    </row>
    <row r="131" spans="1:4" x14ac:dyDescent="0.25">
      <c r="A131" s="5">
        <v>7731</v>
      </c>
      <c r="B131" s="5" t="str">
        <f>VLOOKUP(A131,Data!A:K,2,FALSE)</f>
        <v>Juan Nicasio</v>
      </c>
      <c r="C131" s="5" t="str">
        <f>VLOOKUP(A131,Data!A:K,3,FALSE)</f>
        <v>Pirates</v>
      </c>
      <c r="D131">
        <v>-1.269426159473874</v>
      </c>
    </row>
    <row r="132" spans="1:4" x14ac:dyDescent="0.25">
      <c r="A132" s="5">
        <v>4020</v>
      </c>
      <c r="B132" s="5" t="str">
        <f>VLOOKUP(A132,Data!A:K,2,FALSE)</f>
        <v>Yusmeiro Petit</v>
      </c>
      <c r="C132" s="5" t="str">
        <f>VLOOKUP(A132,Data!A:K,3,FALSE)</f>
        <v>Nationals</v>
      </c>
      <c r="D132">
        <v>-1.2723183566169602</v>
      </c>
    </row>
    <row r="133" spans="1:4" x14ac:dyDescent="0.25">
      <c r="A133" s="5">
        <v>5203</v>
      </c>
      <c r="B133" s="5" t="str">
        <f>VLOOKUP(A133,Data!A:K,2,FALSE)</f>
        <v>Mike Pelfrey</v>
      </c>
      <c r="C133" s="5" t="str">
        <f>VLOOKUP(A133,Data!A:K,3,FALSE)</f>
        <v>Tigers</v>
      </c>
      <c r="D133">
        <v>-1.2777834848067697</v>
      </c>
    </row>
    <row r="134" spans="1:4" x14ac:dyDescent="0.25">
      <c r="A134" s="5">
        <v>11753</v>
      </c>
      <c r="B134" s="5" t="str">
        <f>VLOOKUP(A134,Data!A:K,2,FALSE)</f>
        <v>Kyle Ryan</v>
      </c>
      <c r="C134" s="5" t="str">
        <f>VLOOKUP(A134,Data!A:K,3,FALSE)</f>
        <v>Tigers</v>
      </c>
      <c r="D134">
        <v>-1.3220775524058506</v>
      </c>
    </row>
    <row r="135" spans="1:4" x14ac:dyDescent="0.25">
      <c r="A135" s="5">
        <v>4971</v>
      </c>
      <c r="B135" s="5" t="str">
        <f>VLOOKUP(A135,Data!A:K,2,FALSE)</f>
        <v>Fernando Salas</v>
      </c>
      <c r="C135" s="5" t="str">
        <f>VLOOKUP(A135,Data!A:K,3,FALSE)</f>
        <v>Angels</v>
      </c>
      <c r="D135">
        <v>-1.3325005278036746</v>
      </c>
    </row>
    <row r="136" spans="1:4" x14ac:dyDescent="0.25">
      <c r="A136" s="5">
        <v>6570</v>
      </c>
      <c r="B136" s="5" t="str">
        <f>VLOOKUP(A136,Data!A:K,2,FALSE)</f>
        <v>Tom Koehler</v>
      </c>
      <c r="C136" s="5" t="str">
        <f>VLOOKUP(A136,Data!A:K,3,FALSE)</f>
        <v>Marlins</v>
      </c>
      <c r="D136">
        <v>-1.3341711382576706</v>
      </c>
    </row>
    <row r="137" spans="1:4" x14ac:dyDescent="0.25">
      <c r="A137" s="5">
        <v>1011</v>
      </c>
      <c r="B137" s="5" t="str">
        <f>VLOOKUP(A137,Data!A:K,2,FALSE)</f>
        <v>Ryan Vogelsong</v>
      </c>
      <c r="C137" s="5" t="str">
        <f>VLOOKUP(A137,Data!A:K,3,FALSE)</f>
        <v>Pirates</v>
      </c>
      <c r="D137">
        <v>-1.3355931844590643</v>
      </c>
    </row>
    <row r="138" spans="1:4" x14ac:dyDescent="0.25">
      <c r="A138" s="5">
        <v>12317</v>
      </c>
      <c r="B138" s="5" t="str">
        <f>VLOOKUP(A138,Data!A:K,2,FALSE)</f>
        <v>Colin Rea</v>
      </c>
      <c r="C138" s="5" t="str">
        <f>VLOOKUP(A138,Data!A:K,3,FALSE)</f>
        <v>Padres</v>
      </c>
      <c r="D138">
        <v>-1.361067671469641</v>
      </c>
    </row>
    <row r="139" spans="1:4" x14ac:dyDescent="0.25">
      <c r="A139" s="5">
        <v>7947</v>
      </c>
      <c r="B139" s="5" t="str">
        <f>VLOOKUP(A139,Data!A:K,2,FALSE)</f>
        <v>Cory Gearrin</v>
      </c>
      <c r="C139" s="5" t="str">
        <f>VLOOKUP(A139,Data!A:K,3,FALSE)</f>
        <v>Giants</v>
      </c>
      <c r="D139">
        <v>-1.3848408572702162</v>
      </c>
    </row>
    <row r="140" spans="1:4" x14ac:dyDescent="0.25">
      <c r="A140" s="5">
        <v>7608</v>
      </c>
      <c r="B140" s="5" t="str">
        <f>VLOOKUP(A140,Data!A:K,2,FALSE)</f>
        <v>Tommy Milone</v>
      </c>
      <c r="C140" s="5" t="str">
        <f>VLOOKUP(A140,Data!A:K,3,FALSE)</f>
        <v>Twins</v>
      </c>
      <c r="D140">
        <v>-1.4244522345544672</v>
      </c>
    </row>
    <row r="141" spans="1:4" x14ac:dyDescent="0.25">
      <c r="A141" s="5">
        <v>404</v>
      </c>
      <c r="B141" s="5" t="str">
        <f>VLOOKUP(A141,Data!A:K,2,FALSE)</f>
        <v>CC Sabathia</v>
      </c>
      <c r="C141" s="5" t="str">
        <f>VLOOKUP(A141,Data!A:K,3,FALSE)</f>
        <v>Yankees</v>
      </c>
      <c r="D141">
        <v>-1.4821085332312625</v>
      </c>
    </row>
    <row r="142" spans="1:4" x14ac:dyDescent="0.25">
      <c r="A142" s="5">
        <v>3196</v>
      </c>
      <c r="B142" s="5" t="str">
        <f>VLOOKUP(A142,Data!A:K,2,FALSE)</f>
        <v>Chris Young</v>
      </c>
      <c r="C142" s="5" t="str">
        <f>VLOOKUP(A142,Data!A:K,3,FALSE)</f>
        <v>Royals</v>
      </c>
      <c r="D142">
        <v>-1.4836378775298482</v>
      </c>
    </row>
    <row r="143" spans="1:4" x14ac:dyDescent="0.25">
      <c r="A143" s="5">
        <v>1994</v>
      </c>
      <c r="B143" s="5" t="str">
        <f>VLOOKUP(A143,Data!A:K,2,FALSE)</f>
        <v>Ivan Nova</v>
      </c>
      <c r="C143" s="5" t="str">
        <f>VLOOKUP(A143,Data!A:K,3,FALSE)</f>
        <v>Yankees</v>
      </c>
      <c r="D143">
        <v>-1.4860274644800004</v>
      </c>
    </row>
    <row r="144" spans="1:4" x14ac:dyDescent="0.25">
      <c r="A144" s="5">
        <v>4676</v>
      </c>
      <c r="B144" s="5" t="str">
        <f>VLOOKUP(A144,Data!A:K,2,FALSE)</f>
        <v>Charlie Morton</v>
      </c>
      <c r="C144" s="5" t="str">
        <f>VLOOKUP(A144,Data!A:K,3,FALSE)</f>
        <v>Phillies</v>
      </c>
      <c r="D144">
        <v>-1.5049718157976186</v>
      </c>
    </row>
    <row r="145" spans="1:4" x14ac:dyDescent="0.25">
      <c r="A145" s="5">
        <v>9425</v>
      </c>
      <c r="B145" s="5" t="str">
        <f>VLOOKUP(A145,Data!A:K,2,FALSE)</f>
        <v>Doug Fister</v>
      </c>
      <c r="C145" s="5" t="str">
        <f>VLOOKUP(A145,Data!A:K,3,FALSE)</f>
        <v>Astros</v>
      </c>
      <c r="D145">
        <v>-1.5771715033516041</v>
      </c>
    </row>
    <row r="146" spans="1:4" x14ac:dyDescent="0.25">
      <c r="A146" s="5">
        <v>10075</v>
      </c>
      <c r="B146" s="5" t="str">
        <f>VLOOKUP(A146,Data!A:K,2,FALSE)</f>
        <v>Caleb Cotham</v>
      </c>
      <c r="C146" s="5" t="str">
        <f>VLOOKUP(A146,Data!A:K,3,FALSE)</f>
        <v>Reds</v>
      </c>
      <c r="D146">
        <v>-1.5800377194645683</v>
      </c>
    </row>
    <row r="147" spans="1:4" x14ac:dyDescent="0.25">
      <c r="A147" s="5">
        <v>3237</v>
      </c>
      <c r="B147" s="5" t="str">
        <f>VLOOKUP(A147,Data!A:K,2,FALSE)</f>
        <v>T.J. McFarland</v>
      </c>
      <c r="C147" s="5" t="str">
        <f>VLOOKUP(A147,Data!A:K,3,FALSE)</f>
        <v>Orioles</v>
      </c>
      <c r="D147">
        <v>-1.6747429759123538</v>
      </c>
    </row>
    <row r="148" spans="1:4" x14ac:dyDescent="0.25">
      <c r="A148" s="5">
        <v>4363</v>
      </c>
      <c r="B148" s="5" t="str">
        <f>VLOOKUP(A148,Data!A:K,2,FALSE)</f>
        <v>Craig Breslow</v>
      </c>
      <c r="C148" s="5" t="str">
        <f>VLOOKUP(A148,Data!A:K,3,FALSE)</f>
        <v>Marlins</v>
      </c>
      <c r="D148">
        <v>-1.6804246599493964</v>
      </c>
    </row>
    <row r="149" spans="1:4" x14ac:dyDescent="0.25">
      <c r="A149" s="5">
        <v>14457</v>
      </c>
      <c r="B149" s="5" t="str">
        <f>VLOOKUP(A149,Data!A:K,2,FALSE)</f>
        <v>Adam Conley</v>
      </c>
      <c r="C149" s="5" t="str">
        <f>VLOOKUP(A149,Data!A:K,3,FALSE)</f>
        <v>Marlins</v>
      </c>
      <c r="D149">
        <v>-1.7728515459145853</v>
      </c>
    </row>
    <row r="150" spans="1:4" x14ac:dyDescent="0.25">
      <c r="A150" s="5">
        <v>1245</v>
      </c>
      <c r="B150" s="5" t="str">
        <f>VLOOKUP(A150,Data!A:K,2,FALSE)</f>
        <v>R.A. Dickey</v>
      </c>
      <c r="C150" s="5" t="str">
        <f>VLOOKUP(A150,Data!A:K,3,FALSE)</f>
        <v>Blue Jays</v>
      </c>
      <c r="D150">
        <v>-1.8034709234704831</v>
      </c>
    </row>
    <row r="151" spans="1:4" x14ac:dyDescent="0.25">
      <c r="A151" s="5">
        <v>2233</v>
      </c>
      <c r="B151" s="5" t="str">
        <f>VLOOKUP(A151,Data!A:K,2,FALSE)</f>
        <v>Adam Wainwright</v>
      </c>
      <c r="C151" s="5" t="str">
        <f>VLOOKUP(A151,Data!A:K,3,FALSE)</f>
        <v>Cardinals</v>
      </c>
      <c r="D151">
        <v>-1.8090773272222744</v>
      </c>
    </row>
    <row r="152" spans="1:4" x14ac:dyDescent="0.25">
      <c r="A152" s="5">
        <v>8779</v>
      </c>
      <c r="B152" s="5" t="str">
        <f>VLOOKUP(A152,Data!A:K,2,FALSE)</f>
        <v>Wade Miley</v>
      </c>
      <c r="C152" s="5" t="str">
        <f>VLOOKUP(A152,Data!A:K,3,FALSE)</f>
        <v>Mariners</v>
      </c>
      <c r="D152">
        <v>-1.8122938184359141</v>
      </c>
    </row>
    <row r="153" spans="1:4" x14ac:dyDescent="0.25">
      <c r="A153" s="5">
        <v>6283</v>
      </c>
      <c r="B153" s="5" t="str">
        <f>VLOOKUP(A153,Data!A:K,2,FALSE)</f>
        <v>Scott Feldman</v>
      </c>
      <c r="C153" s="5" t="str">
        <f>VLOOKUP(A153,Data!A:K,3,FALSE)</f>
        <v>Astros</v>
      </c>
      <c r="D153">
        <v>-1.8319961010792536</v>
      </c>
    </row>
    <row r="154" spans="1:4" x14ac:dyDescent="0.25">
      <c r="A154" s="5">
        <v>1051</v>
      </c>
      <c r="B154" s="5" t="str">
        <f>VLOOKUP(A154,Data!A:K,2,FALSE)</f>
        <v>Jake Peavy</v>
      </c>
      <c r="C154" s="5" t="str">
        <f>VLOOKUP(A154,Data!A:K,3,FALSE)</f>
        <v>Giants</v>
      </c>
      <c r="D154">
        <v>-1.837256229811246</v>
      </c>
    </row>
    <row r="155" spans="1:4" x14ac:dyDescent="0.25">
      <c r="A155" s="5">
        <v>13849</v>
      </c>
      <c r="B155" s="5" t="str">
        <f>VLOOKUP(A155,Data!A:K,2,FALSE)</f>
        <v>Jon Moscot</v>
      </c>
      <c r="C155" s="5" t="str">
        <f>VLOOKUP(A155,Data!A:K,3,FALSE)</f>
        <v>Reds</v>
      </c>
      <c r="D155">
        <v>-1.8509331829146016</v>
      </c>
    </row>
    <row r="156" spans="1:4" x14ac:dyDescent="0.25">
      <c r="A156" s="5">
        <v>3201</v>
      </c>
      <c r="B156" s="5" t="str">
        <f>VLOOKUP(A156,Data!A:K,2,FALSE)</f>
        <v>Francisco Liriano</v>
      </c>
      <c r="C156" s="5" t="str">
        <f>VLOOKUP(A156,Data!A:K,3,FALSE)</f>
        <v>Pirates</v>
      </c>
      <c r="D156">
        <v>-1.8633973556982419</v>
      </c>
    </row>
    <row r="157" spans="1:4" x14ac:dyDescent="0.25">
      <c r="A157" s="5">
        <v>9178</v>
      </c>
      <c r="B157" s="5" t="str">
        <f>VLOOKUP(A157,Data!A:K,2,FALSE)</f>
        <v>Kyle Lobstein</v>
      </c>
      <c r="C157" s="5" t="str">
        <f>VLOOKUP(A157,Data!A:K,3,FALSE)</f>
        <v>Pirates</v>
      </c>
      <c r="D157">
        <v>-1.8787470171457346</v>
      </c>
    </row>
    <row r="158" spans="1:4" x14ac:dyDescent="0.25">
      <c r="A158" s="5">
        <v>5372</v>
      </c>
      <c r="B158" s="5" t="str">
        <f>VLOOKUP(A158,Data!A:K,2,FALSE)</f>
        <v>Michael Pineda</v>
      </c>
      <c r="C158" s="5" t="str">
        <f>VLOOKUP(A158,Data!A:K,3,FALSE)</f>
        <v>Yankees</v>
      </c>
      <c r="D158">
        <v>-1.9456499946512615</v>
      </c>
    </row>
    <row r="159" spans="1:4" x14ac:dyDescent="0.25">
      <c r="A159" s="5">
        <v>15671</v>
      </c>
      <c r="B159" s="5" t="str">
        <f>VLOOKUP(A159,Data!A:K,2,FALSE)</f>
        <v>Dalier Hinojosa</v>
      </c>
      <c r="C159" s="5" t="str">
        <f>VLOOKUP(A159,Data!A:K,3,FALSE)</f>
        <v>Phillies</v>
      </c>
      <c r="D159">
        <v>-1.9637153440631105</v>
      </c>
    </row>
    <row r="160" spans="1:4" x14ac:dyDescent="0.25">
      <c r="A160" s="5">
        <v>10315</v>
      </c>
      <c r="B160" s="5" t="str">
        <f>VLOOKUP(A160,Data!A:K,2,FALSE)</f>
        <v>Michael Tonkin</v>
      </c>
      <c r="C160" s="5" t="str">
        <f>VLOOKUP(A160,Data!A:K,3,FALSE)</f>
        <v>Twins</v>
      </c>
      <c r="D160">
        <v>-2.0281320436740589</v>
      </c>
    </row>
    <row r="161" spans="1:4" x14ac:dyDescent="0.25">
      <c r="A161" s="5">
        <v>4869</v>
      </c>
      <c r="B161" s="5" t="str">
        <f>VLOOKUP(A161,Data!A:K,2,FALSE)</f>
        <v>Mike Montgomery</v>
      </c>
      <c r="C161" s="5" t="str">
        <f>VLOOKUP(A161,Data!A:K,3,FALSE)</f>
        <v>Mariners</v>
      </c>
      <c r="D161">
        <v>-2.1611779808017717</v>
      </c>
    </row>
    <row r="162" spans="1:4" x14ac:dyDescent="0.25">
      <c r="A162" s="5">
        <v>12586</v>
      </c>
      <c r="B162" s="5" t="str">
        <f>VLOOKUP(A162,Data!A:K,2,FALSE)</f>
        <v>Mike Wright</v>
      </c>
      <c r="C162" s="5" t="str">
        <f>VLOOKUP(A162,Data!A:K,3,FALSE)</f>
        <v>Orioles</v>
      </c>
      <c r="D162">
        <v>-2.190474289327367</v>
      </c>
    </row>
    <row r="163" spans="1:4" x14ac:dyDescent="0.25">
      <c r="A163" s="5">
        <v>4732</v>
      </c>
      <c r="B163" s="5" t="str">
        <f>VLOOKUP(A163,Data!A:K,2,FALSE)</f>
        <v>Matt Cain</v>
      </c>
      <c r="C163" s="5" t="str">
        <f>VLOOKUP(A163,Data!A:K,3,FALSE)</f>
        <v>Giants</v>
      </c>
      <c r="D163">
        <v>-2.2078761426030353</v>
      </c>
    </row>
    <row r="164" spans="1:4" x14ac:dyDescent="0.25">
      <c r="A164" s="5">
        <v>13361</v>
      </c>
      <c r="B164" s="5" t="str">
        <f>VLOOKUP(A164,Data!A:K,2,FALSE)</f>
        <v>Steven Matz</v>
      </c>
      <c r="C164" s="5" t="str">
        <f>VLOOKUP(A164,Data!A:K,3,FALSE)</f>
        <v>Mets</v>
      </c>
      <c r="D164">
        <v>-2.2308085450519997</v>
      </c>
    </row>
    <row r="165" spans="1:4" x14ac:dyDescent="0.25">
      <c r="A165" s="5">
        <v>13781</v>
      </c>
      <c r="B165" s="5" t="str">
        <f>VLOOKUP(A165,Data!A:K,2,FALSE)</f>
        <v>Alex Wood</v>
      </c>
      <c r="C165" s="5" t="str">
        <f>VLOOKUP(A165,Data!A:K,3,FALSE)</f>
        <v>Dodgers</v>
      </c>
      <c r="D165">
        <v>-2.2334259909069809</v>
      </c>
    </row>
    <row r="166" spans="1:4" x14ac:dyDescent="0.25">
      <c r="A166" s="5">
        <v>7005</v>
      </c>
      <c r="B166" s="5" t="str">
        <f>VLOOKUP(A166,Data!A:K,2,FALSE)</f>
        <v>Ryan Pressly</v>
      </c>
      <c r="C166" s="5" t="str">
        <f>VLOOKUP(A166,Data!A:K,3,FALSE)</f>
        <v>Twins</v>
      </c>
      <c r="D166">
        <v>-2.2381318628651532</v>
      </c>
    </row>
    <row r="167" spans="1:4" x14ac:dyDescent="0.25">
      <c r="A167" s="5">
        <v>10261</v>
      </c>
      <c r="B167" s="5" t="str">
        <f>VLOOKUP(A167,Data!A:K,2,FALSE)</f>
        <v>Alexi Ogando</v>
      </c>
      <c r="C167" s="5" t="str">
        <f>VLOOKUP(A167,Data!A:K,3,FALSE)</f>
        <v>Braves</v>
      </c>
      <c r="D167">
        <v>-2.2382708370975397</v>
      </c>
    </row>
    <row r="168" spans="1:4" x14ac:dyDescent="0.25">
      <c r="A168" s="5">
        <v>3543</v>
      </c>
      <c r="B168" s="5" t="str">
        <f>VLOOKUP(A168,Data!A:K,2,FALSE)</f>
        <v>Clay Buchholz</v>
      </c>
      <c r="C168" s="5" t="str">
        <f>VLOOKUP(A168,Data!A:K,3,FALSE)</f>
        <v>Red Sox</v>
      </c>
      <c r="D168">
        <v>-2.2592235036829593</v>
      </c>
    </row>
    <row r="169" spans="1:4" x14ac:dyDescent="0.25">
      <c r="A169" s="5">
        <v>6398</v>
      </c>
      <c r="B169" s="5" t="str">
        <f>VLOOKUP(A169,Data!A:K,2,FALSE)</f>
        <v>Trevor May</v>
      </c>
      <c r="C169" s="5" t="str">
        <f>VLOOKUP(A169,Data!A:K,3,FALSE)</f>
        <v>Twins</v>
      </c>
      <c r="D169">
        <v>-2.3978405387490693</v>
      </c>
    </row>
    <row r="170" spans="1:4" x14ac:dyDescent="0.25">
      <c r="A170" s="5">
        <v>5358</v>
      </c>
      <c r="B170" s="5" t="str">
        <f>VLOOKUP(A170,Data!A:K,2,FALSE)</f>
        <v>Jose Alvarez</v>
      </c>
      <c r="C170" s="5" t="str">
        <f>VLOOKUP(A170,Data!A:K,3,FALSE)</f>
        <v>Angels</v>
      </c>
      <c r="D170">
        <v>-2.5508161738359485</v>
      </c>
    </row>
    <row r="171" spans="1:4" x14ac:dyDescent="0.25">
      <c r="A171" s="5">
        <v>3862</v>
      </c>
      <c r="B171" s="5" t="str">
        <f>VLOOKUP(A171,Data!A:K,2,FALSE)</f>
        <v>Rubby de la Rosa</v>
      </c>
      <c r="C171" s="5" t="str">
        <f>VLOOKUP(A171,Data!A:K,3,FALSE)</f>
        <v>Diamondbacks</v>
      </c>
      <c r="D171">
        <v>-2.5518591898681811</v>
      </c>
    </row>
    <row r="172" spans="1:4" x14ac:dyDescent="0.25">
      <c r="A172" s="5">
        <v>7531</v>
      </c>
      <c r="B172" s="5" t="str">
        <f>VLOOKUP(A172,Data!A:K,2,FALSE)</f>
        <v>Collin McHugh</v>
      </c>
      <c r="C172" s="5" t="str">
        <f>VLOOKUP(A172,Data!A:K,3,FALSE)</f>
        <v>Astros</v>
      </c>
      <c r="D172">
        <v>-2.6657516040707669</v>
      </c>
    </row>
    <row r="173" spans="1:4" x14ac:dyDescent="0.25">
      <c r="A173" s="5">
        <v>15890</v>
      </c>
      <c r="B173" s="5" t="str">
        <f>VLOOKUP(A173,Data!A:K,2,FALSE)</f>
        <v>Luis Severino</v>
      </c>
      <c r="C173" s="5" t="str">
        <f>VLOOKUP(A173,Data!A:K,3,FALSE)</f>
        <v>Yankees</v>
      </c>
      <c r="D173">
        <v>-2.7265648400138609</v>
      </c>
    </row>
    <row r="174" spans="1:4" x14ac:dyDescent="0.25">
      <c r="A174" s="5">
        <v>10756</v>
      </c>
      <c r="B174" s="5" t="str">
        <f>VLOOKUP(A174,Data!A:K,2,FALSE)</f>
        <v>Shane Greene</v>
      </c>
      <c r="C174" s="5" t="str">
        <f>VLOOKUP(A174,Data!A:K,3,FALSE)</f>
        <v>Tigers</v>
      </c>
      <c r="D174">
        <v>-2.7319106750989928</v>
      </c>
    </row>
    <row r="175" spans="1:4" x14ac:dyDescent="0.25">
      <c r="A175" s="5">
        <v>2540</v>
      </c>
      <c r="B175" s="5" t="str">
        <f>VLOOKUP(A175,Data!A:K,2,FALSE)</f>
        <v>Eric Surkamp</v>
      </c>
      <c r="C175" s="5" t="str">
        <f>VLOOKUP(A175,Data!A:K,3,FALSE)</f>
        <v>Athletics</v>
      </c>
      <c r="D175">
        <v>-2.7741147792029355</v>
      </c>
    </row>
    <row r="176" spans="1:4" x14ac:dyDescent="0.25">
      <c r="A176" s="5">
        <v>12876</v>
      </c>
      <c r="B176" s="5" t="str">
        <f>VLOOKUP(A176,Data!A:K,2,FALSE)</f>
        <v>Tony Zych</v>
      </c>
      <c r="C176" s="5" t="str">
        <f>VLOOKUP(A176,Data!A:K,3,FALSE)</f>
        <v>Mariners</v>
      </c>
      <c r="D176">
        <v>-2.792206445576265</v>
      </c>
    </row>
    <row r="177" spans="1:4" x14ac:dyDescent="0.25">
      <c r="A177" s="5">
        <v>2929</v>
      </c>
      <c r="B177" s="5" t="str">
        <f>VLOOKUP(A177,Data!A:K,2,FALSE)</f>
        <v>Jeff Locke</v>
      </c>
      <c r="C177" s="5" t="str">
        <f>VLOOKUP(A177,Data!A:K,3,FALSE)</f>
        <v>Pirates</v>
      </c>
      <c r="D177">
        <v>-2.7929551031830178</v>
      </c>
    </row>
    <row r="178" spans="1:4" x14ac:dyDescent="0.25">
      <c r="A178" s="5">
        <v>10123</v>
      </c>
      <c r="B178" s="5" t="str">
        <f>VLOOKUP(A178,Data!A:K,2,FALSE)</f>
        <v>Kyle Gibson</v>
      </c>
      <c r="C178" s="5" t="str">
        <f>VLOOKUP(A178,Data!A:K,3,FALSE)</f>
        <v>Twins</v>
      </c>
      <c r="D178">
        <v>-2.8209191534854665</v>
      </c>
    </row>
    <row r="179" spans="1:4" x14ac:dyDescent="0.25">
      <c r="A179" s="5">
        <v>3542</v>
      </c>
      <c r="B179" s="5" t="str">
        <f>VLOOKUP(A179,Data!A:K,2,FALSE)</f>
        <v>Danny Duffy</v>
      </c>
      <c r="C179" s="5" t="str">
        <f>VLOOKUP(A179,Data!A:K,3,FALSE)</f>
        <v>Royals</v>
      </c>
      <c r="D179">
        <v>-2.9057124161408701</v>
      </c>
    </row>
    <row r="180" spans="1:4" x14ac:dyDescent="0.25">
      <c r="A180" s="5">
        <v>6329</v>
      </c>
      <c r="B180" s="5" t="str">
        <f>VLOOKUP(A180,Data!A:K,2,FALSE)</f>
        <v>John Danks</v>
      </c>
      <c r="C180" s="5" t="str">
        <f>VLOOKUP(A180,Data!A:K,3,FALSE)</f>
        <v>White Sox</v>
      </c>
      <c r="D180">
        <v>-2.9614198539994194</v>
      </c>
    </row>
    <row r="181" spans="1:4" x14ac:dyDescent="0.25">
      <c r="A181" s="5">
        <v>18</v>
      </c>
      <c r="B181" s="5" t="str">
        <f>VLOOKUP(A181,Data!A:K,2,FALSE)</f>
        <v>Neftali Feliz</v>
      </c>
      <c r="C181" s="5" t="str">
        <f>VLOOKUP(A181,Data!A:K,3,FALSE)</f>
        <v>Pirates</v>
      </c>
      <c r="D181">
        <v>-3.0091393320271047</v>
      </c>
    </row>
    <row r="182" spans="1:4" x14ac:dyDescent="0.25">
      <c r="A182" s="5">
        <v>8268</v>
      </c>
      <c r="B182" s="5" t="str">
        <f>VLOOKUP(A182,Data!A:K,2,FALSE)</f>
        <v>Ross Ohlendorf</v>
      </c>
      <c r="C182" s="5" t="str">
        <f>VLOOKUP(A182,Data!A:K,3,FALSE)</f>
        <v>Reds</v>
      </c>
      <c r="D182">
        <v>-3.0644063090042875</v>
      </c>
    </row>
    <row r="183" spans="1:4" x14ac:dyDescent="0.25">
      <c r="A183" s="5">
        <v>12863</v>
      </c>
      <c r="B183" s="5" t="str">
        <f>VLOOKUP(A183,Data!A:K,2,FALSE)</f>
        <v>Matt Barnes</v>
      </c>
      <c r="C183" s="5" t="str">
        <f>VLOOKUP(A183,Data!A:K,3,FALSE)</f>
        <v>Red Sox</v>
      </c>
      <c r="D183">
        <v>-3.0863090198116128</v>
      </c>
    </row>
    <row r="184" spans="1:4" x14ac:dyDescent="0.25">
      <c r="A184" s="5">
        <v>12799</v>
      </c>
      <c r="B184" s="5" t="str">
        <f>VLOOKUP(A184,Data!A:K,2,FALSE)</f>
        <v>Cody Anderson</v>
      </c>
      <c r="C184" s="5" t="str">
        <f>VLOOKUP(A184,Data!A:K,3,FALSE)</f>
        <v>Indians</v>
      </c>
      <c r="D184">
        <v>-3.0883418856516238</v>
      </c>
    </row>
    <row r="185" spans="1:4" x14ac:dyDescent="0.25">
      <c r="A185" s="5">
        <v>7738</v>
      </c>
      <c r="B185" s="5" t="str">
        <f>VLOOKUP(A185,Data!A:K,2,FALSE)</f>
        <v>Wily Peralta</v>
      </c>
      <c r="C185" s="5" t="str">
        <f>VLOOKUP(A185,Data!A:K,3,FALSE)</f>
        <v>Brewers</v>
      </c>
      <c r="D185">
        <v>-3.1069429914370117</v>
      </c>
    </row>
    <row r="186" spans="1:4" x14ac:dyDescent="0.25">
      <c r="A186" s="5">
        <v>3132</v>
      </c>
      <c r="B186" s="5" t="str">
        <f>VLOOKUP(A186,Data!A:K,2,FALSE)</f>
        <v>Tony Watson</v>
      </c>
      <c r="C186" s="5" t="str">
        <f>VLOOKUP(A186,Data!A:K,3,FALSE)</f>
        <v>Pirates</v>
      </c>
      <c r="D186">
        <v>-3.1103515768043901</v>
      </c>
    </row>
    <row r="187" spans="1:4" x14ac:dyDescent="0.25">
      <c r="A187" s="5">
        <v>10925</v>
      </c>
      <c r="B187" s="5" t="str">
        <f>VLOOKUP(A187,Data!A:K,2,FALSE)</f>
        <v>Christian Bergman</v>
      </c>
      <c r="C187" s="5" t="str">
        <f>VLOOKUP(A187,Data!A:K,3,FALSE)</f>
        <v>Rockies</v>
      </c>
      <c r="D187">
        <v>-3.2737061815285227</v>
      </c>
    </row>
    <row r="188" spans="1:4" x14ac:dyDescent="0.25">
      <c r="A188" s="5">
        <v>8992</v>
      </c>
      <c r="B188" s="5" t="str">
        <f>VLOOKUP(A188,Data!A:K,2,FALSE)</f>
        <v>Arquimedes Caminero</v>
      </c>
      <c r="C188" s="5" t="str">
        <f>VLOOKUP(A188,Data!A:K,3,FALSE)</f>
        <v>Pirates</v>
      </c>
      <c r="D188">
        <v>-3.3553211356585138</v>
      </c>
    </row>
    <row r="189" spans="1:4" x14ac:dyDescent="0.25">
      <c r="A189" s="5">
        <v>1701</v>
      </c>
      <c r="B189" s="5" t="str">
        <f>VLOOKUP(A189,Data!A:K,2,FALSE)</f>
        <v>Chris Capuano</v>
      </c>
      <c r="C189" s="5" t="str">
        <f>VLOOKUP(A189,Data!A:K,3,FALSE)</f>
        <v>Brewers</v>
      </c>
      <c r="D189">
        <v>-3.4102738286740086</v>
      </c>
    </row>
    <row r="190" spans="1:4" x14ac:dyDescent="0.25">
      <c r="A190" s="5">
        <v>12703</v>
      </c>
      <c r="B190" s="5" t="str">
        <f>VLOOKUP(A190,Data!A:K,2,FALSE)</f>
        <v>Trevor Bauer</v>
      </c>
      <c r="C190" s="5" t="str">
        <f>VLOOKUP(A190,Data!A:K,3,FALSE)</f>
        <v>Indians</v>
      </c>
      <c r="D190">
        <v>-3.4964073472399209</v>
      </c>
    </row>
    <row r="191" spans="1:4" x14ac:dyDescent="0.25">
      <c r="A191" s="5">
        <v>8173</v>
      </c>
      <c r="B191" s="5" t="str">
        <f>VLOOKUP(A191,Data!A:K,2,FALSE)</f>
        <v>Yovani Gallardo</v>
      </c>
      <c r="C191" s="5" t="str">
        <f>VLOOKUP(A191,Data!A:K,3,FALSE)</f>
        <v>Orioles</v>
      </c>
      <c r="D191">
        <v>-3.5283618028762316</v>
      </c>
    </row>
    <row r="192" spans="1:4" x14ac:dyDescent="0.25">
      <c r="A192" s="5">
        <v>4138</v>
      </c>
      <c r="B192" s="5" t="str">
        <f>VLOOKUP(A192,Data!A:K,2,FALSE)</f>
        <v>Carlos Villanueva</v>
      </c>
      <c r="C192" s="5" t="str">
        <f>VLOOKUP(A192,Data!A:K,3,FALSE)</f>
        <v>Padres</v>
      </c>
      <c r="D192">
        <v>-3.5965322146205549</v>
      </c>
    </row>
    <row r="193" spans="1:4" x14ac:dyDescent="0.25">
      <c r="A193" s="5">
        <v>5985</v>
      </c>
      <c r="B193" s="5" t="str">
        <f>VLOOKUP(A193,Data!A:K,2,FALSE)</f>
        <v>Randall Delgado</v>
      </c>
      <c r="C193" s="5" t="str">
        <f>VLOOKUP(A193,Data!A:K,3,FALSE)</f>
        <v>Diamondbacks</v>
      </c>
      <c r="D193">
        <v>-3.7065449545111164</v>
      </c>
    </row>
    <row r="194" spans="1:4" x14ac:dyDescent="0.25">
      <c r="A194" s="5">
        <v>11592</v>
      </c>
      <c r="B194" s="5" t="str">
        <f>VLOOKUP(A194,Data!A:K,2,FALSE)</f>
        <v>Williams Perez</v>
      </c>
      <c r="C194" s="5" t="str">
        <f>VLOOKUP(A194,Data!A:K,3,FALSE)</f>
        <v>Braves</v>
      </c>
      <c r="D194">
        <v>-3.7665620597810587</v>
      </c>
    </row>
    <row r="195" spans="1:4" x14ac:dyDescent="0.25">
      <c r="A195" s="5">
        <v>4776</v>
      </c>
      <c r="B195" s="5" t="str">
        <f>VLOOKUP(A195,Data!A:K,2,FALSE)</f>
        <v>Matt Shoemaker</v>
      </c>
      <c r="C195" s="5" t="str">
        <f>VLOOKUP(A195,Data!A:K,3,FALSE)</f>
        <v>Angels</v>
      </c>
      <c r="D195">
        <v>-3.8234560954352554</v>
      </c>
    </row>
    <row r="196" spans="1:4" x14ac:dyDescent="0.25">
      <c r="A196" s="5">
        <v>2413</v>
      </c>
      <c r="B196" s="5" t="str">
        <f>VLOOKUP(A196,Data!A:K,2,FALSE)</f>
        <v>Cory Rasmus</v>
      </c>
      <c r="C196" s="5" t="str">
        <f>VLOOKUP(A196,Data!A:K,3,FALSE)</f>
        <v>Angels</v>
      </c>
      <c r="D196">
        <v>-3.8285937416717721</v>
      </c>
    </row>
    <row r="197" spans="1:4" x14ac:dyDescent="0.25">
      <c r="A197" s="5">
        <v>9417</v>
      </c>
      <c r="B197" s="5" t="str">
        <f>VLOOKUP(A197,Data!A:K,2,FALSE)</f>
        <v>Kris Medlen</v>
      </c>
      <c r="C197" s="5" t="str">
        <f>VLOOKUP(A197,Data!A:K,3,FALSE)</f>
        <v>Royals</v>
      </c>
      <c r="D197">
        <v>-3.8411135992938648</v>
      </c>
    </row>
    <row r="198" spans="1:4" x14ac:dyDescent="0.25">
      <c r="A198" s="5">
        <v>3284</v>
      </c>
      <c r="B198" s="5" t="str">
        <f>VLOOKUP(A198,Data!A:K,2,FALSE)</f>
        <v>Anibal Sanchez</v>
      </c>
      <c r="C198" s="5" t="str">
        <f>VLOOKUP(A198,Data!A:K,3,FALSE)</f>
        <v>Tigers</v>
      </c>
      <c r="D198">
        <v>-3.8721987085037481</v>
      </c>
    </row>
    <row r="199" spans="1:4" x14ac:dyDescent="0.25">
      <c r="A199" s="5">
        <v>4878</v>
      </c>
      <c r="B199" s="5" t="str">
        <f>VLOOKUP(A199,Data!A:K,2,FALSE)</f>
        <v>Brandon Maurer</v>
      </c>
      <c r="C199" s="5" t="str">
        <f>VLOOKUP(A199,Data!A:K,3,FALSE)</f>
        <v>Padres</v>
      </c>
      <c r="D199">
        <v>-4.2151103129816905</v>
      </c>
    </row>
    <row r="200" spans="1:4" x14ac:dyDescent="0.25">
      <c r="A200" s="5">
        <v>7624</v>
      </c>
      <c r="B200" s="5" t="str">
        <f>VLOOKUP(A200,Data!A:K,2,FALSE)</f>
        <v>Carlos Torres</v>
      </c>
      <c r="C200" s="5" t="str">
        <f>VLOOKUP(A200,Data!A:K,3,FALSE)</f>
        <v>Brewers</v>
      </c>
      <c r="D200">
        <v>-4.334430475005024</v>
      </c>
    </row>
    <row r="201" spans="1:4" x14ac:dyDescent="0.25">
      <c r="A201" s="5">
        <v>12360</v>
      </c>
      <c r="B201" s="5" t="str">
        <f>VLOOKUP(A201,Data!A:K,2,FALSE)</f>
        <v>Kevin Quackenbush</v>
      </c>
      <c r="C201" s="5" t="str">
        <f>VLOOKUP(A201,Data!A:K,3,FALSE)</f>
        <v>Padres</v>
      </c>
      <c r="D201">
        <v>-4.5664513523240435</v>
      </c>
    </row>
    <row r="202" spans="1:4" x14ac:dyDescent="0.25">
      <c r="A202" s="5">
        <v>9492</v>
      </c>
      <c r="B202" s="5" t="str">
        <f>VLOOKUP(A202,Data!A:K,2,FALSE)</f>
        <v>Bud Norris</v>
      </c>
      <c r="C202" s="5" t="str">
        <f>VLOOKUP(A202,Data!A:K,3,FALSE)</f>
        <v>Braves</v>
      </c>
      <c r="D202">
        <v>-4.9276509739320531</v>
      </c>
    </row>
    <row r="203" spans="1:4" x14ac:dyDescent="0.25">
      <c r="A203" s="5">
        <v>7593</v>
      </c>
      <c r="B203" s="5" t="str">
        <f>VLOOKUP(A203,Data!A:K,2,FALSE)</f>
        <v>Jordan Lyles</v>
      </c>
      <c r="C203" s="5" t="str">
        <f>VLOOKUP(A203,Data!A:K,3,FALSE)</f>
        <v>Rockies</v>
      </c>
      <c r="D203">
        <v>-5.0999358956373761</v>
      </c>
    </row>
    <row r="204" spans="1:4" x14ac:dyDescent="0.25">
      <c r="A204" s="5">
        <v>13119</v>
      </c>
      <c r="B204" s="5" t="str">
        <f>VLOOKUP(A204,Data!A:K,2,FALSE)</f>
        <v>Taylor Jungmann</v>
      </c>
      <c r="C204" s="5" t="str">
        <f>VLOOKUP(A204,Data!A:K,3,FALSE)</f>
        <v>Brewers</v>
      </c>
      <c r="D204">
        <v>-5.4980735043422424</v>
      </c>
    </row>
    <row r="205" spans="1:4" x14ac:dyDescent="0.25">
      <c r="A205" s="5">
        <v>3548</v>
      </c>
      <c r="B205" s="5" t="str">
        <f>VLOOKUP(A205,Data!A:K,2,FALSE)</f>
        <v>Liam Hendriks</v>
      </c>
      <c r="C205" s="5" t="str">
        <f>VLOOKUP(A205,Data!A:K,3,FALSE)</f>
        <v>Athletics</v>
      </c>
      <c r="D205">
        <v>-5.6763367224306887</v>
      </c>
    </row>
    <row r="206" spans="1:4" x14ac:dyDescent="0.25">
      <c r="A206" s="5">
        <v>3855</v>
      </c>
      <c r="B206" s="5" t="str">
        <f>VLOOKUP(A206,Data!A:K,2,FALSE)</f>
        <v>Brett Oberholtzer</v>
      </c>
      <c r="C206" s="5" t="str">
        <f>VLOOKUP(A206,Data!A:K,3,FALSE)</f>
        <v>Phillies</v>
      </c>
      <c r="D206">
        <v>-6.4642616552238481</v>
      </c>
    </row>
    <row r="207" spans="1:4" x14ac:dyDescent="0.25">
      <c r="A207" s="5">
        <v>10197</v>
      </c>
      <c r="B207" s="5" t="str">
        <f>VLOOKUP(A207,Data!A:K,2,FALSE)</f>
        <v>Shelby Miller</v>
      </c>
      <c r="C207" s="5" t="str">
        <f>VLOOKUP(A207,Data!A:K,3,FALSE)</f>
        <v>Diamondbacks</v>
      </c>
      <c r="D207">
        <v>-6.4957856753095964</v>
      </c>
    </row>
    <row r="208" spans="1:4" x14ac:dyDescent="0.25">
      <c r="A208" s="5">
        <v>10304</v>
      </c>
      <c r="B208" s="5" t="str">
        <f>VLOOKUP(A208,Data!A:K,2,FALSE)</f>
        <v>Jarred Cosart</v>
      </c>
      <c r="C208" s="5" t="str">
        <f>VLOOKUP(A208,Data!A:K,3,FALSE)</f>
        <v>Marlins</v>
      </c>
      <c r="D208">
        <v>-6.518392016164519</v>
      </c>
    </row>
    <row r="209" spans="1:4" x14ac:dyDescent="0.25">
      <c r="A209" s="5">
        <v>2047</v>
      </c>
      <c r="B209" s="5" t="str">
        <f>VLOOKUP(A209,Data!A:K,2,FALSE)</f>
        <v>Jorge de la Rosa</v>
      </c>
      <c r="C209" s="5" t="str">
        <f>VLOOKUP(A209,Data!A:K,3,FALSE)</f>
        <v>Rockies</v>
      </c>
      <c r="D209">
        <v>-7.070729210423222</v>
      </c>
    </row>
    <row r="210" spans="1:4" x14ac:dyDescent="0.25">
      <c r="A210" s="5">
        <v>14682</v>
      </c>
      <c r="B210" s="5" t="str">
        <f>VLOOKUP(A210,Data!A:K,2,FALSE)</f>
        <v>Luis Perdomo</v>
      </c>
      <c r="C210" s="5" t="str">
        <f>VLOOKUP(A210,Data!A:K,3,FALSE)</f>
        <v>Padres</v>
      </c>
      <c r="D210">
        <v>-8.2398460779806655</v>
      </c>
    </row>
  </sheetData>
  <autoFilter ref="A1:D1">
    <sortState ref="A2:D210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 Pit</vt:lpstr>
      <vt:lpstr>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2015-07-01T21:02:33Z</dcterms:created>
  <dcterms:modified xsi:type="dcterms:W3CDTF">2016-04-28T18:32:05Z</dcterms:modified>
</cp:coreProperties>
</file>