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2420" windowHeight="4776" firstSheet="1" activeTab="3"/>
  </bookViews>
  <sheets>
    <sheet name="Calcs" sheetId="1" r:id="rId1"/>
    <sheet name="Averages" sheetId="2" r:id="rId2"/>
    <sheet name="Jessicca" sheetId="7" r:id="rId3"/>
    <sheet name="Box Office Pivot" sheetId="11" r:id="rId4"/>
    <sheet name="Historical Predict Pivot" sheetId="10" r:id="rId5"/>
    <sheet name="Historical Raw" sheetId="8" r:id="rId6"/>
    <sheet name="Historical Predictions Raw" sheetId="6" r:id="rId7"/>
  </sheets>
  <definedNames>
    <definedName name="_xlnm._FilterDatabase" localSheetId="1" hidden="1">Averages!$A$1:$F$1</definedName>
    <definedName name="_xlnm._FilterDatabase" localSheetId="0" hidden="1">Calcs!$A$1:$F$19</definedName>
    <definedName name="solver_adj" localSheetId="0" hidden="1">Calcs!$C$2:$C$16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Calcs!$C$17</definedName>
    <definedName name="solver_lhs2" localSheetId="0" hidden="1">Calcs!$C$2:$C$16</definedName>
    <definedName name="solver_lhs3" localSheetId="0" hidden="1">Calcs!$D$17</definedName>
    <definedName name="solver_lhs4" localSheetId="0" hidden="1">Calcs!$D$17</definedName>
    <definedName name="solver_lhs5" localSheetId="0" hidden="1">Calcs!$D$17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Calcs!$I$19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4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8</definedName>
    <definedName name="solver_rhs2" localSheetId="0" hidden="1">integer</definedName>
    <definedName name="solver_rhs3" localSheetId="0" hidden="1">1000</definedName>
    <definedName name="solver_rhs4" localSheetId="0" hidden="1">1000</definedName>
    <definedName name="solver_rhs5" localSheetId="0" hidden="1">1000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  <pivotCaches>
    <pivotCache cacheId="1" r:id="rId8"/>
    <pivotCache cacheId="11" r:id="rId9"/>
  </pivotCaches>
</workbook>
</file>

<file path=xl/calcChain.xml><?xml version="1.0" encoding="utf-8"?>
<calcChain xmlns="http://schemas.openxmlformats.org/spreadsheetml/2006/main">
  <c r="E136" i="8" l="1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C17" i="7" l="1"/>
  <c r="C18" i="7" s="1"/>
  <c r="I18" i="7" s="1"/>
  <c r="F16" i="7"/>
  <c r="E16" i="7" s="1"/>
  <c r="D16" i="7"/>
  <c r="H15" i="7"/>
  <c r="I15" i="7" s="1"/>
  <c r="F15" i="7"/>
  <c r="E15" i="7" s="1"/>
  <c r="D15" i="7"/>
  <c r="I14" i="7"/>
  <c r="H14" i="7"/>
  <c r="F14" i="7"/>
  <c r="E14" i="7" s="1"/>
  <c r="D14" i="7"/>
  <c r="I13" i="7"/>
  <c r="H13" i="7"/>
  <c r="F13" i="7"/>
  <c r="E13" i="7"/>
  <c r="D13" i="7"/>
  <c r="F12" i="7"/>
  <c r="E12" i="7" s="1"/>
  <c r="D12" i="7"/>
  <c r="H11" i="7"/>
  <c r="I11" i="7" s="1"/>
  <c r="F11" i="7"/>
  <c r="E11" i="7" s="1"/>
  <c r="D11" i="7"/>
  <c r="I10" i="7"/>
  <c r="H10" i="7"/>
  <c r="F10" i="7"/>
  <c r="E10" i="7" s="1"/>
  <c r="D10" i="7"/>
  <c r="I9" i="7"/>
  <c r="H9" i="7"/>
  <c r="F9" i="7"/>
  <c r="E9" i="7"/>
  <c r="D9" i="7"/>
  <c r="F8" i="7"/>
  <c r="E8" i="7" s="1"/>
  <c r="D8" i="7"/>
  <c r="H7" i="7"/>
  <c r="I7" i="7" s="1"/>
  <c r="F7" i="7"/>
  <c r="E7" i="7" s="1"/>
  <c r="D7" i="7"/>
  <c r="I6" i="7"/>
  <c r="H6" i="7"/>
  <c r="F6" i="7"/>
  <c r="E6" i="7" s="1"/>
  <c r="D6" i="7"/>
  <c r="I5" i="7"/>
  <c r="H5" i="7"/>
  <c r="F5" i="7"/>
  <c r="E5" i="7"/>
  <c r="D5" i="7"/>
  <c r="F4" i="7"/>
  <c r="E4" i="7" s="1"/>
  <c r="D4" i="7"/>
  <c r="H3" i="7"/>
  <c r="I3" i="7" s="1"/>
  <c r="F3" i="7"/>
  <c r="E3" i="7" s="1"/>
  <c r="D3" i="7"/>
  <c r="I2" i="7"/>
  <c r="H2" i="7"/>
  <c r="F2" i="7"/>
  <c r="E2" i="7"/>
  <c r="D2" i="7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D17" i="7" l="1"/>
  <c r="K2" i="7"/>
  <c r="H4" i="7"/>
  <c r="I4" i="7" s="1"/>
  <c r="I17" i="7" s="1"/>
  <c r="I19" i="7" s="1"/>
  <c r="H8" i="7"/>
  <c r="I8" i="7" s="1"/>
  <c r="H12" i="7"/>
  <c r="I12" i="7" s="1"/>
  <c r="H16" i="7"/>
  <c r="I16" i="7" s="1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08" i="8"/>
  <c r="E107" i="8"/>
  <c r="F46" i="6" l="1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E106" i="8" l="1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F31" i="6" l="1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3" i="2"/>
  <c r="F7" i="2"/>
  <c r="F2" i="2"/>
  <c r="E3" i="8" l="1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2" i="8"/>
  <c r="F16" i="6" l="1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D12" i="1" l="1"/>
  <c r="D14" i="1"/>
  <c r="D13" i="1"/>
  <c r="F10" i="2" l="1"/>
  <c r="F4" i="2"/>
  <c r="F9" i="2"/>
  <c r="D8" i="1" l="1"/>
  <c r="D3" i="1"/>
  <c r="D11" i="1"/>
  <c r="D4" i="1"/>
  <c r="D6" i="1"/>
  <c r="D9" i="1"/>
  <c r="D10" i="1"/>
  <c r="D16" i="1"/>
  <c r="D15" i="1"/>
  <c r="D5" i="1"/>
  <c r="D7" i="1"/>
  <c r="D2" i="1"/>
  <c r="C17" i="1"/>
  <c r="D17" i="1" l="1"/>
  <c r="F6" i="2" l="1"/>
  <c r="F8" i="2"/>
  <c r="F12" i="2"/>
  <c r="F14" i="2"/>
  <c r="F15" i="2"/>
  <c r="F5" i="2"/>
  <c r="F11" i="2"/>
  <c r="F16" i="2"/>
  <c r="F13" i="2"/>
  <c r="F14" i="1" l="1"/>
  <c r="E14" i="1" s="1"/>
  <c r="F12" i="1"/>
  <c r="E12" i="1" s="1"/>
  <c r="F7" i="1"/>
  <c r="F13" i="1"/>
  <c r="E13" i="1" s="1"/>
  <c r="F5" i="1"/>
  <c r="F15" i="1"/>
  <c r="F16" i="1"/>
  <c r="F10" i="1"/>
  <c r="F9" i="1"/>
  <c r="F6" i="1"/>
  <c r="F4" i="1"/>
  <c r="F11" i="1"/>
  <c r="F3" i="1"/>
  <c r="F8" i="1"/>
  <c r="C18" i="1"/>
  <c r="I18" i="1" s="1"/>
  <c r="H12" i="1" l="1"/>
  <c r="I12" i="1" s="1"/>
  <c r="E5" i="1"/>
  <c r="H6" i="1"/>
  <c r="I6" i="1" s="1"/>
  <c r="E4" i="1"/>
  <c r="H10" i="1"/>
  <c r="I10" i="1" s="1"/>
  <c r="E16" i="1"/>
  <c r="H13" i="1"/>
  <c r="I13" i="1" s="1"/>
  <c r="E7" i="1"/>
  <c r="H4" i="1"/>
  <c r="I4" i="1" s="1"/>
  <c r="E3" i="1"/>
  <c r="H3" i="1"/>
  <c r="I3" i="1" s="1"/>
  <c r="E8" i="1"/>
  <c r="H7" i="1"/>
  <c r="I7" i="1" s="1"/>
  <c r="E6" i="1"/>
  <c r="H11" i="1"/>
  <c r="I11" i="1" s="1"/>
  <c r="E15" i="1"/>
  <c r="H8" i="1"/>
  <c r="I8" i="1" s="1"/>
  <c r="E9" i="1"/>
  <c r="H5" i="1"/>
  <c r="I5" i="1" s="1"/>
  <c r="E11" i="1"/>
  <c r="H9" i="1"/>
  <c r="I9" i="1" s="1"/>
  <c r="E10" i="1"/>
  <c r="H14" i="1"/>
  <c r="I14" i="1" s="1"/>
  <c r="H16" i="1"/>
  <c r="I16" i="1" s="1"/>
  <c r="H15" i="1"/>
  <c r="I15" i="1" s="1"/>
  <c r="F2" i="1"/>
  <c r="H2" i="1" l="1"/>
  <c r="I2" i="1" s="1"/>
  <c r="I17" i="1" s="1"/>
  <c r="I19" i="1" s="1"/>
  <c r="E2" i="1"/>
  <c r="K2" i="1" s="1"/>
</calcChain>
</file>

<file path=xl/sharedStrings.xml><?xml version="1.0" encoding="utf-8"?>
<sst xmlns="http://schemas.openxmlformats.org/spreadsheetml/2006/main" count="328" uniqueCount="73">
  <si>
    <t>Film</t>
  </si>
  <si>
    <t>Equalizer 2</t>
  </si>
  <si>
    <t>Hotel Transylvania 3</t>
  </si>
  <si>
    <t>Ant-Man and the Wasp</t>
  </si>
  <si>
    <t>Skyscraper</t>
  </si>
  <si>
    <t>Incredibles 2</t>
  </si>
  <si>
    <t>Jurassic World</t>
  </si>
  <si>
    <t>Unfriended</t>
  </si>
  <si>
    <t>The First Purge</t>
  </si>
  <si>
    <t>Sorry To Bother You</t>
  </si>
  <si>
    <t>Sicario 2</t>
  </si>
  <si>
    <t>Ocean's 8</t>
  </si>
  <si>
    <t>Leave No Trace</t>
  </si>
  <si>
    <t>Uncle Drew</t>
  </si>
  <si>
    <t>Won't You Be My Neighbor</t>
  </si>
  <si>
    <t>Price</t>
  </si>
  <si>
    <t>Times</t>
  </si>
  <si>
    <t>Total FML</t>
  </si>
  <si>
    <t>Total Box Office</t>
  </si>
  <si>
    <t>BO/FML</t>
  </si>
  <si>
    <t>Box Office Before Bonus</t>
  </si>
  <si>
    <t>Box Office Post Bonus</t>
  </si>
  <si>
    <t>Cell With Max Value</t>
  </si>
  <si>
    <t>Todd Thatcher</t>
  </si>
  <si>
    <t>Prediction</t>
  </si>
  <si>
    <t>Box Office Pro</t>
  </si>
  <si>
    <t>Box Office Report</t>
  </si>
  <si>
    <t>Box Office Mojo</t>
  </si>
  <si>
    <t>Real Box Office</t>
  </si>
  <si>
    <t>Date of Picks</t>
  </si>
  <si>
    <t>Difference</t>
  </si>
  <si>
    <t>Teen Titans Go!</t>
  </si>
  <si>
    <t>Blindspotting</t>
  </si>
  <si>
    <t>Eighth Grade</t>
  </si>
  <si>
    <t>Three Identical Strangers</t>
  </si>
  <si>
    <t>Christopher Robin</t>
  </si>
  <si>
    <t>The Spy Who Dumped Me</t>
  </si>
  <si>
    <t>The Darkest Minds</t>
  </si>
  <si>
    <t>Death of a Nation</t>
  </si>
  <si>
    <t>The Meg</t>
  </si>
  <si>
    <t>Slender Man</t>
  </si>
  <si>
    <t>Blackkklansman</t>
  </si>
  <si>
    <t>Dog Days</t>
  </si>
  <si>
    <t>Mamma Mia 2</t>
  </si>
  <si>
    <t>Crazy Rich Asians</t>
  </si>
  <si>
    <t>Mile 22</t>
  </si>
  <si>
    <t>Alpha</t>
  </si>
  <si>
    <t>The Happytime Murders</t>
  </si>
  <si>
    <t>Mission Impossible: Fallout</t>
  </si>
  <si>
    <t>A.X.L.</t>
  </si>
  <si>
    <t>Mamma Mia 2!</t>
  </si>
  <si>
    <t>Date</t>
  </si>
  <si>
    <t>Operation Finale</t>
  </si>
  <si>
    <t>Searching</t>
  </si>
  <si>
    <t>Kin</t>
  </si>
  <si>
    <t>Ya Veremos</t>
  </si>
  <si>
    <t>Bonus</t>
  </si>
  <si>
    <t>The Nun</t>
  </si>
  <si>
    <t>Peppermint</t>
  </si>
  <si>
    <t>God Bless the Broken Road</t>
  </si>
  <si>
    <t>Row Labels</t>
  </si>
  <si>
    <t>Grand Total</t>
  </si>
  <si>
    <t>Product of Prediction</t>
  </si>
  <si>
    <t>Column Labels</t>
  </si>
  <si>
    <t>Sum of Difference</t>
  </si>
  <si>
    <t>The Predator</t>
  </si>
  <si>
    <t>A Simple Favor</t>
  </si>
  <si>
    <t>White Boy Rick</t>
  </si>
  <si>
    <t>Unbroken</t>
  </si>
  <si>
    <t>The Wife</t>
  </si>
  <si>
    <t>Box Office Prediction</t>
  </si>
  <si>
    <t>Best Performer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</si>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</sst>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&quot;$&quot;* #,##0.0_);_(&quot;$&quot;* \(#,##0.0\);_(&quot;$&quot;* &quot;-&quot;??_);_(@_)"/>
    <numFmt numFmtId="166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  <xf numFmtId="164" fontId="0" fillId="0" borderId="0" xfId="2" applyNumberFormat="1" applyFont="1"/>
    <xf numFmtId="0" fontId="0" fillId="0" borderId="0" xfId="0" applyAlignment="1">
      <alignment wrapText="1"/>
    </xf>
    <xf numFmtId="165" fontId="0" fillId="0" borderId="0" xfId="1" applyNumberFormat="1" applyFont="1" applyAlignment="1">
      <alignment wrapText="1"/>
    </xf>
    <xf numFmtId="164" fontId="0" fillId="0" borderId="0" xfId="2" applyNumberFormat="1" applyFont="1" applyAlignment="1">
      <alignment wrapText="1"/>
    </xf>
    <xf numFmtId="0" fontId="0" fillId="0" borderId="0" xfId="0" pivotButton="1"/>
    <xf numFmtId="165" fontId="0" fillId="0" borderId="0" xfId="1" applyNumberFormat="1" applyFont="1" applyAlignment="1">
      <alignment horizontal="left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hmad, Muneer" refreshedDate="43356.74458460648" createdVersion="4" refreshedVersion="4" minRefreshableVersion="3" recordCount="61">
  <cacheSource type="worksheet">
    <worksheetSource ref="A1:G1048576" sheet="Historical Predictions Raw"/>
  </cacheSource>
  <cacheFields count="7">
    <cacheField name="Film" numFmtId="0">
      <sharedItems containsBlank="1" count="28">
        <s v="Crazy Rich Asians"/>
        <s v="The Happytime Murders"/>
        <s v="The Meg"/>
        <s v="Mile 22"/>
        <s v="Mission Impossible: Fallout"/>
        <s v="Christopher Robin"/>
        <s v="Alpha"/>
        <s v="Blackkklansman"/>
        <s v="A.X.L."/>
        <s v="Hotel Transylvania 3"/>
        <s v="Slender Man"/>
        <s v="Mamma Mia 2"/>
        <s v="Ant-Man and the Wasp"/>
        <s v="Equalizer 2"/>
        <s v="Incredibles 2"/>
        <s v="Operation Finale"/>
        <s v="Searching"/>
        <s v="Kin"/>
        <s v="Ya Veremos"/>
        <s v="The Nun"/>
        <s v="Peppermint"/>
        <s v="God Bless the Broken Road"/>
        <s v="The Predator"/>
        <s v="A Simple Favor"/>
        <s v="White Boy Rick"/>
        <s v="Unbroken"/>
        <s v="The Wife"/>
        <m/>
      </sharedItems>
    </cacheField>
    <cacheField name="Todd Thatcher" numFmtId="0">
      <sharedItems containsString="0" containsBlank="1" containsNumber="1" minValue="1" maxValue="38.4"/>
    </cacheField>
    <cacheField name="Box Office Pro" numFmtId="0">
      <sharedItems containsString="0" containsBlank="1" containsNumber="1" minValue="0" maxValue="45"/>
    </cacheField>
    <cacheField name="Box Office Report" numFmtId="0">
      <sharedItems containsString="0" containsBlank="1" containsNumber="1" minValue="2" maxValue="53"/>
    </cacheField>
    <cacheField name="Box Office Mojo" numFmtId="0">
      <sharedItems containsString="0" containsBlank="1" containsNumber="1" minValue="2.2999999999999998" maxValue="45"/>
    </cacheField>
    <cacheField name="Prediction" numFmtId="0">
      <sharedItems containsString="0" containsBlank="1" containsNumber="1" minValue="1" maxValue="45.35"/>
    </cacheField>
    <cacheField name="Date" numFmtId="0">
      <sharedItems containsNonDate="0" containsDate="1" containsString="0" containsBlank="1" minDate="2018-08-24T00:00:00" maxDate="2018-09-15T00:00:00" count="5">
        <d v="2018-08-24T00:00:00"/>
        <d v="2018-08-31T00:00:00"/>
        <d v="2018-09-07T00:00:00"/>
        <d v="2018-09-14T00:00: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hmad, Muneer" refreshedDate="43360.460503009257" createdVersion="4" refreshedVersion="4" minRefreshableVersion="3" recordCount="136">
  <cacheSource type="worksheet">
    <worksheetSource ref="A1:G1048576" sheet="Historical Raw"/>
  </cacheSource>
  <cacheFields count="7">
    <cacheField name="Film" numFmtId="0">
      <sharedItems containsBlank="1" count="49">
        <s v="Mamma Mia 2!"/>
        <s v="Equalizer 2"/>
        <s v="Hotel Transylvania 3"/>
        <s v="Ant-Man and the Wasp"/>
        <s v="Skyscraper"/>
        <s v="Incredibles 2"/>
        <s v="Jurassic World"/>
        <s v="Unfriended"/>
        <s v="The First Purge"/>
        <s v="Sorry To Bother You"/>
        <s v="Sicario 2"/>
        <s v="Ocean's 8"/>
        <s v="Leave No Trace"/>
        <s v="Uncle Drew"/>
        <s v="Won't You Be My Neighbor"/>
        <s v="Mission Impossible: Fallout"/>
        <s v="Teen Titans Go!"/>
        <s v="Blindspotting"/>
        <s v="Eighth Grade"/>
        <s v="Three Identical Strangers"/>
        <s v="Christopher Robin"/>
        <s v="The Spy Who Dumped Me"/>
        <s v="The Darkest Minds"/>
        <s v="Death of a Nation"/>
        <s v="The Meg"/>
        <s v="Slender Man"/>
        <s v="Blackkklansman"/>
        <s v="Dog Days"/>
        <s v="Crazy Rich Asians"/>
        <s v="Mile 22"/>
        <s v="Alpha"/>
        <s v="The Happytime Murders"/>
        <s v="A.X.L."/>
        <s v="Operation Finale"/>
        <s v="Searching"/>
        <s v="Kin"/>
        <s v="Ya Veremos"/>
        <s v="The Nun"/>
        <s v="Peppermint"/>
        <s v="God Bless the Broken Road"/>
        <s v="The Predator"/>
        <s v="A Simple Favor"/>
        <s v="White Boy Rick"/>
        <s v="Unbroken"/>
        <s v="The Wife"/>
        <m/>
        <s v="Mamma Mia 2! 2" u="1"/>
        <s v="Mamma Mia 2" u="1"/>
        <s v="Mamma Mia 2 2" u="1"/>
      </sharedItems>
    </cacheField>
    <cacheField name="Price" numFmtId="166">
      <sharedItems containsString="0" containsBlank="1" containsNumber="1" containsInteger="1" minValue="16" maxValue="756"/>
    </cacheField>
    <cacheField name="Box Office Prediction" numFmtId="165">
      <sharedItems containsString="0" containsBlank="1" containsNumber="1" minValue="0.95" maxValue="64.72"/>
    </cacheField>
    <cacheField name="Real Box Office" numFmtId="165">
      <sharedItems containsString="0" containsBlank="1" containsNumber="1" minValue="0.9" maxValue="61.24"/>
    </cacheField>
    <cacheField name="Difference" numFmtId="165">
      <sharedItems containsString="0" containsBlank="1" containsNumber="1" minValue="-22.599999999999998" maxValue="11.399999999999999"/>
    </cacheField>
    <cacheField name="Best Performer" numFmtId="165">
      <sharedItems containsBlank="1" count="2">
        <m/>
        <s v="Y"/>
      </sharedItems>
    </cacheField>
    <cacheField name="Date of Picks" numFmtId="0">
      <sharedItems containsNonDate="0" containsDate="1" containsString="0" containsBlank="1" minDate="2018-07-20T00:00:00" maxDate="2018-09-15T00:00:00" count="10">
        <d v="2018-07-20T00:00:00"/>
        <d v="2018-07-27T00:00:00"/>
        <d v="2018-08-03T00:00:00"/>
        <d v="2018-08-11T00:00:00"/>
        <d v="2018-08-18T00:00:00"/>
        <d v="2018-08-24T00:00:00"/>
        <d v="2018-08-31T00:00:00"/>
        <d v="2018-09-07T00:00:00"/>
        <d v="2018-09-14T00:00: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1">
  <r>
    <x v="0"/>
    <n v="16.899999999999999"/>
    <n v="17.5"/>
    <n v="20"/>
    <n v="18.600000000000001"/>
    <n v="18.25"/>
    <x v="0"/>
  </r>
  <r>
    <x v="1"/>
    <n v="14.8"/>
    <n v="14"/>
    <n v="12.8"/>
    <n v="13.5"/>
    <n v="13.775"/>
    <x v="0"/>
  </r>
  <r>
    <x v="2"/>
    <n v="11.2"/>
    <n v="12.7"/>
    <n v="12.7"/>
    <n v="12"/>
    <n v="12.149999999999999"/>
    <x v="0"/>
  </r>
  <r>
    <x v="3"/>
    <n v="7.5"/>
    <m/>
    <n v="6.2"/>
    <n v="6"/>
    <n v="6.5666666666666664"/>
    <x v="0"/>
  </r>
  <r>
    <x v="4"/>
    <n v="6.8"/>
    <n v="7"/>
    <n v="7.1"/>
    <n v="6.8"/>
    <n v="6.9249999999999998"/>
    <x v="0"/>
  </r>
  <r>
    <x v="5"/>
    <n v="5.9"/>
    <n v="6.7"/>
    <n v="6.3"/>
    <n v="5.8"/>
    <n v="6.1750000000000007"/>
    <x v="0"/>
  </r>
  <r>
    <x v="6"/>
    <n v="5.7"/>
    <m/>
    <n v="6"/>
    <n v="5.6"/>
    <n v="5.7666666666666657"/>
    <x v="0"/>
  </r>
  <r>
    <x v="7"/>
    <n v="4.8"/>
    <m/>
    <n v="5.4"/>
    <n v="5.2"/>
    <n v="5.1333333333333329"/>
    <x v="0"/>
  </r>
  <r>
    <x v="8"/>
    <n v="2.1"/>
    <n v="1.8"/>
    <n v="3.3"/>
    <m/>
    <n v="2.4"/>
    <x v="0"/>
  </r>
  <r>
    <x v="9"/>
    <n v="2.6"/>
    <m/>
    <n v="2.8"/>
    <n v="2.6"/>
    <n v="2.6666666666666665"/>
    <x v="0"/>
  </r>
  <r>
    <x v="10"/>
    <n v="2.1"/>
    <m/>
    <n v="2.2000000000000002"/>
    <n v="2.4"/>
    <n v="2.2333333333333338"/>
    <x v="0"/>
  </r>
  <r>
    <x v="11"/>
    <n v="2"/>
    <m/>
    <n v="2"/>
    <m/>
    <n v="2"/>
    <x v="0"/>
  </r>
  <r>
    <x v="12"/>
    <n v="1.7"/>
    <m/>
    <m/>
    <m/>
    <n v="1.7"/>
    <x v="0"/>
  </r>
  <r>
    <x v="13"/>
    <n v="1.6"/>
    <m/>
    <m/>
    <m/>
    <n v="1.6"/>
    <x v="0"/>
  </r>
  <r>
    <x v="14"/>
    <n v="1.5"/>
    <m/>
    <m/>
    <m/>
    <n v="1.5"/>
    <x v="0"/>
  </r>
  <r>
    <x v="0"/>
    <n v="30.6"/>
    <n v="29.5"/>
    <n v="34"/>
    <n v="30"/>
    <n v="31.024999999999999"/>
    <x v="1"/>
  </r>
  <r>
    <x v="2"/>
    <n v="14.5"/>
    <n v="15"/>
    <n v="13.7"/>
    <n v="15.4"/>
    <n v="14.65"/>
    <x v="1"/>
  </r>
  <r>
    <x v="4"/>
    <n v="9.6"/>
    <n v="10.199999999999999"/>
    <n v="9.1999999999999993"/>
    <n v="11.9"/>
    <n v="10.225"/>
    <x v="1"/>
  </r>
  <r>
    <x v="15"/>
    <n v="8.8000000000000007"/>
    <n v="10.4"/>
    <n v="12.7"/>
    <n v="9"/>
    <n v="10.225000000000001"/>
    <x v="1"/>
  </r>
  <r>
    <x v="5"/>
    <n v="8"/>
    <n v="8"/>
    <n v="7.5"/>
    <n v="9.4"/>
    <n v="8.2249999999999996"/>
    <x v="1"/>
  </r>
  <r>
    <x v="16"/>
    <n v="7.1"/>
    <n v="3.6"/>
    <n v="6.6000000000000005"/>
    <n v="5.9"/>
    <n v="5.8000000000000007"/>
    <x v="1"/>
  </r>
  <r>
    <x v="6"/>
    <n v="6.7"/>
    <m/>
    <n v="6.3"/>
    <n v="6"/>
    <n v="6.333333333333333"/>
    <x v="1"/>
  </r>
  <r>
    <x v="1"/>
    <n v="6.6"/>
    <m/>
    <n v="6.5"/>
    <n v="8.1999999999999993"/>
    <n v="7.0999999999999988"/>
    <x v="1"/>
  </r>
  <r>
    <x v="3"/>
    <n v="6"/>
    <m/>
    <n v="5.5"/>
    <n v="5.8"/>
    <n v="5.7666666666666666"/>
    <x v="1"/>
  </r>
  <r>
    <x v="17"/>
    <n v="5.9"/>
    <n v="3.5"/>
    <n v="4.5"/>
    <m/>
    <n v="4.6333333333333337"/>
    <x v="1"/>
  </r>
  <r>
    <x v="7"/>
    <n v="5.6"/>
    <m/>
    <n v="6.4"/>
    <n v="6.8"/>
    <n v="6.2666666666666666"/>
    <x v="1"/>
  </r>
  <r>
    <x v="14"/>
    <n v="4.3"/>
    <m/>
    <n v="3.7"/>
    <m/>
    <n v="4"/>
    <x v="1"/>
  </r>
  <r>
    <x v="8"/>
    <n v="2.7"/>
    <m/>
    <m/>
    <m/>
    <n v="2.7"/>
    <x v="1"/>
  </r>
  <r>
    <x v="9"/>
    <n v="2.7"/>
    <m/>
    <m/>
    <m/>
    <n v="2.7"/>
    <x v="1"/>
  </r>
  <r>
    <x v="18"/>
    <n v="2.5"/>
    <m/>
    <m/>
    <m/>
    <n v="2.5"/>
    <x v="1"/>
  </r>
  <r>
    <x v="19"/>
    <n v="38.4"/>
    <n v="45"/>
    <n v="53"/>
    <n v="45"/>
    <n v="45.35"/>
    <x v="2"/>
  </r>
  <r>
    <x v="0"/>
    <n v="14.2"/>
    <n v="14"/>
    <n v="14.3"/>
    <n v="14.6"/>
    <n v="14.275"/>
    <x v="2"/>
  </r>
  <r>
    <x v="20"/>
    <n v="11.8"/>
    <n v="13"/>
    <n v="14.2"/>
    <n v="10.5"/>
    <n v="12.375"/>
    <x v="2"/>
  </r>
  <r>
    <x v="2"/>
    <n v="5.4"/>
    <n v="5.4"/>
    <n v="5.5"/>
    <n v="5.2"/>
    <n v="5.375"/>
    <x v="2"/>
  </r>
  <r>
    <x v="4"/>
    <n v="4.0999999999999996"/>
    <n v="4"/>
    <n v="4.0999999999999996"/>
    <n v="4.0999999999999996"/>
    <n v="4.0749999999999993"/>
    <x v="2"/>
  </r>
  <r>
    <x v="16"/>
    <n v="3.9"/>
    <n v="4"/>
    <n v="4.5"/>
    <n v="4.9000000000000004"/>
    <n v="4.3250000000000002"/>
    <x v="2"/>
  </r>
  <r>
    <x v="15"/>
    <n v="3.3"/>
    <n v="0"/>
    <n v="3"/>
    <n v="3.2"/>
    <n v="2.375"/>
    <x v="2"/>
  </r>
  <r>
    <x v="21"/>
    <n v="2.1"/>
    <m/>
    <n v="2.9"/>
    <n v="3"/>
    <n v="2.6666666666666665"/>
    <x v="2"/>
  </r>
  <r>
    <x v="5"/>
    <n v="2.7"/>
    <m/>
    <n v="2.8"/>
    <n v="3.5"/>
    <n v="3"/>
    <x v="2"/>
  </r>
  <r>
    <x v="7"/>
    <n v="2.4"/>
    <m/>
    <n v="2.5"/>
    <n v="2.6"/>
    <n v="2.5"/>
    <x v="2"/>
  </r>
  <r>
    <x v="6"/>
    <n v="2.4"/>
    <m/>
    <n v="2.2999999999999998"/>
    <m/>
    <n v="2.3499999999999996"/>
    <x v="2"/>
  </r>
  <r>
    <x v="1"/>
    <n v="1.8"/>
    <m/>
    <m/>
    <m/>
    <n v="1.8"/>
    <x v="2"/>
  </r>
  <r>
    <x v="14"/>
    <n v="1"/>
    <m/>
    <m/>
    <m/>
    <n v="1"/>
    <x v="2"/>
  </r>
  <r>
    <x v="3"/>
    <n v="1.6"/>
    <m/>
    <m/>
    <m/>
    <n v="1.6"/>
    <x v="2"/>
  </r>
  <r>
    <x v="9"/>
    <n v="1.1000000000000001"/>
    <m/>
    <m/>
    <m/>
    <n v="1.1000000000000001"/>
    <x v="2"/>
  </r>
  <r>
    <x v="22"/>
    <n v="27.4"/>
    <n v="29"/>
    <n v="26.8"/>
    <n v="29"/>
    <n v="28.05"/>
    <x v="3"/>
  </r>
  <r>
    <x v="19"/>
    <n v="19.399999999999999"/>
    <n v="22"/>
    <n v="20.5"/>
    <n v="18.5"/>
    <n v="20.100000000000001"/>
    <x v="3"/>
  </r>
  <r>
    <x v="23"/>
    <n v="17.899999999999999"/>
    <n v="15"/>
    <n v="17.5"/>
    <n v="17"/>
    <n v="16.850000000000001"/>
    <x v="3"/>
  </r>
  <r>
    <x v="24"/>
    <n v="8.6999999999999993"/>
    <n v="7.9"/>
    <n v="9.4"/>
    <n v="8.6"/>
    <n v="8.65"/>
    <x v="3"/>
  </r>
  <r>
    <x v="0"/>
    <n v="7.8"/>
    <n v="9"/>
    <n v="9.6999999999999993"/>
    <n v="8.9"/>
    <n v="8.85"/>
    <x v="3"/>
  </r>
  <r>
    <x v="20"/>
    <n v="6.8"/>
    <m/>
    <n v="6.7"/>
    <n v="7.4"/>
    <n v="6.9666666666666659"/>
    <x v="3"/>
  </r>
  <r>
    <x v="2"/>
    <n v="3.3"/>
    <m/>
    <n v="3.6"/>
    <n v="3.3"/>
    <n v="3.4"/>
    <x v="3"/>
  </r>
  <r>
    <x v="16"/>
    <n v="3.2"/>
    <m/>
    <n v="3"/>
    <n v="2.9"/>
    <n v="3.0333333333333332"/>
    <x v="3"/>
  </r>
  <r>
    <x v="25"/>
    <n v="2.5"/>
    <m/>
    <n v="3.8"/>
    <n v="5"/>
    <n v="3.7666666666666671"/>
    <x v="3"/>
  </r>
  <r>
    <x v="5"/>
    <n v="2.2999999999999998"/>
    <m/>
    <n v="2.5"/>
    <m/>
    <n v="2.4"/>
    <x v="3"/>
  </r>
  <r>
    <x v="4"/>
    <n v="2.2000000000000002"/>
    <m/>
    <n v="2.6"/>
    <n v="2.2999999999999998"/>
    <n v="2.3666666666666667"/>
    <x v="3"/>
  </r>
  <r>
    <x v="7"/>
    <n v="1.6"/>
    <m/>
    <m/>
    <m/>
    <n v="1.6"/>
    <x v="3"/>
  </r>
  <r>
    <x v="15"/>
    <n v="1.4"/>
    <m/>
    <m/>
    <m/>
    <n v="1.4"/>
    <x v="3"/>
  </r>
  <r>
    <x v="6"/>
    <n v="1.2"/>
    <m/>
    <m/>
    <m/>
    <n v="1.2"/>
    <x v="3"/>
  </r>
  <r>
    <x v="26"/>
    <n v="1"/>
    <m/>
    <m/>
    <m/>
    <n v="1"/>
    <x v="3"/>
  </r>
  <r>
    <x v="27"/>
    <m/>
    <m/>
    <m/>
    <m/>
    <m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6">
  <r>
    <x v="0"/>
    <n v="526"/>
    <n v="36.875"/>
    <n v="34.4"/>
    <n v="2.4750000000000014"/>
    <x v="0"/>
    <x v="0"/>
  </r>
  <r>
    <x v="1"/>
    <n v="403"/>
    <n v="27.824999999999999"/>
    <n v="35.799999999999997"/>
    <n v="-7.9749999999999979"/>
    <x v="1"/>
    <x v="0"/>
  </r>
  <r>
    <x v="2"/>
    <n v="334"/>
    <n v="24.4"/>
    <n v="23.2"/>
    <n v="1.1999999999999993"/>
    <x v="0"/>
    <x v="0"/>
  </r>
  <r>
    <x v="3"/>
    <n v="210"/>
    <n v="15.325000000000001"/>
    <n v="16.2"/>
    <n v="-0.87499999999999822"/>
    <x v="0"/>
    <x v="0"/>
  </r>
  <r>
    <x v="4"/>
    <n v="167"/>
    <n v="11.824999999999999"/>
    <n v="11"/>
    <n v="0.82499999999999929"/>
    <x v="0"/>
    <x v="0"/>
  </r>
  <r>
    <x v="5"/>
    <n v="149"/>
    <n v="10.625"/>
    <n v="11.5"/>
    <n v="-0.875"/>
    <x v="0"/>
    <x v="0"/>
  </r>
  <r>
    <x v="6"/>
    <n v="135"/>
    <n v="9.1"/>
    <n v="11"/>
    <n v="-1.9000000000000004"/>
    <x v="0"/>
    <x v="0"/>
  </r>
  <r>
    <x v="7"/>
    <n v="103"/>
    <n v="4.6333333333333329"/>
    <n v="3.5"/>
    <n v="1.1333333333333329"/>
    <x v="0"/>
    <x v="0"/>
  </r>
  <r>
    <x v="8"/>
    <n v="61"/>
    <n v="6.5666666666666664"/>
    <n v="5"/>
    <n v="1.5666666666666664"/>
    <x v="0"/>
    <x v="0"/>
  </r>
  <r>
    <x v="9"/>
    <n v="42"/>
    <n v="3.1"/>
    <n v="2.8"/>
    <n v="0.30000000000000027"/>
    <x v="0"/>
    <x v="0"/>
  </r>
  <r>
    <x v="10"/>
    <n v="29"/>
    <n v="1.8"/>
    <n v="1.9"/>
    <n v="-9.9999999999999867E-2"/>
    <x v="0"/>
    <x v="0"/>
  </r>
  <r>
    <x v="11"/>
    <n v="24"/>
    <n v="1.6"/>
    <n v="1.6"/>
    <n v="0"/>
    <x v="0"/>
    <x v="0"/>
  </r>
  <r>
    <x v="12"/>
    <n v="23"/>
    <n v="1.1000000000000001"/>
    <n v="0.9"/>
    <n v="0.20000000000000007"/>
    <x v="0"/>
    <x v="0"/>
  </r>
  <r>
    <x v="13"/>
    <n v="21"/>
    <n v="1.4"/>
    <n v="1.5"/>
    <n v="-0.10000000000000009"/>
    <x v="0"/>
    <x v="0"/>
  </r>
  <r>
    <x v="14"/>
    <n v="20"/>
    <n v="1.3"/>
    <n v="1.3"/>
    <n v="0"/>
    <x v="0"/>
    <x v="0"/>
  </r>
  <r>
    <x v="15"/>
    <n v="756"/>
    <n v="64.72"/>
    <n v="61.24"/>
    <n v="3.4799999999999969"/>
    <x v="0"/>
    <x v="1"/>
  </r>
  <r>
    <x v="0"/>
    <n v="227"/>
    <n v="18.559999999999999"/>
    <n v="15.1"/>
    <n v="3.4599999999999991"/>
    <x v="0"/>
    <x v="1"/>
  </r>
  <r>
    <x v="1"/>
    <n v="201"/>
    <n v="16.5"/>
    <n v="14"/>
    <n v="2.5"/>
    <x v="0"/>
    <x v="1"/>
  </r>
  <r>
    <x v="2"/>
    <n v="157"/>
    <n v="13.5"/>
    <n v="12.25"/>
    <n v="1.25"/>
    <x v="0"/>
    <x v="1"/>
  </r>
  <r>
    <x v="16"/>
    <n v="149"/>
    <n v="15.26"/>
    <n v="10.4"/>
    <n v="4.8599999999999994"/>
    <x v="0"/>
    <x v="1"/>
  </r>
  <r>
    <x v="3"/>
    <n v="116"/>
    <n v="9.1333333333333329"/>
    <n v="8.76"/>
    <n v="0.37333333333333307"/>
    <x v="0"/>
    <x v="1"/>
  </r>
  <r>
    <x v="5"/>
    <n v="89"/>
    <n v="7.9666666666666677"/>
    <n v="7.2"/>
    <n v="0.7666666666666675"/>
    <x v="0"/>
    <x v="1"/>
  </r>
  <r>
    <x v="6"/>
    <n v="76"/>
    <n v="6.8666666666666671"/>
    <n v="6.8"/>
    <n v="6.6666666666667318E-2"/>
    <x v="1"/>
    <x v="1"/>
  </r>
  <r>
    <x v="4"/>
    <n v="61"/>
    <n v="5.5666666666666664"/>
    <n v="5.3"/>
    <n v="0.26666666666666661"/>
    <x v="0"/>
    <x v="1"/>
  </r>
  <r>
    <x v="17"/>
    <n v="41"/>
    <n v="2.5"/>
    <n v="1.3"/>
    <n v="1.2"/>
    <x v="0"/>
    <x v="1"/>
  </r>
  <r>
    <x v="8"/>
    <n v="28"/>
    <n v="2.2999999999999998"/>
    <n v="2.2000000000000002"/>
    <n v="9.9999999999999645E-2"/>
    <x v="0"/>
    <x v="1"/>
  </r>
  <r>
    <x v="18"/>
    <n v="26"/>
    <n v="0.95"/>
    <n v="1.3"/>
    <n v="-0.35000000000000009"/>
    <x v="0"/>
    <x v="1"/>
  </r>
  <r>
    <x v="7"/>
    <n v="18"/>
    <n v="1.6"/>
    <n v="1.5"/>
    <n v="0.10000000000000009"/>
    <x v="0"/>
    <x v="1"/>
  </r>
  <r>
    <x v="9"/>
    <n v="18"/>
    <n v="1.8"/>
    <n v="1.4"/>
    <n v="0.40000000000000013"/>
    <x v="0"/>
    <x v="1"/>
  </r>
  <r>
    <x v="19"/>
    <n v="16"/>
    <n v="1.1000000000000001"/>
    <n v="1.2"/>
    <n v="-9.9999999999999867E-2"/>
    <x v="0"/>
    <x v="1"/>
  </r>
  <r>
    <x v="20"/>
    <n v="513"/>
    <n v="36"/>
    <n v="24.6"/>
    <n v="11.399999999999999"/>
    <x v="0"/>
    <x v="2"/>
  </r>
  <r>
    <x v="15"/>
    <n v="512"/>
    <n v="33.6"/>
    <n v="35.299999999999997"/>
    <n v="-1.6999999999999957"/>
    <x v="0"/>
    <x v="2"/>
  </r>
  <r>
    <x v="21"/>
    <n v="268"/>
    <n v="15.3"/>
    <n v="12.1"/>
    <n v="3.2000000000000011"/>
    <x v="0"/>
    <x v="2"/>
  </r>
  <r>
    <x v="22"/>
    <n v="154"/>
    <n v="8.6999999999999993"/>
    <n v="5.8"/>
    <n v="2.8999999999999995"/>
    <x v="0"/>
    <x v="2"/>
  </r>
  <r>
    <x v="0"/>
    <n v="136"/>
    <n v="8.3000000000000007"/>
    <n v="9"/>
    <n v="-0.69999999999999929"/>
    <x v="0"/>
    <x v="2"/>
  </r>
  <r>
    <x v="2"/>
    <n v="131"/>
    <n v="6.9"/>
    <n v="8"/>
    <n v="-1.0999999999999996"/>
    <x v="0"/>
    <x v="2"/>
  </r>
  <r>
    <x v="1"/>
    <n v="126"/>
    <n v="6.8"/>
    <n v="8.8000000000000007"/>
    <n v="-2.0000000000000009"/>
    <x v="0"/>
    <x v="2"/>
  </r>
  <r>
    <x v="16"/>
    <n v="93"/>
    <n v="5.6"/>
    <n v="4.8"/>
    <n v="0.79999999999999982"/>
    <x v="0"/>
    <x v="2"/>
  </r>
  <r>
    <x v="3"/>
    <n v="88"/>
    <n v="5.0999999999999996"/>
    <n v="6.4"/>
    <n v="-1.3000000000000007"/>
    <x v="0"/>
    <x v="2"/>
  </r>
  <r>
    <x v="5"/>
    <n v="76"/>
    <n v="4.8"/>
    <n v="5"/>
    <n v="-0.20000000000000018"/>
    <x v="0"/>
    <x v="2"/>
  </r>
  <r>
    <x v="6"/>
    <n v="70"/>
    <n v="4.2"/>
    <n v="4"/>
    <n v="0.20000000000000018"/>
    <x v="0"/>
    <x v="2"/>
  </r>
  <r>
    <x v="23"/>
    <n v="55"/>
    <n v="2.6"/>
    <n v="2.4"/>
    <n v="0.20000000000000018"/>
    <x v="0"/>
    <x v="2"/>
  </r>
  <r>
    <x v="4"/>
    <n v="45"/>
    <n v="2.5"/>
    <n v="2.2000000000000002"/>
    <n v="0.29999999999999982"/>
    <x v="0"/>
    <x v="2"/>
  </r>
  <r>
    <x v="18"/>
    <n v="32"/>
    <n v="1.2"/>
    <n v="2.9"/>
    <n v="-1.7"/>
    <x v="1"/>
    <x v="2"/>
  </r>
  <r>
    <x v="8"/>
    <n v="16"/>
    <n v="0.95"/>
    <n v="0.9"/>
    <n v="4.9999999999999933E-2"/>
    <x v="0"/>
    <x v="2"/>
  </r>
  <r>
    <x v="24"/>
    <n v="334"/>
    <n v="22.8"/>
    <n v="45.4"/>
    <n v="-22.599999999999998"/>
    <x v="1"/>
    <x v="3"/>
  </r>
  <r>
    <x v="15"/>
    <n v="260"/>
    <n v="22.2"/>
    <n v="19.3"/>
    <n v="2.8999999999999986"/>
    <x v="0"/>
    <x v="3"/>
  </r>
  <r>
    <x v="20"/>
    <n v="177"/>
    <n v="13.799999999999999"/>
    <n v="13"/>
    <n v="0.79999999999999893"/>
    <x v="0"/>
    <x v="3"/>
  </r>
  <r>
    <x v="25"/>
    <n v="171"/>
    <n v="9.9"/>
    <n v="11.4"/>
    <n v="-1.5"/>
    <x v="0"/>
    <x v="3"/>
  </r>
  <r>
    <x v="26"/>
    <n v="84"/>
    <n v="12.45"/>
    <n v="10.8"/>
    <n v="1.6499999999999986"/>
    <x v="0"/>
    <x v="3"/>
  </r>
  <r>
    <x v="21"/>
    <n v="83"/>
    <n v="6.3999999999999995"/>
    <n v="6.5"/>
    <n v="-0.10000000000000053"/>
    <x v="0"/>
    <x v="3"/>
  </r>
  <r>
    <x v="27"/>
    <n v="69"/>
    <n v="5.4499999999999993"/>
    <n v="2.6"/>
    <n v="2.8499999999999992"/>
    <x v="0"/>
    <x v="3"/>
  </r>
  <r>
    <x v="0"/>
    <n v="65"/>
    <n v="5.4666666666666659"/>
    <n v="5.9"/>
    <n v="-0.43333333333333446"/>
    <x v="0"/>
    <x v="3"/>
  </r>
  <r>
    <x v="1"/>
    <n v="63"/>
    <n v="5.3"/>
    <n v="5.4"/>
    <n v="-0.10000000000000053"/>
    <x v="0"/>
    <x v="3"/>
  </r>
  <r>
    <x v="2"/>
    <n v="62"/>
    <n v="5.2"/>
    <n v="5.2"/>
    <n v="0"/>
    <x v="0"/>
    <x v="3"/>
  </r>
  <r>
    <x v="3"/>
    <n v="52"/>
    <n v="4.2666666666666666"/>
    <n v="4.0999999999999996"/>
    <n v="0.16666666666666696"/>
    <x v="0"/>
    <x v="3"/>
  </r>
  <r>
    <x v="5"/>
    <n v="41"/>
    <n v="3.2"/>
    <n v="3.4"/>
    <n v="-0.19999999999999973"/>
    <x v="0"/>
    <x v="3"/>
  </r>
  <r>
    <x v="22"/>
    <n v="38"/>
    <n v="2.4"/>
    <n v="2.1"/>
    <n v="0.29999999999999982"/>
    <x v="0"/>
    <x v="3"/>
  </r>
  <r>
    <x v="16"/>
    <n v="31"/>
    <n v="2.5"/>
    <n v="1.8"/>
    <n v="0.7"/>
    <x v="0"/>
    <x v="3"/>
  </r>
  <r>
    <x v="6"/>
    <n v="29"/>
    <n v="2.2999999999999998"/>
    <n v="2"/>
    <n v="0.29999999999999982"/>
    <x v="0"/>
    <x v="3"/>
  </r>
  <r>
    <x v="28"/>
    <n v="358"/>
    <n v="22.25"/>
    <n v="26.5"/>
    <n v="-4.25"/>
    <x v="0"/>
    <x v="4"/>
  </r>
  <r>
    <x v="24"/>
    <n v="356"/>
    <n v="20.7"/>
    <n v="21.2"/>
    <n v="-0.5"/>
    <x v="0"/>
    <x v="4"/>
  </r>
  <r>
    <x v="29"/>
    <n v="296"/>
    <n v="16.675000000000001"/>
    <n v="13.7"/>
    <n v="2.9750000000000014"/>
    <x v="0"/>
    <x v="4"/>
  </r>
  <r>
    <x v="15"/>
    <n v="193"/>
    <n v="12.1"/>
    <n v="10.7"/>
    <n v="1.4000000000000004"/>
    <x v="0"/>
    <x v="4"/>
  </r>
  <r>
    <x v="26"/>
    <n v="129"/>
    <n v="7"/>
    <n v="7.4"/>
    <n v="-0.40000000000000036"/>
    <x v="0"/>
    <x v="4"/>
  </r>
  <r>
    <x v="20"/>
    <n v="128"/>
    <n v="7.5333333333333341"/>
    <n v="8.9"/>
    <n v="-1.3666666666666663"/>
    <x v="0"/>
    <x v="4"/>
  </r>
  <r>
    <x v="30"/>
    <n v="89"/>
    <n v="8.0500000000000007"/>
    <n v="10.3"/>
    <n v="-2.25"/>
    <x v="1"/>
    <x v="4"/>
  </r>
  <r>
    <x v="25"/>
    <n v="84"/>
    <n v="4.5333333333333332"/>
    <n v="4.8"/>
    <n v="-0.26666666666666661"/>
    <x v="0"/>
    <x v="4"/>
  </r>
  <r>
    <x v="21"/>
    <n v="61"/>
    <n v="3.5333333333333332"/>
    <n v="2.6"/>
    <n v="0.93333333333333313"/>
    <x v="0"/>
    <x v="4"/>
  </r>
  <r>
    <x v="0"/>
    <n v="56"/>
    <n v="3.7666666666666671"/>
    <n v="3.4"/>
    <n v="0.36666666666666714"/>
    <x v="0"/>
    <x v="4"/>
  </r>
  <r>
    <x v="2"/>
    <n v="55"/>
    <n v="3.5"/>
    <n v="3.8"/>
    <n v="-0.29999999999999982"/>
    <x v="0"/>
    <x v="4"/>
  </r>
  <r>
    <x v="1"/>
    <n v="51"/>
    <n v="3.1500000000000004"/>
    <n v="2.9"/>
    <n v="0.25000000000000044"/>
    <x v="0"/>
    <x v="4"/>
  </r>
  <r>
    <x v="3"/>
    <n v="43"/>
    <n v="2.6500000000000004"/>
    <n v="2.6"/>
    <n v="5.0000000000000266E-2"/>
    <x v="0"/>
    <x v="4"/>
  </r>
  <r>
    <x v="5"/>
    <n v="39"/>
    <n v="2.4"/>
    <n v="2.2999999999999998"/>
    <n v="0.10000000000000009"/>
    <x v="0"/>
    <x v="4"/>
  </r>
  <r>
    <x v="27"/>
    <n v="23"/>
    <n v="1.3"/>
    <n v="0.9"/>
    <n v="0.4"/>
    <x v="0"/>
    <x v="4"/>
  </r>
  <r>
    <x v="28"/>
    <n v="318"/>
    <n v="18.25"/>
    <n v="24.8"/>
    <n v="-6.5500000000000007"/>
    <x v="1"/>
    <x v="5"/>
  </r>
  <r>
    <x v="31"/>
    <n v="264"/>
    <n v="13.775"/>
    <n v="9.5"/>
    <n v="4.2750000000000004"/>
    <x v="0"/>
    <x v="5"/>
  </r>
  <r>
    <x v="24"/>
    <n v="201"/>
    <n v="12.149999999999999"/>
    <n v="12.8"/>
    <n v="-0.65000000000000213"/>
    <x v="0"/>
    <x v="5"/>
  </r>
  <r>
    <x v="29"/>
    <n v="129"/>
    <n v="6.5666666666666664"/>
    <n v="6.4"/>
    <n v="0.16666666666666607"/>
    <x v="0"/>
    <x v="5"/>
  </r>
  <r>
    <x v="15"/>
    <n v="127"/>
    <n v="6.9249999999999998"/>
    <n v="8.1"/>
    <n v="-1.1749999999999998"/>
    <x v="0"/>
    <x v="5"/>
  </r>
  <r>
    <x v="20"/>
    <n v="106"/>
    <n v="6.1750000000000007"/>
    <n v="6.3"/>
    <n v="-0.12499999999999911"/>
    <x v="0"/>
    <x v="5"/>
  </r>
  <r>
    <x v="30"/>
    <n v="102"/>
    <n v="5.7666666666666657"/>
    <n v="6"/>
    <n v="-0.23333333333333428"/>
    <x v="0"/>
    <x v="5"/>
  </r>
  <r>
    <x v="26"/>
    <n v="84"/>
    <n v="5.1333333333333329"/>
    <n v="5.0999999999999996"/>
    <n v="3.3333333333333215E-2"/>
    <x v="0"/>
    <x v="5"/>
  </r>
  <r>
    <x v="32"/>
    <n v="58"/>
    <n v="2.4"/>
    <n v="2.8"/>
    <n v="-0.39999999999999991"/>
    <x v="0"/>
    <x v="5"/>
  </r>
  <r>
    <x v="2"/>
    <n v="45"/>
    <n v="2.6666666666666665"/>
    <n v="2.5"/>
    <n v="0.16666666666666652"/>
    <x v="0"/>
    <x v="5"/>
  </r>
  <r>
    <x v="25"/>
    <n v="40"/>
    <n v="2.2333333333333338"/>
    <n v="2.8"/>
    <n v="-0.56666666666666599"/>
    <x v="0"/>
    <x v="5"/>
  </r>
  <r>
    <x v="0"/>
    <n v="35"/>
    <n v="2"/>
    <n v="2"/>
    <n v="0"/>
    <x v="0"/>
    <x v="5"/>
  </r>
  <r>
    <x v="3"/>
    <n v="29"/>
    <n v="1.7"/>
    <n v="1.8"/>
    <n v="-0.10000000000000009"/>
    <x v="0"/>
    <x v="5"/>
  </r>
  <r>
    <x v="1"/>
    <n v="28"/>
    <n v="1.6"/>
    <n v="2"/>
    <n v="-0.39999999999999991"/>
    <x v="0"/>
    <x v="5"/>
  </r>
  <r>
    <x v="5"/>
    <n v="27"/>
    <n v="1.5"/>
    <n v="1.6"/>
    <n v="-0.10000000000000009"/>
    <x v="0"/>
    <x v="5"/>
  </r>
  <r>
    <x v="28"/>
    <n v="460"/>
    <n v="31.024999999999999"/>
    <n v="21.9"/>
    <n v="9.125"/>
    <x v="0"/>
    <x v="6"/>
  </r>
  <r>
    <x v="24"/>
    <n v="204"/>
    <n v="14.65"/>
    <n v="10.5"/>
    <n v="4.1500000000000004"/>
    <x v="0"/>
    <x v="6"/>
  </r>
  <r>
    <x v="15"/>
    <n v="143"/>
    <n v="10.225"/>
    <n v="7"/>
    <n v="3.2249999999999996"/>
    <x v="0"/>
    <x v="6"/>
  </r>
  <r>
    <x v="33"/>
    <n v="133"/>
    <n v="12.225000000000001"/>
    <n v="6"/>
    <n v="6.2250000000000014"/>
    <x v="0"/>
    <x v="6"/>
  </r>
  <r>
    <x v="20"/>
    <n v="116"/>
    <n v="8.2249999999999996"/>
    <n v="5.3"/>
    <n v="2.9249999999999998"/>
    <x v="0"/>
    <x v="6"/>
  </r>
  <r>
    <x v="34"/>
    <n v="111"/>
    <n v="5.8000000000000007"/>
    <n v="6.1"/>
    <n v="-0.29999999999999893"/>
    <x v="0"/>
    <x v="6"/>
  </r>
  <r>
    <x v="31"/>
    <n v="108"/>
    <n v="7.0999999999999988"/>
    <n v="4.4000000000000004"/>
    <n v="2.6999999999999984"/>
    <x v="0"/>
    <x v="6"/>
  </r>
  <r>
    <x v="30"/>
    <n v="97"/>
    <n v="6.333333333333333"/>
    <n v="4.5999999999999996"/>
    <n v="1.7333333333333334"/>
    <x v="0"/>
    <x v="6"/>
  </r>
  <r>
    <x v="26"/>
    <n v="92"/>
    <n v="6.2666666666666666"/>
    <n v="4.2"/>
    <n v="2.0666666666666664"/>
    <x v="0"/>
    <x v="6"/>
  </r>
  <r>
    <x v="29"/>
    <n v="89"/>
    <n v="5.7666666666666666"/>
    <n v="3.8"/>
    <n v="1.9666666666666668"/>
    <x v="0"/>
    <x v="6"/>
  </r>
  <r>
    <x v="35"/>
    <n v="82"/>
    <n v="4.6333333333333337"/>
    <n v="3"/>
    <n v="1.6333333333333337"/>
    <x v="0"/>
    <x v="6"/>
  </r>
  <r>
    <x v="5"/>
    <n v="62"/>
    <n v="4"/>
    <n v="3.4"/>
    <n v="0.60000000000000009"/>
    <x v="1"/>
    <x v="6"/>
  </r>
  <r>
    <x v="36"/>
    <n v="56"/>
    <n v="2.5"/>
    <n v="1.8"/>
    <n v="0.7"/>
    <x v="0"/>
    <x v="6"/>
  </r>
  <r>
    <x v="2"/>
    <n v="49"/>
    <n v="2.7"/>
    <n v="2.1"/>
    <n v="0.60000000000000009"/>
    <x v="0"/>
    <x v="6"/>
  </r>
  <r>
    <x v="32"/>
    <n v="44"/>
    <n v="2.7"/>
    <n v="1.4"/>
    <n v="1.3000000000000003"/>
    <x v="0"/>
    <x v="6"/>
  </r>
  <r>
    <x v="37"/>
    <n v="615"/>
    <n v="45.35"/>
    <n v="53.8"/>
    <n v="-8.4499999999999957"/>
    <x v="1"/>
    <x v="7"/>
  </r>
  <r>
    <x v="28"/>
    <n v="218"/>
    <n v="14.275"/>
    <n v="13.1"/>
    <n v="1.1750000000000007"/>
    <x v="0"/>
    <x v="7"/>
  </r>
  <r>
    <x v="38"/>
    <n v="205"/>
    <n v="12.375"/>
    <n v="13.4"/>
    <n v="-1.0250000000000004"/>
    <x v="0"/>
    <x v="7"/>
  </r>
  <r>
    <x v="24"/>
    <n v="88"/>
    <n v="5.375"/>
    <n v="6.1"/>
    <n v="-0.72499999999999964"/>
    <x v="0"/>
    <x v="7"/>
  </r>
  <r>
    <x v="15"/>
    <n v="62"/>
    <n v="4.0749999999999993"/>
    <n v="3.9"/>
    <n v="0.17499999999999938"/>
    <x v="0"/>
    <x v="7"/>
  </r>
  <r>
    <x v="34"/>
    <n v="62"/>
    <n v="4.3250000000000002"/>
    <n v="4.5999999999999996"/>
    <n v="-0.27499999999999947"/>
    <x v="0"/>
    <x v="7"/>
  </r>
  <r>
    <x v="33"/>
    <n v="52"/>
    <n v="2.375"/>
    <n v="2.9"/>
    <n v="-0.52499999999999991"/>
    <x v="0"/>
    <x v="7"/>
  </r>
  <r>
    <x v="39"/>
    <n v="48"/>
    <n v="2.6666666666666665"/>
    <n v="1.4"/>
    <n v="1.2666666666666666"/>
    <x v="0"/>
    <x v="7"/>
  </r>
  <r>
    <x v="20"/>
    <n v="42"/>
    <n v="3"/>
    <n v="3.4"/>
    <n v="-0.39999999999999991"/>
    <x v="0"/>
    <x v="7"/>
  </r>
  <r>
    <x v="26"/>
    <n v="37"/>
    <n v="2.5"/>
    <n v="2.6"/>
    <n v="-0.10000000000000009"/>
    <x v="0"/>
    <x v="7"/>
  </r>
  <r>
    <x v="30"/>
    <n v="32"/>
    <n v="2.3499999999999996"/>
    <n v="2.5"/>
    <n v="-0.15000000000000036"/>
    <x v="0"/>
    <x v="7"/>
  </r>
  <r>
    <x v="31"/>
    <n v="30"/>
    <n v="1.8"/>
    <n v="1.1000000000000001"/>
    <n v="0.7"/>
    <x v="0"/>
    <x v="7"/>
  </r>
  <r>
    <x v="5"/>
    <n v="26"/>
    <n v="1"/>
    <n v="1.4"/>
    <n v="-0.39999999999999991"/>
    <x v="0"/>
    <x v="7"/>
  </r>
  <r>
    <x v="29"/>
    <n v="26"/>
    <n v="1.6"/>
    <n v="1.2"/>
    <n v="0.40000000000000013"/>
    <x v="0"/>
    <x v="7"/>
  </r>
  <r>
    <x v="2"/>
    <n v="16"/>
    <n v="1.1000000000000001"/>
    <n v="1.1000000000000001"/>
    <n v="0"/>
    <x v="0"/>
    <x v="7"/>
  </r>
  <r>
    <x v="40"/>
    <n v="408"/>
    <n v="28.05"/>
    <n v="24"/>
    <n v="4.0500000000000007"/>
    <x v="0"/>
    <x v="8"/>
  </r>
  <r>
    <x v="37"/>
    <n v="338"/>
    <n v="20.100000000000001"/>
    <n v="18.2"/>
    <n v="1.9000000000000021"/>
    <x v="0"/>
    <x v="8"/>
  </r>
  <r>
    <x v="41"/>
    <n v="257"/>
    <n v="16.850000000000001"/>
    <n v="16"/>
    <n v="0.85000000000000142"/>
    <x v="0"/>
    <x v="8"/>
  </r>
  <r>
    <x v="42"/>
    <n v="137"/>
    <n v="8.65"/>
    <n v="8.9"/>
    <n v="-0.25"/>
    <x v="0"/>
    <x v="8"/>
  </r>
  <r>
    <x v="28"/>
    <n v="131"/>
    <n v="8.85"/>
    <n v="8.6999999999999993"/>
    <n v="0.15000000000000036"/>
    <x v="0"/>
    <x v="8"/>
  </r>
  <r>
    <x v="38"/>
    <n v="86"/>
    <n v="6.9666666666666659"/>
    <n v="6.1"/>
    <n v="0.86666666666666625"/>
    <x v="0"/>
    <x v="8"/>
  </r>
  <r>
    <x v="24"/>
    <n v="43"/>
    <n v="3.4"/>
    <n v="3.9"/>
    <n v="-0.5"/>
    <x v="1"/>
    <x v="8"/>
  </r>
  <r>
    <x v="34"/>
    <n v="40"/>
    <n v="3.0333333333333332"/>
    <n v="3.2"/>
    <n v="-0.16666666666666696"/>
    <x v="0"/>
    <x v="8"/>
  </r>
  <r>
    <x v="43"/>
    <n v="40"/>
    <n v="3.7666666666666671"/>
    <n v="2.4"/>
    <n v="1.3666666666666671"/>
    <x v="0"/>
    <x v="8"/>
  </r>
  <r>
    <x v="20"/>
    <n v="31"/>
    <n v="2.4"/>
    <n v="2"/>
    <n v="0.39999999999999991"/>
    <x v="0"/>
    <x v="8"/>
  </r>
  <r>
    <x v="15"/>
    <n v="28"/>
    <n v="2.3666666666666667"/>
    <n v="2.2999999999999998"/>
    <n v="6.6666666666666874E-2"/>
    <x v="0"/>
    <x v="8"/>
  </r>
  <r>
    <x v="26"/>
    <n v="22"/>
    <n v="1.6"/>
    <n v="1.3"/>
    <n v="0.30000000000000004"/>
    <x v="0"/>
    <x v="8"/>
  </r>
  <r>
    <x v="33"/>
    <n v="21"/>
    <n v="1.4"/>
    <n v="1.2"/>
    <n v="0.19999999999999996"/>
    <x v="0"/>
    <x v="8"/>
  </r>
  <r>
    <x v="30"/>
    <n v="18"/>
    <n v="1.2"/>
    <n v="1.1000000000000001"/>
    <n v="9.9999999999999867E-2"/>
    <x v="0"/>
    <x v="8"/>
  </r>
  <r>
    <x v="44"/>
    <n v="18"/>
    <n v="1"/>
    <n v="1.3"/>
    <n v="-0.30000000000000004"/>
    <x v="0"/>
    <x v="8"/>
  </r>
  <r>
    <x v="45"/>
    <m/>
    <m/>
    <m/>
    <m/>
    <x v="0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1" applyNumberFormats="0" applyBorderFormats="0" applyFontFormats="0" applyPatternFormats="0" applyAlignmentFormats="0" applyWidthHeightFormats="1" dataCaption="Values" updatedVersion="4" minRefreshableVersion="3" useAutoFormatting="1" rowGrandTotals="0" itemPrintTitles="1" createdVersion="4" indent="0" outline="1" outlineData="1" multipleFieldFilters="0">
  <location ref="A3:K12" firstHeaderRow="1" firstDataRow="2" firstDataCol="1" rowPageCount="1" colPageCount="1"/>
  <pivotFields count="7">
    <pivotField axis="axisRow" showAll="0">
      <items count="50">
        <item x="32"/>
        <item x="30"/>
        <item x="3"/>
        <item x="26"/>
        <item x="17"/>
        <item x="20"/>
        <item x="28"/>
        <item x="23"/>
        <item x="27"/>
        <item x="18"/>
        <item x="1"/>
        <item x="39"/>
        <item x="2"/>
        <item x="5"/>
        <item x="6"/>
        <item x="35"/>
        <item x="12"/>
        <item m="1" x="47"/>
        <item m="1" x="48"/>
        <item x="0"/>
        <item m="1" x="46"/>
        <item x="29"/>
        <item x="15"/>
        <item x="11"/>
        <item x="33"/>
        <item x="38"/>
        <item x="34"/>
        <item x="10"/>
        <item x="4"/>
        <item x="25"/>
        <item x="9"/>
        <item x="16"/>
        <item x="22"/>
        <item x="8"/>
        <item x="31"/>
        <item x="24"/>
        <item x="37"/>
        <item x="21"/>
        <item x="19"/>
        <item x="13"/>
        <item x="7"/>
        <item x="14"/>
        <item x="36"/>
        <item x="45"/>
        <item x="40"/>
        <item x="41"/>
        <item x="42"/>
        <item x="43"/>
        <item x="44"/>
        <item t="default"/>
      </items>
    </pivotField>
    <pivotField showAll="0"/>
    <pivotField showAll="0" defaultSubtotal="0"/>
    <pivotField showAll="0"/>
    <pivotField dataField="1" showAll="0"/>
    <pivotField axis="axisPage" showAll="0" defaultSubtotal="0">
      <items count="2">
        <item x="1"/>
        <item x="0"/>
      </items>
    </pivotField>
    <pivotField axis="axisCol" showAll="0">
      <items count="11">
        <item x="0"/>
        <item x="1"/>
        <item x="2"/>
        <item x="3"/>
        <item x="4"/>
        <item x="5"/>
        <item x="6"/>
        <item x="7"/>
        <item h="1" x="9"/>
        <item x="8"/>
        <item t="default"/>
      </items>
    </pivotField>
  </pivotFields>
  <rowFields count="1">
    <field x="0"/>
  </rowFields>
  <rowItems count="8">
    <i>
      <x v="1"/>
    </i>
    <i>
      <x v="6"/>
    </i>
    <i>
      <x v="9"/>
    </i>
    <i>
      <x v="10"/>
    </i>
    <i>
      <x v="13"/>
    </i>
    <i>
      <x v="14"/>
    </i>
    <i>
      <x v="35"/>
    </i>
    <i>
      <x v="36"/>
    </i>
  </rowItems>
  <colFields count="1">
    <field x="6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 t="grand">
      <x/>
    </i>
  </colItems>
  <pageFields count="1">
    <pageField fld="5" item="0" hier="-1"/>
  </pageFields>
  <dataFields count="1">
    <dataField name="Sum of Difference" fld="4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A1:E24" firstHeaderRow="1" firstDataRow="2" firstDataCol="1"/>
  <pivotFields count="7">
    <pivotField axis="axisRow" showAll="0">
      <items count="29">
        <item x="8"/>
        <item x="6"/>
        <item x="12"/>
        <item x="7"/>
        <item x="5"/>
        <item x="0"/>
        <item x="13"/>
        <item x="21"/>
        <item x="9"/>
        <item x="14"/>
        <item x="17"/>
        <item x="11"/>
        <item x="3"/>
        <item x="4"/>
        <item x="15"/>
        <item x="20"/>
        <item x="16"/>
        <item x="10"/>
        <item x="1"/>
        <item x="2"/>
        <item x="19"/>
        <item x="18"/>
        <item h="1" x="27"/>
        <item h="1" x="22"/>
        <item h="1" x="23"/>
        <item h="1" x="24"/>
        <item h="1" x="25"/>
        <item h="1" x="26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6">
        <item x="0"/>
        <item x="1"/>
        <item x="2"/>
        <item h="1" x="4"/>
        <item x="3"/>
        <item t="default"/>
      </items>
    </pivotField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</rowItems>
  <colFields count="1">
    <field x="6"/>
  </colFields>
  <colItems count="4">
    <i>
      <x/>
    </i>
    <i>
      <x v="1"/>
    </i>
    <i>
      <x v="2"/>
    </i>
    <i>
      <x v="4"/>
    </i>
  </colItems>
  <dataFields count="1">
    <dataField name="Product of Prediction" fld="5" subtotal="product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G25" sqref="G24:G25"/>
    </sheetView>
  </sheetViews>
  <sheetFormatPr defaultRowHeight="14.4" x14ac:dyDescent="0.3"/>
  <cols>
    <col min="1" max="1" width="23.33203125" bestFit="1" customWidth="1"/>
    <col min="5" max="5" width="8.88671875" style="1"/>
    <col min="7" max="7" width="12.33203125" customWidth="1"/>
  </cols>
  <sheetData>
    <row r="1" spans="1:11" x14ac:dyDescent="0.3">
      <c r="A1" t="s">
        <v>0</v>
      </c>
      <c r="B1" t="s">
        <v>15</v>
      </c>
      <c r="C1" t="s">
        <v>16</v>
      </c>
      <c r="D1" t="s">
        <v>17</v>
      </c>
      <c r="E1" s="1" t="s">
        <v>19</v>
      </c>
      <c r="F1" t="s">
        <v>20</v>
      </c>
      <c r="G1" t="s">
        <v>56</v>
      </c>
      <c r="H1" t="s">
        <v>21</v>
      </c>
      <c r="I1" t="s">
        <v>18</v>
      </c>
      <c r="K1" t="s">
        <v>22</v>
      </c>
    </row>
    <row r="2" spans="1:11" x14ac:dyDescent="0.3">
      <c r="A2" t="s">
        <v>65</v>
      </c>
      <c r="B2">
        <v>408</v>
      </c>
      <c r="C2">
        <v>1</v>
      </c>
      <c r="D2">
        <f t="shared" ref="D2:D16" si="0">B2*C2</f>
        <v>408</v>
      </c>
      <c r="E2" s="1">
        <f t="shared" ref="E2:E16" si="1">(F2/B2)*100</f>
        <v>6.8750000000000009</v>
      </c>
      <c r="F2" s="4">
        <f>INDEX(Averages!F:F,MATCH(A2,Averages!A:A,0))</f>
        <v>28.05</v>
      </c>
      <c r="H2" s="4">
        <f>F2+G2</f>
        <v>28.05</v>
      </c>
      <c r="I2">
        <f>H2*C2</f>
        <v>28.05</v>
      </c>
      <c r="K2" t="str">
        <f ca="1">CELL("address",INDEX(E2:E16,MATCH(MAX(E2:E16),E2:E16,0)))</f>
        <v>$E$10</v>
      </c>
    </row>
    <row r="3" spans="1:11" x14ac:dyDescent="0.3">
      <c r="A3" t="s">
        <v>57</v>
      </c>
      <c r="B3">
        <v>338</v>
      </c>
      <c r="C3">
        <v>1</v>
      </c>
      <c r="D3">
        <f t="shared" si="0"/>
        <v>338</v>
      </c>
      <c r="E3" s="1">
        <f t="shared" si="1"/>
        <v>5.9467455621301779</v>
      </c>
      <c r="F3" s="4">
        <f>INDEX(Averages!F:F,MATCH(A3,Averages!A:A,0))</f>
        <v>20.100000000000001</v>
      </c>
      <c r="H3" s="4">
        <f t="shared" ref="H3:H16" si="2">F3+G3</f>
        <v>20.100000000000001</v>
      </c>
      <c r="I3">
        <f t="shared" ref="I3:I16" si="3">H3*C3</f>
        <v>20.100000000000001</v>
      </c>
    </row>
    <row r="4" spans="1:11" x14ac:dyDescent="0.3">
      <c r="A4" t="s">
        <v>66</v>
      </c>
      <c r="B4">
        <v>257</v>
      </c>
      <c r="C4">
        <v>0</v>
      </c>
      <c r="D4">
        <f t="shared" si="0"/>
        <v>0</v>
      </c>
      <c r="E4" s="1">
        <f t="shared" si="1"/>
        <v>6.5564202334630357</v>
      </c>
      <c r="F4" s="4">
        <f>INDEX(Averages!F:F,MATCH(A4,Averages!A:A,0))</f>
        <v>16.850000000000001</v>
      </c>
      <c r="H4" s="4">
        <f t="shared" si="2"/>
        <v>16.850000000000001</v>
      </c>
      <c r="I4">
        <f t="shared" si="3"/>
        <v>0</v>
      </c>
    </row>
    <row r="5" spans="1:11" x14ac:dyDescent="0.3">
      <c r="A5" t="s">
        <v>67</v>
      </c>
      <c r="B5">
        <v>137</v>
      </c>
      <c r="C5">
        <v>0</v>
      </c>
      <c r="D5">
        <f t="shared" si="0"/>
        <v>0</v>
      </c>
      <c r="E5" s="1">
        <f t="shared" si="1"/>
        <v>6.3138686131386859</v>
      </c>
      <c r="F5" s="4">
        <f>INDEX(Averages!F:F,MATCH(A5,Averages!A:A,0))</f>
        <v>8.65</v>
      </c>
      <c r="H5" s="4">
        <f t="shared" si="2"/>
        <v>8.65</v>
      </c>
      <c r="I5">
        <f t="shared" si="3"/>
        <v>0</v>
      </c>
    </row>
    <row r="6" spans="1:11" x14ac:dyDescent="0.3">
      <c r="A6" t="s">
        <v>44</v>
      </c>
      <c r="B6">
        <v>131</v>
      </c>
      <c r="C6">
        <v>0</v>
      </c>
      <c r="D6">
        <f t="shared" si="0"/>
        <v>0</v>
      </c>
      <c r="E6" s="1">
        <f t="shared" si="1"/>
        <v>6.7557251908396942</v>
      </c>
      <c r="F6" s="4">
        <f>INDEX(Averages!F:F,MATCH(A6,Averages!A:A,0))</f>
        <v>8.85</v>
      </c>
      <c r="H6" s="4">
        <f t="shared" si="2"/>
        <v>8.85</v>
      </c>
      <c r="I6">
        <f t="shared" si="3"/>
        <v>0</v>
      </c>
    </row>
    <row r="7" spans="1:11" x14ac:dyDescent="0.3">
      <c r="A7" t="s">
        <v>58</v>
      </c>
      <c r="B7">
        <v>86</v>
      </c>
      <c r="C7">
        <v>0</v>
      </c>
      <c r="D7">
        <f t="shared" si="0"/>
        <v>0</v>
      </c>
      <c r="E7" s="1">
        <f t="shared" si="1"/>
        <v>8.100775193798448</v>
      </c>
      <c r="F7" s="4">
        <f>INDEX(Averages!F:F,MATCH(A7,Averages!A:A,0))</f>
        <v>6.9666666666666659</v>
      </c>
      <c r="H7" s="4">
        <f t="shared" si="2"/>
        <v>6.9666666666666659</v>
      </c>
      <c r="I7">
        <f t="shared" si="3"/>
        <v>0</v>
      </c>
    </row>
    <row r="8" spans="1:11" x14ac:dyDescent="0.3">
      <c r="A8" t="s">
        <v>39</v>
      </c>
      <c r="B8">
        <v>43</v>
      </c>
      <c r="C8">
        <v>0</v>
      </c>
      <c r="D8">
        <f t="shared" si="0"/>
        <v>0</v>
      </c>
      <c r="E8" s="1">
        <f t="shared" si="1"/>
        <v>7.9069767441860463</v>
      </c>
      <c r="F8" s="4">
        <f>INDEX(Averages!F:F,MATCH(A8,Averages!A:A,0))</f>
        <v>3.4</v>
      </c>
      <c r="H8" s="4">
        <f t="shared" si="2"/>
        <v>3.4</v>
      </c>
      <c r="I8">
        <f t="shared" si="3"/>
        <v>0</v>
      </c>
    </row>
    <row r="9" spans="1:11" x14ac:dyDescent="0.3">
      <c r="A9" t="s">
        <v>53</v>
      </c>
      <c r="B9">
        <v>40</v>
      </c>
      <c r="C9">
        <v>0</v>
      </c>
      <c r="D9">
        <f t="shared" si="0"/>
        <v>0</v>
      </c>
      <c r="E9" s="1">
        <f t="shared" si="1"/>
        <v>7.5833333333333339</v>
      </c>
      <c r="F9" s="4">
        <f>INDEX(Averages!F:F,MATCH(A9,Averages!A:A,0))</f>
        <v>3.0333333333333332</v>
      </c>
      <c r="H9" s="4">
        <f t="shared" si="2"/>
        <v>3.0333333333333332</v>
      </c>
      <c r="I9">
        <f t="shared" si="3"/>
        <v>0</v>
      </c>
    </row>
    <row r="10" spans="1:11" x14ac:dyDescent="0.3">
      <c r="A10" t="s">
        <v>68</v>
      </c>
      <c r="B10">
        <v>40</v>
      </c>
      <c r="C10">
        <v>6</v>
      </c>
      <c r="D10">
        <f t="shared" si="0"/>
        <v>240</v>
      </c>
      <c r="E10" s="1">
        <f t="shared" si="1"/>
        <v>9.4166666666666679</v>
      </c>
      <c r="F10" s="4">
        <f>INDEX(Averages!F:F,MATCH(A10,Averages!A:A,0))</f>
        <v>3.7666666666666671</v>
      </c>
      <c r="G10">
        <v>2</v>
      </c>
      <c r="H10" s="4">
        <f t="shared" si="2"/>
        <v>5.7666666666666675</v>
      </c>
      <c r="I10">
        <f t="shared" si="3"/>
        <v>34.600000000000009</v>
      </c>
    </row>
    <row r="11" spans="1:11" x14ac:dyDescent="0.3">
      <c r="A11" t="s">
        <v>35</v>
      </c>
      <c r="B11">
        <v>31</v>
      </c>
      <c r="C11">
        <v>0</v>
      </c>
      <c r="D11">
        <f t="shared" si="0"/>
        <v>0</v>
      </c>
      <c r="E11" s="1">
        <f t="shared" si="1"/>
        <v>7.741935483870968</v>
      </c>
      <c r="F11" s="4">
        <f>INDEX(Averages!F:F,MATCH(A11,Averages!A:A,0))</f>
        <v>2.4</v>
      </c>
      <c r="H11" s="4">
        <f t="shared" si="2"/>
        <v>2.4</v>
      </c>
      <c r="I11">
        <f t="shared" si="3"/>
        <v>0</v>
      </c>
    </row>
    <row r="12" spans="1:11" x14ac:dyDescent="0.3">
      <c r="A12" t="s">
        <v>48</v>
      </c>
      <c r="B12">
        <v>28</v>
      </c>
      <c r="C12">
        <v>0</v>
      </c>
      <c r="D12">
        <f t="shared" si="0"/>
        <v>0</v>
      </c>
      <c r="E12" s="1">
        <f t="shared" si="1"/>
        <v>8.4523809523809526</v>
      </c>
      <c r="F12" s="4">
        <f>INDEX(Averages!F:F,MATCH(A12,Averages!A:A,0))</f>
        <v>2.3666666666666667</v>
      </c>
      <c r="H12" s="4">
        <f t="shared" si="2"/>
        <v>2.3666666666666667</v>
      </c>
      <c r="I12">
        <f t="shared" si="3"/>
        <v>0</v>
      </c>
    </row>
    <row r="13" spans="1:11" x14ac:dyDescent="0.3">
      <c r="A13" t="s">
        <v>41</v>
      </c>
      <c r="B13">
        <v>22</v>
      </c>
      <c r="C13">
        <v>0</v>
      </c>
      <c r="D13">
        <f t="shared" si="0"/>
        <v>0</v>
      </c>
      <c r="E13" s="1">
        <f t="shared" si="1"/>
        <v>7.2727272727272734</v>
      </c>
      <c r="F13" s="4">
        <f>INDEX(Averages!F:F,MATCH(A13,Averages!A:A,0))</f>
        <v>1.6</v>
      </c>
      <c r="H13" s="4">
        <f t="shared" si="2"/>
        <v>1.6</v>
      </c>
      <c r="I13">
        <f t="shared" si="3"/>
        <v>0</v>
      </c>
    </row>
    <row r="14" spans="1:11" x14ac:dyDescent="0.3">
      <c r="A14" t="s">
        <v>52</v>
      </c>
      <c r="B14">
        <v>21</v>
      </c>
      <c r="C14">
        <v>0</v>
      </c>
      <c r="D14">
        <f t="shared" si="0"/>
        <v>0</v>
      </c>
      <c r="E14" s="1">
        <f t="shared" si="1"/>
        <v>6.666666666666667</v>
      </c>
      <c r="F14" s="4">
        <f>INDEX(Averages!F:F,MATCH(A14,Averages!A:A,0))</f>
        <v>1.4</v>
      </c>
      <c r="H14" s="4">
        <f t="shared" si="2"/>
        <v>1.4</v>
      </c>
      <c r="I14">
        <f t="shared" si="3"/>
        <v>0</v>
      </c>
    </row>
    <row r="15" spans="1:11" x14ac:dyDescent="0.3">
      <c r="A15" t="s">
        <v>46</v>
      </c>
      <c r="B15">
        <v>18</v>
      </c>
      <c r="C15">
        <v>0</v>
      </c>
      <c r="D15">
        <f t="shared" si="0"/>
        <v>0</v>
      </c>
      <c r="E15" s="1">
        <f t="shared" si="1"/>
        <v>6.666666666666667</v>
      </c>
      <c r="F15" s="4">
        <f>INDEX(Averages!F:F,MATCH(A15,Averages!A:A,0))</f>
        <v>1.2</v>
      </c>
      <c r="H15" s="4">
        <f t="shared" si="2"/>
        <v>1.2</v>
      </c>
      <c r="I15">
        <f t="shared" si="3"/>
        <v>0</v>
      </c>
    </row>
    <row r="16" spans="1:11" x14ac:dyDescent="0.3">
      <c r="A16" t="s">
        <v>69</v>
      </c>
      <c r="B16">
        <v>18</v>
      </c>
      <c r="C16">
        <v>0</v>
      </c>
      <c r="D16">
        <f t="shared" si="0"/>
        <v>0</v>
      </c>
      <c r="E16" s="1">
        <f t="shared" si="1"/>
        <v>5.5555555555555554</v>
      </c>
      <c r="F16" s="4">
        <f>INDEX(Averages!F:F,MATCH(A16,Averages!A:A,0))</f>
        <v>1</v>
      </c>
      <c r="H16" s="4">
        <f t="shared" si="2"/>
        <v>1</v>
      </c>
      <c r="I16">
        <f t="shared" si="3"/>
        <v>0</v>
      </c>
    </row>
    <row r="17" spans="3:9" x14ac:dyDescent="0.3">
      <c r="C17">
        <f>SUM(C2:C16)</f>
        <v>8</v>
      </c>
      <c r="D17">
        <f>SUM(D2:D16)</f>
        <v>986</v>
      </c>
      <c r="I17">
        <f>SUM(I2:I15)</f>
        <v>82.750000000000014</v>
      </c>
    </row>
    <row r="18" spans="3:9" x14ac:dyDescent="0.3">
      <c r="C18">
        <f>8-C17</f>
        <v>0</v>
      </c>
      <c r="I18">
        <f>-2*C18</f>
        <v>0</v>
      </c>
    </row>
    <row r="19" spans="3:9" x14ac:dyDescent="0.3">
      <c r="I19">
        <f>SUM(I17:I18)</f>
        <v>82.750000000000014</v>
      </c>
    </row>
  </sheetData>
  <autoFilter ref="A1:F19">
    <sortState ref="A2:F19">
      <sortCondition descending="1" ref="B1:B1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22" sqref="C22"/>
    </sheetView>
  </sheetViews>
  <sheetFormatPr defaultRowHeight="14.4" x14ac:dyDescent="0.3"/>
  <cols>
    <col min="1" max="1" width="23.33203125" bestFit="1" customWidth="1"/>
    <col min="2" max="2" width="9.109375" style="10" customWidth="1"/>
    <col min="3" max="5" width="9.109375" style="8" customWidth="1"/>
    <col min="6" max="6" width="9.109375" style="9" customWidth="1"/>
  </cols>
  <sheetData>
    <row r="1" spans="1:6" ht="43.2" x14ac:dyDescent="0.3">
      <c r="A1" t="s">
        <v>0</v>
      </c>
      <c r="B1" s="10" t="s">
        <v>23</v>
      </c>
      <c r="C1" s="8" t="s">
        <v>25</v>
      </c>
      <c r="D1" s="8" t="s">
        <v>26</v>
      </c>
      <c r="E1" s="8" t="s">
        <v>27</v>
      </c>
      <c r="F1" s="9" t="s">
        <v>24</v>
      </c>
    </row>
    <row r="2" spans="1:6" x14ac:dyDescent="0.3">
      <c r="A2" t="s">
        <v>65</v>
      </c>
      <c r="B2" s="10">
        <v>27.4</v>
      </c>
      <c r="C2" s="8">
        <v>29</v>
      </c>
      <c r="D2" s="8">
        <v>26.8</v>
      </c>
      <c r="E2" s="8">
        <v>29</v>
      </c>
      <c r="F2" s="9">
        <f>AVERAGE(B2:E2)</f>
        <v>28.05</v>
      </c>
    </row>
    <row r="3" spans="1:6" x14ac:dyDescent="0.3">
      <c r="A3" t="s">
        <v>57</v>
      </c>
      <c r="B3" s="10">
        <v>19.399999999999999</v>
      </c>
      <c r="C3" s="8">
        <v>22</v>
      </c>
      <c r="D3" s="8">
        <v>20.5</v>
      </c>
      <c r="E3" s="8">
        <v>18.5</v>
      </c>
      <c r="F3" s="9">
        <f>AVERAGE(B3:E3)</f>
        <v>20.100000000000001</v>
      </c>
    </row>
    <row r="4" spans="1:6" x14ac:dyDescent="0.3">
      <c r="A4" t="s">
        <v>66</v>
      </c>
      <c r="B4" s="10">
        <v>17.899999999999999</v>
      </c>
      <c r="C4" s="8">
        <v>15</v>
      </c>
      <c r="D4" s="8">
        <v>17.5</v>
      </c>
      <c r="E4" s="8">
        <v>17</v>
      </c>
      <c r="F4" s="9">
        <f t="shared" ref="F4:F16" si="0">AVERAGE(B4:E4)</f>
        <v>16.850000000000001</v>
      </c>
    </row>
    <row r="5" spans="1:6" x14ac:dyDescent="0.3">
      <c r="A5" t="s">
        <v>67</v>
      </c>
      <c r="B5" s="10">
        <v>8.6999999999999993</v>
      </c>
      <c r="C5" s="8">
        <v>7.9</v>
      </c>
      <c r="D5" s="8">
        <v>9.4</v>
      </c>
      <c r="E5" s="8">
        <v>8.6</v>
      </c>
      <c r="F5" s="9">
        <f t="shared" si="0"/>
        <v>8.65</v>
      </c>
    </row>
    <row r="6" spans="1:6" x14ac:dyDescent="0.3">
      <c r="A6" t="s">
        <v>44</v>
      </c>
      <c r="B6" s="10">
        <v>7.8</v>
      </c>
      <c r="C6" s="8">
        <v>9</v>
      </c>
      <c r="D6" s="8">
        <v>9.6999999999999993</v>
      </c>
      <c r="E6" s="8">
        <v>8.9</v>
      </c>
      <c r="F6" s="9">
        <f t="shared" si="0"/>
        <v>8.85</v>
      </c>
    </row>
    <row r="7" spans="1:6" x14ac:dyDescent="0.3">
      <c r="A7" t="s">
        <v>58</v>
      </c>
      <c r="B7" s="10">
        <v>6.8</v>
      </c>
      <c r="D7" s="8">
        <v>6.7</v>
      </c>
      <c r="E7" s="8">
        <v>7.4</v>
      </c>
      <c r="F7" s="9">
        <f>AVERAGE(B7:E7)</f>
        <v>6.9666666666666659</v>
      </c>
    </row>
    <row r="8" spans="1:6" x14ac:dyDescent="0.3">
      <c r="A8" t="s">
        <v>39</v>
      </c>
      <c r="B8" s="10">
        <v>3.3</v>
      </c>
      <c r="D8" s="8">
        <v>3.6</v>
      </c>
      <c r="E8" s="8">
        <v>3.3</v>
      </c>
      <c r="F8" s="9">
        <f t="shared" si="0"/>
        <v>3.4</v>
      </c>
    </row>
    <row r="9" spans="1:6" x14ac:dyDescent="0.3">
      <c r="A9" t="s">
        <v>53</v>
      </c>
      <c r="B9" s="10">
        <v>3.2</v>
      </c>
      <c r="D9" s="8">
        <v>3</v>
      </c>
      <c r="E9" s="8">
        <v>2.9</v>
      </c>
      <c r="F9" s="9">
        <f t="shared" si="0"/>
        <v>3.0333333333333332</v>
      </c>
    </row>
    <row r="10" spans="1:6" x14ac:dyDescent="0.3">
      <c r="A10" t="s">
        <v>68</v>
      </c>
      <c r="B10" s="10">
        <v>2.5</v>
      </c>
      <c r="D10" s="8">
        <v>3.8</v>
      </c>
      <c r="E10" s="8">
        <v>5</v>
      </c>
      <c r="F10" s="9">
        <f t="shared" si="0"/>
        <v>3.7666666666666671</v>
      </c>
    </row>
    <row r="11" spans="1:6" x14ac:dyDescent="0.3">
      <c r="A11" t="s">
        <v>35</v>
      </c>
      <c r="B11" s="10">
        <v>2.2999999999999998</v>
      </c>
      <c r="D11" s="8">
        <v>2.5</v>
      </c>
      <c r="F11" s="9">
        <f t="shared" si="0"/>
        <v>2.4</v>
      </c>
    </row>
    <row r="12" spans="1:6" x14ac:dyDescent="0.3">
      <c r="A12" t="s">
        <v>48</v>
      </c>
      <c r="B12" s="10">
        <v>2.2000000000000002</v>
      </c>
      <c r="D12" s="8">
        <v>2.6</v>
      </c>
      <c r="E12" s="8">
        <v>2.2999999999999998</v>
      </c>
      <c r="F12" s="9">
        <f t="shared" si="0"/>
        <v>2.3666666666666667</v>
      </c>
    </row>
    <row r="13" spans="1:6" x14ac:dyDescent="0.3">
      <c r="A13" t="s">
        <v>41</v>
      </c>
      <c r="B13" s="10">
        <v>1.6</v>
      </c>
      <c r="F13" s="9">
        <f t="shared" si="0"/>
        <v>1.6</v>
      </c>
    </row>
    <row r="14" spans="1:6" x14ac:dyDescent="0.3">
      <c r="A14" t="s">
        <v>52</v>
      </c>
      <c r="B14" s="10">
        <v>1.4</v>
      </c>
      <c r="F14" s="9">
        <f t="shared" si="0"/>
        <v>1.4</v>
      </c>
    </row>
    <row r="15" spans="1:6" x14ac:dyDescent="0.3">
      <c r="A15" t="s">
        <v>46</v>
      </c>
      <c r="B15" s="10">
        <v>1.2</v>
      </c>
      <c r="F15" s="9">
        <f t="shared" si="0"/>
        <v>1.2</v>
      </c>
    </row>
    <row r="16" spans="1:6" x14ac:dyDescent="0.3">
      <c r="A16" t="s">
        <v>69</v>
      </c>
      <c r="B16" s="10">
        <v>1</v>
      </c>
      <c r="F16" s="9">
        <f t="shared" si="0"/>
        <v>1</v>
      </c>
    </row>
  </sheetData>
  <autoFilter ref="A1:F1">
    <sortState ref="A2:F16">
      <sortCondition descending="1"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C13" sqref="C13"/>
    </sheetView>
  </sheetViews>
  <sheetFormatPr defaultRowHeight="14.4" x14ac:dyDescent="0.3"/>
  <cols>
    <col min="1" max="1" width="23.33203125" bestFit="1" customWidth="1"/>
    <col min="5" max="5" width="8.88671875" style="1"/>
    <col min="7" max="7" width="12.33203125" customWidth="1"/>
  </cols>
  <sheetData>
    <row r="1" spans="1:11" x14ac:dyDescent="0.3">
      <c r="A1" t="s">
        <v>0</v>
      </c>
      <c r="B1" t="s">
        <v>15</v>
      </c>
      <c r="C1" t="s">
        <v>16</v>
      </c>
      <c r="D1" t="s">
        <v>17</v>
      </c>
      <c r="E1" s="1" t="s">
        <v>19</v>
      </c>
      <c r="F1" t="s">
        <v>20</v>
      </c>
      <c r="G1" t="s">
        <v>56</v>
      </c>
      <c r="H1" t="s">
        <v>21</v>
      </c>
      <c r="I1" t="s">
        <v>18</v>
      </c>
      <c r="K1" t="s">
        <v>22</v>
      </c>
    </row>
    <row r="2" spans="1:11" x14ac:dyDescent="0.3">
      <c r="A2" t="s">
        <v>65</v>
      </c>
      <c r="B2">
        <v>408</v>
      </c>
      <c r="C2">
        <v>0</v>
      </c>
      <c r="D2">
        <f t="shared" ref="D2:D16" si="0">B2*C2</f>
        <v>0</v>
      </c>
      <c r="E2" s="1">
        <f t="shared" ref="E2:E16" si="1">(F2/B2)*100</f>
        <v>6.8750000000000009</v>
      </c>
      <c r="F2" s="4">
        <f>INDEX(Averages!F:F,MATCH(A2,Averages!A:A,0))</f>
        <v>28.05</v>
      </c>
      <c r="H2" s="4">
        <f>F2+G2</f>
        <v>28.05</v>
      </c>
      <c r="I2">
        <f>H2*C2</f>
        <v>0</v>
      </c>
      <c r="K2" t="str">
        <f ca="1">CELL("address",INDEX(E2:E16,MATCH(MAX(E2:E16),E2:E16,0)))</f>
        <v>$E$10</v>
      </c>
    </row>
    <row r="3" spans="1:11" x14ac:dyDescent="0.3">
      <c r="A3" t="s">
        <v>57</v>
      </c>
      <c r="B3">
        <v>338</v>
      </c>
      <c r="C3">
        <v>1</v>
      </c>
      <c r="D3">
        <f t="shared" si="0"/>
        <v>338</v>
      </c>
      <c r="E3" s="1">
        <f t="shared" si="1"/>
        <v>5.9467455621301779</v>
      </c>
      <c r="F3" s="4">
        <f>INDEX(Averages!F:F,MATCH(A3,Averages!A:A,0))</f>
        <v>20.100000000000001</v>
      </c>
      <c r="H3" s="4">
        <f t="shared" ref="H3:H16" si="2">F3+G3</f>
        <v>20.100000000000001</v>
      </c>
      <c r="I3">
        <f t="shared" ref="I3:I16" si="3">H3*C3</f>
        <v>20.100000000000001</v>
      </c>
    </row>
    <row r="4" spans="1:11" x14ac:dyDescent="0.3">
      <c r="A4" t="s">
        <v>66</v>
      </c>
      <c r="B4">
        <v>257</v>
      </c>
      <c r="C4">
        <v>1</v>
      </c>
      <c r="D4">
        <f t="shared" si="0"/>
        <v>257</v>
      </c>
      <c r="E4" s="1">
        <f t="shared" si="1"/>
        <v>6.5564202334630357</v>
      </c>
      <c r="F4" s="4">
        <f>INDEX(Averages!F:F,MATCH(A4,Averages!A:A,0))</f>
        <v>16.850000000000001</v>
      </c>
      <c r="H4" s="4">
        <f t="shared" si="2"/>
        <v>16.850000000000001</v>
      </c>
      <c r="I4">
        <f t="shared" si="3"/>
        <v>16.850000000000001</v>
      </c>
    </row>
    <row r="5" spans="1:11" x14ac:dyDescent="0.3">
      <c r="A5" t="s">
        <v>67</v>
      </c>
      <c r="B5">
        <v>137</v>
      </c>
      <c r="C5">
        <v>1</v>
      </c>
      <c r="D5">
        <f t="shared" si="0"/>
        <v>137</v>
      </c>
      <c r="E5" s="1">
        <f t="shared" si="1"/>
        <v>6.3138686131386859</v>
      </c>
      <c r="F5" s="4">
        <f>INDEX(Averages!F:F,MATCH(A5,Averages!A:A,0))</f>
        <v>8.65</v>
      </c>
      <c r="H5" s="4">
        <f t="shared" si="2"/>
        <v>8.65</v>
      </c>
      <c r="I5">
        <f t="shared" si="3"/>
        <v>8.65</v>
      </c>
    </row>
    <row r="6" spans="1:11" x14ac:dyDescent="0.3">
      <c r="A6" t="s">
        <v>44</v>
      </c>
      <c r="B6">
        <v>131</v>
      </c>
      <c r="C6">
        <v>0</v>
      </c>
      <c r="D6">
        <f t="shared" si="0"/>
        <v>0</v>
      </c>
      <c r="E6" s="1">
        <f t="shared" si="1"/>
        <v>6.7557251908396942</v>
      </c>
      <c r="F6" s="4">
        <f>INDEX(Averages!F:F,MATCH(A6,Averages!A:A,0))</f>
        <v>8.85</v>
      </c>
      <c r="H6" s="4">
        <f t="shared" si="2"/>
        <v>8.85</v>
      </c>
      <c r="I6">
        <f t="shared" si="3"/>
        <v>0</v>
      </c>
    </row>
    <row r="7" spans="1:11" x14ac:dyDescent="0.3">
      <c r="A7" t="s">
        <v>58</v>
      </c>
      <c r="B7">
        <v>86</v>
      </c>
      <c r="C7">
        <v>2</v>
      </c>
      <c r="D7">
        <f t="shared" si="0"/>
        <v>172</v>
      </c>
      <c r="E7" s="1">
        <f t="shared" si="1"/>
        <v>8.100775193798448</v>
      </c>
      <c r="F7" s="4">
        <f>INDEX(Averages!F:F,MATCH(A7,Averages!A:A,0))</f>
        <v>6.9666666666666659</v>
      </c>
      <c r="H7" s="4">
        <f t="shared" si="2"/>
        <v>6.9666666666666659</v>
      </c>
      <c r="I7">
        <f t="shared" si="3"/>
        <v>13.933333333333332</v>
      </c>
    </row>
    <row r="8" spans="1:11" x14ac:dyDescent="0.3">
      <c r="A8" t="s">
        <v>39</v>
      </c>
      <c r="B8">
        <v>43</v>
      </c>
      <c r="C8">
        <v>0</v>
      </c>
      <c r="D8">
        <f t="shared" si="0"/>
        <v>0</v>
      </c>
      <c r="E8" s="1">
        <f t="shared" si="1"/>
        <v>7.9069767441860463</v>
      </c>
      <c r="F8" s="4">
        <f>INDEX(Averages!F:F,MATCH(A8,Averages!A:A,0))</f>
        <v>3.4</v>
      </c>
      <c r="H8" s="4">
        <f t="shared" si="2"/>
        <v>3.4</v>
      </c>
      <c r="I8">
        <f t="shared" si="3"/>
        <v>0</v>
      </c>
    </row>
    <row r="9" spans="1:11" x14ac:dyDescent="0.3">
      <c r="A9" t="s">
        <v>53</v>
      </c>
      <c r="B9">
        <v>40</v>
      </c>
      <c r="C9">
        <v>1</v>
      </c>
      <c r="D9">
        <f t="shared" si="0"/>
        <v>40</v>
      </c>
      <c r="E9" s="1">
        <f t="shared" si="1"/>
        <v>7.5833333333333339</v>
      </c>
      <c r="F9" s="4">
        <f>INDEX(Averages!F:F,MATCH(A9,Averages!A:A,0))</f>
        <v>3.0333333333333332</v>
      </c>
      <c r="H9" s="4">
        <f t="shared" si="2"/>
        <v>3.0333333333333332</v>
      </c>
      <c r="I9">
        <f t="shared" si="3"/>
        <v>3.0333333333333332</v>
      </c>
    </row>
    <row r="10" spans="1:11" x14ac:dyDescent="0.3">
      <c r="A10" t="s">
        <v>68</v>
      </c>
      <c r="B10">
        <v>40</v>
      </c>
      <c r="C10">
        <v>0</v>
      </c>
      <c r="D10">
        <f t="shared" si="0"/>
        <v>0</v>
      </c>
      <c r="E10" s="1">
        <f t="shared" si="1"/>
        <v>9.4166666666666679</v>
      </c>
      <c r="F10" s="4">
        <f>INDEX(Averages!F:F,MATCH(A10,Averages!A:A,0))</f>
        <v>3.7666666666666671</v>
      </c>
      <c r="G10">
        <v>2</v>
      </c>
      <c r="H10" s="4">
        <f t="shared" si="2"/>
        <v>5.7666666666666675</v>
      </c>
      <c r="I10">
        <f t="shared" si="3"/>
        <v>0</v>
      </c>
    </row>
    <row r="11" spans="1:11" x14ac:dyDescent="0.3">
      <c r="A11" t="s">
        <v>35</v>
      </c>
      <c r="B11">
        <v>31</v>
      </c>
      <c r="C11">
        <v>0</v>
      </c>
      <c r="D11">
        <f t="shared" si="0"/>
        <v>0</v>
      </c>
      <c r="E11" s="1">
        <f t="shared" si="1"/>
        <v>7.741935483870968</v>
      </c>
      <c r="F11" s="4">
        <f>INDEX(Averages!F:F,MATCH(A11,Averages!A:A,0))</f>
        <v>2.4</v>
      </c>
      <c r="H11" s="4">
        <f t="shared" si="2"/>
        <v>2.4</v>
      </c>
      <c r="I11">
        <f t="shared" si="3"/>
        <v>0</v>
      </c>
    </row>
    <row r="12" spans="1:11" x14ac:dyDescent="0.3">
      <c r="A12" t="s">
        <v>48</v>
      </c>
      <c r="B12">
        <v>28</v>
      </c>
      <c r="C12">
        <v>2</v>
      </c>
      <c r="D12">
        <f t="shared" si="0"/>
        <v>56</v>
      </c>
      <c r="E12" s="1">
        <f t="shared" si="1"/>
        <v>8.4523809523809526</v>
      </c>
      <c r="F12" s="4">
        <f>INDEX(Averages!F:F,MATCH(A12,Averages!A:A,0))</f>
        <v>2.3666666666666667</v>
      </c>
      <c r="H12" s="4">
        <f t="shared" si="2"/>
        <v>2.3666666666666667</v>
      </c>
      <c r="I12">
        <f t="shared" si="3"/>
        <v>4.7333333333333334</v>
      </c>
    </row>
    <row r="13" spans="1:11" x14ac:dyDescent="0.3">
      <c r="A13" t="s">
        <v>41</v>
      </c>
      <c r="B13">
        <v>22</v>
      </c>
      <c r="C13">
        <v>0</v>
      </c>
      <c r="D13">
        <f t="shared" si="0"/>
        <v>0</v>
      </c>
      <c r="E13" s="1">
        <f t="shared" si="1"/>
        <v>7.2727272727272734</v>
      </c>
      <c r="F13" s="4">
        <f>INDEX(Averages!F:F,MATCH(A13,Averages!A:A,0))</f>
        <v>1.6</v>
      </c>
      <c r="H13" s="4">
        <f t="shared" si="2"/>
        <v>1.6</v>
      </c>
      <c r="I13">
        <f t="shared" si="3"/>
        <v>0</v>
      </c>
    </row>
    <row r="14" spans="1:11" x14ac:dyDescent="0.3">
      <c r="A14" t="s">
        <v>52</v>
      </c>
      <c r="B14">
        <v>21</v>
      </c>
      <c r="C14">
        <v>0</v>
      </c>
      <c r="D14">
        <f t="shared" si="0"/>
        <v>0</v>
      </c>
      <c r="E14" s="1">
        <f t="shared" si="1"/>
        <v>6.666666666666667</v>
      </c>
      <c r="F14" s="4">
        <f>INDEX(Averages!F:F,MATCH(A14,Averages!A:A,0))</f>
        <v>1.4</v>
      </c>
      <c r="H14" s="4">
        <f t="shared" si="2"/>
        <v>1.4</v>
      </c>
      <c r="I14">
        <f t="shared" si="3"/>
        <v>0</v>
      </c>
    </row>
    <row r="15" spans="1:11" x14ac:dyDescent="0.3">
      <c r="A15" t="s">
        <v>46</v>
      </c>
      <c r="B15">
        <v>18</v>
      </c>
      <c r="C15">
        <v>0</v>
      </c>
      <c r="D15">
        <f t="shared" si="0"/>
        <v>0</v>
      </c>
      <c r="E15" s="1">
        <f t="shared" si="1"/>
        <v>6.666666666666667</v>
      </c>
      <c r="F15" s="4">
        <f>INDEX(Averages!F:F,MATCH(A15,Averages!A:A,0))</f>
        <v>1.2</v>
      </c>
      <c r="H15" s="4">
        <f t="shared" si="2"/>
        <v>1.2</v>
      </c>
      <c r="I15">
        <f t="shared" si="3"/>
        <v>0</v>
      </c>
    </row>
    <row r="16" spans="1:11" x14ac:dyDescent="0.3">
      <c r="A16" t="s">
        <v>69</v>
      </c>
      <c r="B16">
        <v>18</v>
      </c>
      <c r="C16">
        <v>0</v>
      </c>
      <c r="D16">
        <f t="shared" si="0"/>
        <v>0</v>
      </c>
      <c r="E16" s="1">
        <f t="shared" si="1"/>
        <v>5.5555555555555554</v>
      </c>
      <c r="F16" s="4">
        <f>INDEX(Averages!F:F,MATCH(A16,Averages!A:A,0))</f>
        <v>1</v>
      </c>
      <c r="H16" s="4">
        <f t="shared" si="2"/>
        <v>1</v>
      </c>
      <c r="I16">
        <f t="shared" si="3"/>
        <v>0</v>
      </c>
    </row>
    <row r="17" spans="3:9" x14ac:dyDescent="0.3">
      <c r="C17">
        <f>SUM(C2:C16)</f>
        <v>8</v>
      </c>
      <c r="D17">
        <f>SUM(D2:D16)</f>
        <v>1000</v>
      </c>
      <c r="I17">
        <f>SUM(I2:I15)</f>
        <v>67.3</v>
      </c>
    </row>
    <row r="18" spans="3:9" x14ac:dyDescent="0.3">
      <c r="C18">
        <f>8-C17</f>
        <v>0</v>
      </c>
      <c r="I18">
        <f>-2*C18</f>
        <v>0</v>
      </c>
    </row>
    <row r="19" spans="3:9" x14ac:dyDescent="0.3">
      <c r="I19">
        <f>SUM(I17:I18)</f>
        <v>67.3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11" sqref="K11"/>
    </sheetView>
  </sheetViews>
  <sheetFormatPr defaultRowHeight="14.4" x14ac:dyDescent="0.3"/>
  <cols>
    <col min="1" max="1" width="16.21875" customWidth="1"/>
    <col min="2" max="2" width="15.5546875" bestFit="1" customWidth="1"/>
    <col min="3" max="3" width="9.77734375" bestFit="1" customWidth="1"/>
    <col min="4" max="4" width="8.77734375" bestFit="1" customWidth="1"/>
    <col min="5" max="8" width="9.77734375" bestFit="1" customWidth="1"/>
    <col min="9" max="9" width="8.77734375" bestFit="1" customWidth="1"/>
    <col min="10" max="10" width="9.77734375" bestFit="1" customWidth="1"/>
    <col min="11" max="11" width="10.77734375" bestFit="1" customWidth="1"/>
  </cols>
  <sheetData>
    <row r="1" spans="1:11" x14ac:dyDescent="0.3">
      <c r="A1" s="11" t="s">
        <v>71</v>
      </c>
      <c r="B1" t="s">
        <v>72</v>
      </c>
    </row>
    <row r="3" spans="1:11" x14ac:dyDescent="0.3">
      <c r="A3" s="11" t="s">
        <v>64</v>
      </c>
      <c r="B3" s="11" t="s">
        <v>63</v>
      </c>
    </row>
    <row r="4" spans="1:11" x14ac:dyDescent="0.3">
      <c r="A4" s="11" t="s">
        <v>60</v>
      </c>
      <c r="B4" s="2">
        <v>43301</v>
      </c>
      <c r="C4" s="2">
        <v>43308</v>
      </c>
      <c r="D4" s="2">
        <v>43315</v>
      </c>
      <c r="E4" s="2">
        <v>43323</v>
      </c>
      <c r="F4" s="2">
        <v>43330</v>
      </c>
      <c r="G4" s="2">
        <v>43336</v>
      </c>
      <c r="H4" s="2">
        <v>43343</v>
      </c>
      <c r="I4" s="2">
        <v>43350</v>
      </c>
      <c r="J4" s="2">
        <v>43357</v>
      </c>
      <c r="K4" t="s">
        <v>61</v>
      </c>
    </row>
    <row r="5" spans="1:11" x14ac:dyDescent="0.3">
      <c r="A5" s="3" t="s">
        <v>46</v>
      </c>
      <c r="B5" s="4"/>
      <c r="C5" s="4"/>
      <c r="D5" s="4"/>
      <c r="E5" s="4"/>
      <c r="F5" s="4">
        <v>-2.25</v>
      </c>
      <c r="G5" s="4"/>
      <c r="H5" s="4"/>
      <c r="I5" s="4"/>
      <c r="J5" s="4"/>
      <c r="K5" s="4">
        <v>-2.25</v>
      </c>
    </row>
    <row r="6" spans="1:11" x14ac:dyDescent="0.3">
      <c r="A6" s="3" t="s">
        <v>44</v>
      </c>
      <c r="B6" s="4"/>
      <c r="C6" s="4"/>
      <c r="D6" s="4"/>
      <c r="E6" s="4"/>
      <c r="F6" s="4"/>
      <c r="G6" s="4">
        <v>-6.5500000000000007</v>
      </c>
      <c r="H6" s="4"/>
      <c r="I6" s="4"/>
      <c r="J6" s="4"/>
      <c r="K6" s="4">
        <v>-6.5500000000000007</v>
      </c>
    </row>
    <row r="7" spans="1:11" x14ac:dyDescent="0.3">
      <c r="A7" s="3" t="s">
        <v>33</v>
      </c>
      <c r="B7" s="4"/>
      <c r="C7" s="4"/>
      <c r="D7" s="4">
        <v>-1.7</v>
      </c>
      <c r="E7" s="4"/>
      <c r="F7" s="4"/>
      <c r="G7" s="4"/>
      <c r="H7" s="4"/>
      <c r="I7" s="4"/>
      <c r="J7" s="4"/>
      <c r="K7" s="4">
        <v>-1.7</v>
      </c>
    </row>
    <row r="8" spans="1:11" x14ac:dyDescent="0.3">
      <c r="A8" s="3" t="s">
        <v>1</v>
      </c>
      <c r="B8" s="4">
        <v>-7.9749999999999979</v>
      </c>
      <c r="C8" s="4"/>
      <c r="D8" s="4"/>
      <c r="E8" s="4"/>
      <c r="F8" s="4"/>
      <c r="G8" s="4"/>
      <c r="H8" s="4"/>
      <c r="I8" s="4"/>
      <c r="J8" s="4"/>
      <c r="K8" s="4">
        <v>-7.9749999999999979</v>
      </c>
    </row>
    <row r="9" spans="1:11" x14ac:dyDescent="0.3">
      <c r="A9" s="3" t="s">
        <v>5</v>
      </c>
      <c r="B9" s="4"/>
      <c r="C9" s="4"/>
      <c r="D9" s="4"/>
      <c r="E9" s="4"/>
      <c r="F9" s="4"/>
      <c r="G9" s="4"/>
      <c r="H9" s="4">
        <v>0.60000000000000009</v>
      </c>
      <c r="I9" s="4"/>
      <c r="J9" s="4"/>
      <c r="K9" s="4">
        <v>0.60000000000000009</v>
      </c>
    </row>
    <row r="10" spans="1:11" x14ac:dyDescent="0.3">
      <c r="A10" s="3" t="s">
        <v>6</v>
      </c>
      <c r="B10" s="4"/>
      <c r="C10" s="4">
        <v>6.6666666666667318E-2</v>
      </c>
      <c r="D10" s="4"/>
      <c r="E10" s="4"/>
      <c r="F10" s="4"/>
      <c r="G10" s="4"/>
      <c r="H10" s="4"/>
      <c r="I10" s="4"/>
      <c r="J10" s="4"/>
      <c r="K10" s="4">
        <v>6.6666666666667318E-2</v>
      </c>
    </row>
    <row r="11" spans="1:11" x14ac:dyDescent="0.3">
      <c r="A11" s="3" t="s">
        <v>39</v>
      </c>
      <c r="B11" s="4"/>
      <c r="C11" s="4"/>
      <c r="D11" s="4"/>
      <c r="E11" s="4">
        <v>-22.599999999999998</v>
      </c>
      <c r="F11" s="4"/>
      <c r="G11" s="4"/>
      <c r="H11" s="4"/>
      <c r="I11" s="4"/>
      <c r="J11" s="4">
        <v>-0.5</v>
      </c>
      <c r="K11" s="4">
        <v>-23.099999999999998</v>
      </c>
    </row>
    <row r="12" spans="1:11" x14ac:dyDescent="0.3">
      <c r="A12" s="3" t="s">
        <v>57</v>
      </c>
      <c r="B12" s="4"/>
      <c r="C12" s="4"/>
      <c r="D12" s="4"/>
      <c r="E12" s="4"/>
      <c r="F12" s="4"/>
      <c r="G12" s="4"/>
      <c r="H12" s="4"/>
      <c r="I12" s="4">
        <v>-8.4499999999999957</v>
      </c>
      <c r="J12" s="4"/>
      <c r="K12" s="4">
        <v>-8.4499999999999957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F31" sqref="F31"/>
    </sheetView>
  </sheetViews>
  <sheetFormatPr defaultRowHeight="14.4" x14ac:dyDescent="0.3"/>
  <cols>
    <col min="1" max="1" width="23.21875" bestFit="1" customWidth="1"/>
    <col min="2" max="2" width="15.5546875" bestFit="1" customWidth="1"/>
    <col min="3" max="3" width="9.77734375" customWidth="1"/>
    <col min="4" max="4" width="8.77734375" customWidth="1"/>
    <col min="5" max="5" width="9.77734375" bestFit="1" customWidth="1"/>
    <col min="6" max="6" width="33.109375" bestFit="1" customWidth="1"/>
  </cols>
  <sheetData>
    <row r="1" spans="1:5" x14ac:dyDescent="0.3">
      <c r="A1" s="11" t="s">
        <v>62</v>
      </c>
      <c r="B1" s="11" t="s">
        <v>63</v>
      </c>
    </row>
    <row r="2" spans="1:5" x14ac:dyDescent="0.3">
      <c r="A2" s="11" t="s">
        <v>60</v>
      </c>
      <c r="B2" s="2">
        <v>43336</v>
      </c>
      <c r="C2" s="2">
        <v>43343</v>
      </c>
      <c r="D2" s="2">
        <v>43350</v>
      </c>
      <c r="E2" s="2">
        <v>43357</v>
      </c>
    </row>
    <row r="3" spans="1:5" x14ac:dyDescent="0.3">
      <c r="A3" s="3" t="s">
        <v>49</v>
      </c>
      <c r="B3" s="4">
        <v>2.4</v>
      </c>
      <c r="C3" s="4">
        <v>2.7</v>
      </c>
      <c r="D3" s="4"/>
      <c r="E3" s="4"/>
    </row>
    <row r="4" spans="1:5" x14ac:dyDescent="0.3">
      <c r="A4" s="3" t="s">
        <v>46</v>
      </c>
      <c r="B4" s="4">
        <v>5.7666666666666657</v>
      </c>
      <c r="C4" s="4">
        <v>6.333333333333333</v>
      </c>
      <c r="D4" s="4">
        <v>2.3499999999999996</v>
      </c>
      <c r="E4" s="4">
        <v>1.2</v>
      </c>
    </row>
    <row r="5" spans="1:5" x14ac:dyDescent="0.3">
      <c r="A5" s="3" t="s">
        <v>3</v>
      </c>
      <c r="B5" s="4">
        <v>1.7</v>
      </c>
      <c r="C5" s="4"/>
      <c r="D5" s="4"/>
      <c r="E5" s="4"/>
    </row>
    <row r="6" spans="1:5" x14ac:dyDescent="0.3">
      <c r="A6" s="3" t="s">
        <v>41</v>
      </c>
      <c r="B6" s="4">
        <v>5.1333333333333329</v>
      </c>
      <c r="C6" s="4">
        <v>6.2666666666666666</v>
      </c>
      <c r="D6" s="4">
        <v>2.5</v>
      </c>
      <c r="E6" s="4">
        <v>1.6</v>
      </c>
    </row>
    <row r="7" spans="1:5" x14ac:dyDescent="0.3">
      <c r="A7" s="3" t="s">
        <v>35</v>
      </c>
      <c r="B7" s="4">
        <v>6.1750000000000007</v>
      </c>
      <c r="C7" s="4">
        <v>8.2249999999999996</v>
      </c>
      <c r="D7" s="4">
        <v>3</v>
      </c>
      <c r="E7" s="4">
        <v>2.4</v>
      </c>
    </row>
    <row r="8" spans="1:5" x14ac:dyDescent="0.3">
      <c r="A8" s="3" t="s">
        <v>44</v>
      </c>
      <c r="B8" s="4">
        <v>18.25</v>
      </c>
      <c r="C8" s="4">
        <v>31.024999999999999</v>
      </c>
      <c r="D8" s="4">
        <v>14.275</v>
      </c>
      <c r="E8" s="4">
        <v>8.85</v>
      </c>
    </row>
    <row r="9" spans="1:5" x14ac:dyDescent="0.3">
      <c r="A9" s="3" t="s">
        <v>1</v>
      </c>
      <c r="B9" s="4">
        <v>1.6</v>
      </c>
      <c r="C9" s="4"/>
      <c r="D9" s="4"/>
      <c r="E9" s="4"/>
    </row>
    <row r="10" spans="1:5" x14ac:dyDescent="0.3">
      <c r="A10" s="3" t="s">
        <v>59</v>
      </c>
      <c r="B10" s="4"/>
      <c r="C10" s="4"/>
      <c r="D10" s="4">
        <v>2.6666666666666665</v>
      </c>
      <c r="E10" s="4"/>
    </row>
    <row r="11" spans="1:5" x14ac:dyDescent="0.3">
      <c r="A11" s="3" t="s">
        <v>2</v>
      </c>
      <c r="B11" s="4">
        <v>2.6666666666666665</v>
      </c>
      <c r="C11" s="4">
        <v>2.7</v>
      </c>
      <c r="D11" s="4">
        <v>1.1000000000000001</v>
      </c>
      <c r="E11" s="4"/>
    </row>
    <row r="12" spans="1:5" x14ac:dyDescent="0.3">
      <c r="A12" s="3" t="s">
        <v>5</v>
      </c>
      <c r="B12" s="4">
        <v>1.5</v>
      </c>
      <c r="C12" s="4">
        <v>4</v>
      </c>
      <c r="D12" s="4">
        <v>1</v>
      </c>
      <c r="E12" s="4"/>
    </row>
    <row r="13" spans="1:5" x14ac:dyDescent="0.3">
      <c r="A13" s="3" t="s">
        <v>54</v>
      </c>
      <c r="B13" s="4"/>
      <c r="C13" s="4">
        <v>4.6333333333333337</v>
      </c>
      <c r="D13" s="4"/>
      <c r="E13" s="4"/>
    </row>
    <row r="14" spans="1:5" x14ac:dyDescent="0.3">
      <c r="A14" s="3" t="s">
        <v>43</v>
      </c>
      <c r="B14" s="4">
        <v>2</v>
      </c>
      <c r="C14" s="4"/>
      <c r="D14" s="4"/>
      <c r="E14" s="4"/>
    </row>
    <row r="15" spans="1:5" x14ac:dyDescent="0.3">
      <c r="A15" s="3" t="s">
        <v>45</v>
      </c>
      <c r="B15" s="4">
        <v>6.5666666666666664</v>
      </c>
      <c r="C15" s="4">
        <v>5.7666666666666666</v>
      </c>
      <c r="D15" s="4">
        <v>1.6</v>
      </c>
      <c r="E15" s="4"/>
    </row>
    <row r="16" spans="1:5" x14ac:dyDescent="0.3">
      <c r="A16" s="3" t="s">
        <v>48</v>
      </c>
      <c r="B16" s="4">
        <v>6.9249999999999998</v>
      </c>
      <c r="C16" s="4">
        <v>10.225</v>
      </c>
      <c r="D16" s="4">
        <v>4.0749999999999993</v>
      </c>
      <c r="E16" s="4">
        <v>2.3666666666666667</v>
      </c>
    </row>
    <row r="17" spans="1:5" x14ac:dyDescent="0.3">
      <c r="A17" s="3" t="s">
        <v>52</v>
      </c>
      <c r="B17" s="4"/>
      <c r="C17" s="4">
        <v>10.225000000000001</v>
      </c>
      <c r="D17" s="4">
        <v>2.375</v>
      </c>
      <c r="E17" s="4">
        <v>1.4</v>
      </c>
    </row>
    <row r="18" spans="1:5" x14ac:dyDescent="0.3">
      <c r="A18" s="3" t="s">
        <v>58</v>
      </c>
      <c r="B18" s="4"/>
      <c r="C18" s="4"/>
      <c r="D18" s="4">
        <v>12.375</v>
      </c>
      <c r="E18" s="4">
        <v>6.9666666666666659</v>
      </c>
    </row>
    <row r="19" spans="1:5" x14ac:dyDescent="0.3">
      <c r="A19" s="3" t="s">
        <v>53</v>
      </c>
      <c r="B19" s="4"/>
      <c r="C19" s="4">
        <v>5.8000000000000007</v>
      </c>
      <c r="D19" s="4">
        <v>4.3250000000000002</v>
      </c>
      <c r="E19" s="4">
        <v>3.0333333333333332</v>
      </c>
    </row>
    <row r="20" spans="1:5" x14ac:dyDescent="0.3">
      <c r="A20" s="3" t="s">
        <v>40</v>
      </c>
      <c r="B20" s="4">
        <v>2.2333333333333338</v>
      </c>
      <c r="C20" s="4"/>
      <c r="D20" s="4"/>
      <c r="E20" s="4"/>
    </row>
    <row r="21" spans="1:5" x14ac:dyDescent="0.3">
      <c r="A21" s="3" t="s">
        <v>47</v>
      </c>
      <c r="B21" s="4">
        <v>13.775</v>
      </c>
      <c r="C21" s="4">
        <v>7.0999999999999988</v>
      </c>
      <c r="D21" s="4">
        <v>1.8</v>
      </c>
      <c r="E21" s="4"/>
    </row>
    <row r="22" spans="1:5" x14ac:dyDescent="0.3">
      <c r="A22" s="3" t="s">
        <v>39</v>
      </c>
      <c r="B22" s="4">
        <v>12.149999999999999</v>
      </c>
      <c r="C22" s="4">
        <v>14.65</v>
      </c>
      <c r="D22" s="4">
        <v>5.375</v>
      </c>
      <c r="E22" s="4">
        <v>3.4</v>
      </c>
    </row>
    <row r="23" spans="1:5" x14ac:dyDescent="0.3">
      <c r="A23" s="3" t="s">
        <v>57</v>
      </c>
      <c r="B23" s="4"/>
      <c r="C23" s="4"/>
      <c r="D23" s="4">
        <v>45.35</v>
      </c>
      <c r="E23" s="4">
        <v>20.100000000000001</v>
      </c>
    </row>
    <row r="24" spans="1:5" x14ac:dyDescent="0.3">
      <c r="A24" s="3" t="s">
        <v>55</v>
      </c>
      <c r="B24" s="4"/>
      <c r="C24" s="4">
        <v>2.5</v>
      </c>
      <c r="D24" s="4"/>
      <c r="E2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workbookViewId="0">
      <pane ySplit="1" topLeftCell="A103" activePane="bottomLeft" state="frozen"/>
      <selection pane="bottomLeft" activeCell="A132" sqref="A132"/>
    </sheetView>
  </sheetViews>
  <sheetFormatPr defaultRowHeight="14.4" x14ac:dyDescent="0.3"/>
  <cols>
    <col min="1" max="1" width="23.33203125" bestFit="1" customWidth="1"/>
    <col min="2" max="2" width="7.6640625" style="6" customWidth="1"/>
    <col min="3" max="3" width="12.109375" style="5" customWidth="1"/>
    <col min="4" max="4" width="8.33203125" style="5" customWidth="1"/>
    <col min="5" max="5" width="12.6640625" style="5" bestFit="1" customWidth="1"/>
    <col min="6" max="6" width="12.6640625" style="5" customWidth="1"/>
    <col min="7" max="7" width="9.5546875" bestFit="1" customWidth="1"/>
  </cols>
  <sheetData>
    <row r="1" spans="1:7" x14ac:dyDescent="0.3">
      <c r="A1" t="s">
        <v>0</v>
      </c>
      <c r="B1" s="6" t="s">
        <v>15</v>
      </c>
      <c r="C1" s="5" t="s">
        <v>70</v>
      </c>
      <c r="D1" s="5" t="s">
        <v>28</v>
      </c>
      <c r="E1" s="5" t="s">
        <v>30</v>
      </c>
      <c r="F1" s="5" t="s">
        <v>71</v>
      </c>
      <c r="G1" t="s">
        <v>29</v>
      </c>
    </row>
    <row r="2" spans="1:7" x14ac:dyDescent="0.3">
      <c r="A2" t="s">
        <v>50</v>
      </c>
      <c r="B2" s="6">
        <v>526</v>
      </c>
      <c r="C2" s="5">
        <v>36.875</v>
      </c>
      <c r="D2" s="5">
        <v>34.4</v>
      </c>
      <c r="E2" s="5">
        <f>C2-D2</f>
        <v>2.4750000000000014</v>
      </c>
      <c r="G2" s="2">
        <v>43301</v>
      </c>
    </row>
    <row r="3" spans="1:7" x14ac:dyDescent="0.3">
      <c r="A3" t="s">
        <v>1</v>
      </c>
      <c r="B3" s="6">
        <v>403</v>
      </c>
      <c r="C3" s="5">
        <v>27.824999999999999</v>
      </c>
      <c r="D3" s="5">
        <v>35.799999999999997</v>
      </c>
      <c r="E3" s="5">
        <f t="shared" ref="E3:E66" si="0">C3-D3</f>
        <v>-7.9749999999999979</v>
      </c>
      <c r="F3" s="5" t="s">
        <v>72</v>
      </c>
      <c r="G3" s="2">
        <v>43301</v>
      </c>
    </row>
    <row r="4" spans="1:7" x14ac:dyDescent="0.3">
      <c r="A4" t="s">
        <v>2</v>
      </c>
      <c r="B4" s="6">
        <v>334</v>
      </c>
      <c r="C4" s="5">
        <v>24.4</v>
      </c>
      <c r="D4" s="5">
        <v>23.2</v>
      </c>
      <c r="E4" s="5">
        <f t="shared" si="0"/>
        <v>1.1999999999999993</v>
      </c>
      <c r="G4" s="2">
        <v>43301</v>
      </c>
    </row>
    <row r="5" spans="1:7" x14ac:dyDescent="0.3">
      <c r="A5" t="s">
        <v>3</v>
      </c>
      <c r="B5" s="6">
        <v>210</v>
      </c>
      <c r="C5" s="5">
        <v>15.325000000000001</v>
      </c>
      <c r="D5" s="5">
        <v>16.2</v>
      </c>
      <c r="E5" s="5">
        <f t="shared" si="0"/>
        <v>-0.87499999999999822</v>
      </c>
      <c r="G5" s="2">
        <v>43301</v>
      </c>
    </row>
    <row r="6" spans="1:7" x14ac:dyDescent="0.3">
      <c r="A6" t="s">
        <v>4</v>
      </c>
      <c r="B6" s="6">
        <v>167</v>
      </c>
      <c r="C6" s="5">
        <v>11.824999999999999</v>
      </c>
      <c r="D6" s="5">
        <v>11</v>
      </c>
      <c r="E6" s="5">
        <f t="shared" si="0"/>
        <v>0.82499999999999929</v>
      </c>
      <c r="G6" s="2">
        <v>43301</v>
      </c>
    </row>
    <row r="7" spans="1:7" x14ac:dyDescent="0.3">
      <c r="A7" t="s">
        <v>5</v>
      </c>
      <c r="B7" s="6">
        <v>149</v>
      </c>
      <c r="C7" s="5">
        <v>10.625</v>
      </c>
      <c r="D7" s="5">
        <v>11.5</v>
      </c>
      <c r="E7" s="5">
        <f t="shared" si="0"/>
        <v>-0.875</v>
      </c>
      <c r="G7" s="2">
        <v>43301</v>
      </c>
    </row>
    <row r="8" spans="1:7" x14ac:dyDescent="0.3">
      <c r="A8" t="s">
        <v>6</v>
      </c>
      <c r="B8" s="6">
        <v>135</v>
      </c>
      <c r="C8" s="5">
        <v>9.1</v>
      </c>
      <c r="D8" s="5">
        <v>11</v>
      </c>
      <c r="E8" s="5">
        <f t="shared" si="0"/>
        <v>-1.9000000000000004</v>
      </c>
      <c r="G8" s="2">
        <v>43301</v>
      </c>
    </row>
    <row r="9" spans="1:7" x14ac:dyDescent="0.3">
      <c r="A9" t="s">
        <v>7</v>
      </c>
      <c r="B9" s="6">
        <v>103</v>
      </c>
      <c r="C9" s="5">
        <v>4.6333333333333329</v>
      </c>
      <c r="D9" s="5">
        <v>3.5</v>
      </c>
      <c r="E9" s="5">
        <f t="shared" si="0"/>
        <v>1.1333333333333329</v>
      </c>
      <c r="G9" s="2">
        <v>43301</v>
      </c>
    </row>
    <row r="10" spans="1:7" x14ac:dyDescent="0.3">
      <c r="A10" t="s">
        <v>8</v>
      </c>
      <c r="B10" s="6">
        <v>61</v>
      </c>
      <c r="C10" s="5">
        <v>6.5666666666666664</v>
      </c>
      <c r="D10" s="5">
        <v>5</v>
      </c>
      <c r="E10" s="5">
        <f t="shared" si="0"/>
        <v>1.5666666666666664</v>
      </c>
      <c r="G10" s="2">
        <v>43301</v>
      </c>
    </row>
    <row r="11" spans="1:7" x14ac:dyDescent="0.3">
      <c r="A11" t="s">
        <v>9</v>
      </c>
      <c r="B11" s="6">
        <v>42</v>
      </c>
      <c r="C11" s="5">
        <v>3.1</v>
      </c>
      <c r="D11" s="5">
        <v>2.8</v>
      </c>
      <c r="E11" s="5">
        <f t="shared" si="0"/>
        <v>0.30000000000000027</v>
      </c>
      <c r="G11" s="2">
        <v>43301</v>
      </c>
    </row>
    <row r="12" spans="1:7" x14ac:dyDescent="0.3">
      <c r="A12" t="s">
        <v>10</v>
      </c>
      <c r="B12" s="6">
        <v>29</v>
      </c>
      <c r="C12" s="5">
        <v>1.8</v>
      </c>
      <c r="D12" s="5">
        <v>1.9</v>
      </c>
      <c r="E12" s="5">
        <f t="shared" si="0"/>
        <v>-9.9999999999999867E-2</v>
      </c>
      <c r="G12" s="2">
        <v>43301</v>
      </c>
    </row>
    <row r="13" spans="1:7" x14ac:dyDescent="0.3">
      <c r="A13" t="s">
        <v>11</v>
      </c>
      <c r="B13" s="6">
        <v>24</v>
      </c>
      <c r="C13" s="5">
        <v>1.6</v>
      </c>
      <c r="D13" s="5">
        <v>1.6</v>
      </c>
      <c r="E13" s="5">
        <f t="shared" si="0"/>
        <v>0</v>
      </c>
      <c r="G13" s="2">
        <v>43301</v>
      </c>
    </row>
    <row r="14" spans="1:7" x14ac:dyDescent="0.3">
      <c r="A14" t="s">
        <v>12</v>
      </c>
      <c r="B14" s="6">
        <v>23</v>
      </c>
      <c r="C14" s="5">
        <v>1.1000000000000001</v>
      </c>
      <c r="D14" s="5">
        <v>0.9</v>
      </c>
      <c r="E14" s="5">
        <f t="shared" si="0"/>
        <v>0.20000000000000007</v>
      </c>
      <c r="G14" s="2">
        <v>43301</v>
      </c>
    </row>
    <row r="15" spans="1:7" x14ac:dyDescent="0.3">
      <c r="A15" t="s">
        <v>13</v>
      </c>
      <c r="B15" s="6">
        <v>21</v>
      </c>
      <c r="C15" s="5">
        <v>1.4</v>
      </c>
      <c r="D15" s="5">
        <v>1.5</v>
      </c>
      <c r="E15" s="5">
        <f t="shared" si="0"/>
        <v>-0.10000000000000009</v>
      </c>
      <c r="G15" s="2">
        <v>43301</v>
      </c>
    </row>
    <row r="16" spans="1:7" x14ac:dyDescent="0.3">
      <c r="A16" t="s">
        <v>14</v>
      </c>
      <c r="B16" s="6">
        <v>20</v>
      </c>
      <c r="C16" s="5">
        <v>1.3</v>
      </c>
      <c r="D16" s="5">
        <v>1.3</v>
      </c>
      <c r="E16" s="5">
        <f t="shared" si="0"/>
        <v>0</v>
      </c>
      <c r="G16" s="2">
        <v>43301</v>
      </c>
    </row>
    <row r="17" spans="1:7" x14ac:dyDescent="0.3">
      <c r="A17" t="s">
        <v>48</v>
      </c>
      <c r="B17" s="6">
        <v>756</v>
      </c>
      <c r="C17" s="5">
        <v>64.72</v>
      </c>
      <c r="D17" s="5">
        <v>61.24</v>
      </c>
      <c r="E17" s="5">
        <f t="shared" si="0"/>
        <v>3.4799999999999969</v>
      </c>
      <c r="G17" s="2">
        <v>43308</v>
      </c>
    </row>
    <row r="18" spans="1:7" x14ac:dyDescent="0.3">
      <c r="A18" t="s">
        <v>50</v>
      </c>
      <c r="B18" s="6">
        <v>227</v>
      </c>
      <c r="C18" s="5">
        <v>18.559999999999999</v>
      </c>
      <c r="D18" s="5">
        <v>15.1</v>
      </c>
      <c r="E18" s="5">
        <f t="shared" si="0"/>
        <v>3.4599999999999991</v>
      </c>
      <c r="G18" s="2">
        <v>43308</v>
      </c>
    </row>
    <row r="19" spans="1:7" x14ac:dyDescent="0.3">
      <c r="A19" t="s">
        <v>1</v>
      </c>
      <c r="B19" s="6">
        <v>201</v>
      </c>
      <c r="C19" s="5">
        <v>16.5</v>
      </c>
      <c r="D19" s="5">
        <v>14</v>
      </c>
      <c r="E19" s="5">
        <f t="shared" si="0"/>
        <v>2.5</v>
      </c>
      <c r="G19" s="2">
        <v>43308</v>
      </c>
    </row>
    <row r="20" spans="1:7" x14ac:dyDescent="0.3">
      <c r="A20" t="s">
        <v>2</v>
      </c>
      <c r="B20" s="6">
        <v>157</v>
      </c>
      <c r="C20" s="5">
        <v>13.5</v>
      </c>
      <c r="D20" s="5">
        <v>12.25</v>
      </c>
      <c r="E20" s="5">
        <f t="shared" si="0"/>
        <v>1.25</v>
      </c>
      <c r="G20" s="2">
        <v>43308</v>
      </c>
    </row>
    <row r="21" spans="1:7" x14ac:dyDescent="0.3">
      <c r="A21" t="s">
        <v>31</v>
      </c>
      <c r="B21" s="6">
        <v>149</v>
      </c>
      <c r="C21" s="5">
        <v>15.26</v>
      </c>
      <c r="D21" s="5">
        <v>10.4</v>
      </c>
      <c r="E21" s="5">
        <f t="shared" si="0"/>
        <v>4.8599999999999994</v>
      </c>
      <c r="G21" s="2">
        <v>43308</v>
      </c>
    </row>
    <row r="22" spans="1:7" x14ac:dyDescent="0.3">
      <c r="A22" t="s">
        <v>3</v>
      </c>
      <c r="B22" s="6">
        <v>116</v>
      </c>
      <c r="C22" s="5">
        <v>9.1333333333333329</v>
      </c>
      <c r="D22" s="5">
        <v>8.76</v>
      </c>
      <c r="E22" s="5">
        <f t="shared" si="0"/>
        <v>0.37333333333333307</v>
      </c>
      <c r="G22" s="2">
        <v>43308</v>
      </c>
    </row>
    <row r="23" spans="1:7" x14ac:dyDescent="0.3">
      <c r="A23" t="s">
        <v>5</v>
      </c>
      <c r="B23" s="6">
        <v>89</v>
      </c>
      <c r="C23" s="5">
        <v>7.9666666666666677</v>
      </c>
      <c r="D23" s="5">
        <v>7.2</v>
      </c>
      <c r="E23" s="5">
        <f t="shared" si="0"/>
        <v>0.7666666666666675</v>
      </c>
      <c r="G23" s="2">
        <v>43308</v>
      </c>
    </row>
    <row r="24" spans="1:7" x14ac:dyDescent="0.3">
      <c r="A24" t="s">
        <v>6</v>
      </c>
      <c r="B24" s="6">
        <v>76</v>
      </c>
      <c r="C24" s="5">
        <v>6.8666666666666671</v>
      </c>
      <c r="D24" s="5">
        <v>6.8</v>
      </c>
      <c r="E24" s="5">
        <f t="shared" si="0"/>
        <v>6.6666666666667318E-2</v>
      </c>
      <c r="F24" s="5" t="s">
        <v>72</v>
      </c>
      <c r="G24" s="2">
        <v>43308</v>
      </c>
    </row>
    <row r="25" spans="1:7" x14ac:dyDescent="0.3">
      <c r="A25" t="s">
        <v>4</v>
      </c>
      <c r="B25" s="6">
        <v>61</v>
      </c>
      <c r="C25" s="5">
        <v>5.5666666666666664</v>
      </c>
      <c r="D25" s="5">
        <v>5.3</v>
      </c>
      <c r="E25" s="5">
        <f t="shared" si="0"/>
        <v>0.26666666666666661</v>
      </c>
      <c r="G25" s="2">
        <v>43308</v>
      </c>
    </row>
    <row r="26" spans="1:7" x14ac:dyDescent="0.3">
      <c r="A26" t="s">
        <v>32</v>
      </c>
      <c r="B26" s="6">
        <v>41</v>
      </c>
      <c r="C26" s="5">
        <v>2.5</v>
      </c>
      <c r="D26" s="5">
        <v>1.3</v>
      </c>
      <c r="E26" s="5">
        <f t="shared" si="0"/>
        <v>1.2</v>
      </c>
      <c r="G26" s="2">
        <v>43308</v>
      </c>
    </row>
    <row r="27" spans="1:7" x14ac:dyDescent="0.3">
      <c r="A27" t="s">
        <v>8</v>
      </c>
      <c r="B27" s="6">
        <v>28</v>
      </c>
      <c r="C27" s="5">
        <v>2.2999999999999998</v>
      </c>
      <c r="D27" s="5">
        <v>2.2000000000000002</v>
      </c>
      <c r="E27" s="5">
        <f t="shared" si="0"/>
        <v>9.9999999999999645E-2</v>
      </c>
      <c r="G27" s="2">
        <v>43308</v>
      </c>
    </row>
    <row r="28" spans="1:7" x14ac:dyDescent="0.3">
      <c r="A28" t="s">
        <v>33</v>
      </c>
      <c r="B28" s="6">
        <v>26</v>
      </c>
      <c r="C28" s="5">
        <v>0.95</v>
      </c>
      <c r="D28" s="5">
        <v>1.3</v>
      </c>
      <c r="E28" s="5">
        <f t="shared" si="0"/>
        <v>-0.35000000000000009</v>
      </c>
      <c r="G28" s="2">
        <v>43308</v>
      </c>
    </row>
    <row r="29" spans="1:7" x14ac:dyDescent="0.3">
      <c r="A29" t="s">
        <v>7</v>
      </c>
      <c r="B29" s="6">
        <v>18</v>
      </c>
      <c r="C29" s="5">
        <v>1.6</v>
      </c>
      <c r="D29" s="5">
        <v>1.5</v>
      </c>
      <c r="E29" s="5">
        <f t="shared" si="0"/>
        <v>0.10000000000000009</v>
      </c>
      <c r="G29" s="2">
        <v>43308</v>
      </c>
    </row>
    <row r="30" spans="1:7" x14ac:dyDescent="0.3">
      <c r="A30" t="s">
        <v>9</v>
      </c>
      <c r="B30" s="6">
        <v>18</v>
      </c>
      <c r="C30" s="5">
        <v>1.8</v>
      </c>
      <c r="D30" s="5">
        <v>1.4</v>
      </c>
      <c r="E30" s="5">
        <f t="shared" si="0"/>
        <v>0.40000000000000013</v>
      </c>
      <c r="G30" s="2">
        <v>43308</v>
      </c>
    </row>
    <row r="31" spans="1:7" x14ac:dyDescent="0.3">
      <c r="A31" t="s">
        <v>34</v>
      </c>
      <c r="B31" s="6">
        <v>16</v>
      </c>
      <c r="C31" s="5">
        <v>1.1000000000000001</v>
      </c>
      <c r="D31" s="5">
        <v>1.2</v>
      </c>
      <c r="E31" s="5">
        <f t="shared" si="0"/>
        <v>-9.9999999999999867E-2</v>
      </c>
      <c r="G31" s="2">
        <v>43308</v>
      </c>
    </row>
    <row r="32" spans="1:7" x14ac:dyDescent="0.3">
      <c r="A32" t="s">
        <v>35</v>
      </c>
      <c r="B32" s="6">
        <v>513</v>
      </c>
      <c r="C32" s="5">
        <v>36</v>
      </c>
      <c r="D32" s="5">
        <v>24.6</v>
      </c>
      <c r="E32" s="5">
        <f t="shared" si="0"/>
        <v>11.399999999999999</v>
      </c>
      <c r="G32" s="2">
        <v>43315</v>
      </c>
    </row>
    <row r="33" spans="1:7" x14ac:dyDescent="0.3">
      <c r="A33" t="s">
        <v>48</v>
      </c>
      <c r="B33" s="6">
        <v>512</v>
      </c>
      <c r="C33" s="5">
        <v>33.6</v>
      </c>
      <c r="D33" s="5">
        <v>35.299999999999997</v>
      </c>
      <c r="E33" s="5">
        <f t="shared" si="0"/>
        <v>-1.6999999999999957</v>
      </c>
      <c r="G33" s="2">
        <v>43315</v>
      </c>
    </row>
    <row r="34" spans="1:7" x14ac:dyDescent="0.3">
      <c r="A34" t="s">
        <v>36</v>
      </c>
      <c r="B34" s="6">
        <v>268</v>
      </c>
      <c r="C34" s="5">
        <v>15.3</v>
      </c>
      <c r="D34" s="5">
        <v>12.1</v>
      </c>
      <c r="E34" s="5">
        <f t="shared" si="0"/>
        <v>3.2000000000000011</v>
      </c>
      <c r="G34" s="2">
        <v>43315</v>
      </c>
    </row>
    <row r="35" spans="1:7" x14ac:dyDescent="0.3">
      <c r="A35" t="s">
        <v>37</v>
      </c>
      <c r="B35" s="6">
        <v>154</v>
      </c>
      <c r="C35" s="5">
        <v>8.6999999999999993</v>
      </c>
      <c r="D35" s="5">
        <v>5.8</v>
      </c>
      <c r="E35" s="5">
        <f t="shared" si="0"/>
        <v>2.8999999999999995</v>
      </c>
      <c r="G35" s="2">
        <v>43315</v>
      </c>
    </row>
    <row r="36" spans="1:7" x14ac:dyDescent="0.3">
      <c r="A36" t="s">
        <v>50</v>
      </c>
      <c r="B36" s="6">
        <v>136</v>
      </c>
      <c r="C36" s="5">
        <v>8.3000000000000007</v>
      </c>
      <c r="D36" s="5">
        <v>9</v>
      </c>
      <c r="E36" s="5">
        <f t="shared" si="0"/>
        <v>-0.69999999999999929</v>
      </c>
      <c r="G36" s="2">
        <v>43315</v>
      </c>
    </row>
    <row r="37" spans="1:7" x14ac:dyDescent="0.3">
      <c r="A37" t="s">
        <v>2</v>
      </c>
      <c r="B37" s="6">
        <v>131</v>
      </c>
      <c r="C37" s="5">
        <v>6.9</v>
      </c>
      <c r="D37" s="5">
        <v>8</v>
      </c>
      <c r="E37" s="5">
        <f t="shared" si="0"/>
        <v>-1.0999999999999996</v>
      </c>
      <c r="G37" s="2">
        <v>43315</v>
      </c>
    </row>
    <row r="38" spans="1:7" x14ac:dyDescent="0.3">
      <c r="A38" t="s">
        <v>1</v>
      </c>
      <c r="B38" s="6">
        <v>126</v>
      </c>
      <c r="C38" s="5">
        <v>6.8</v>
      </c>
      <c r="D38" s="5">
        <v>8.8000000000000007</v>
      </c>
      <c r="E38" s="5">
        <f t="shared" si="0"/>
        <v>-2.0000000000000009</v>
      </c>
      <c r="G38" s="2">
        <v>43315</v>
      </c>
    </row>
    <row r="39" spans="1:7" x14ac:dyDescent="0.3">
      <c r="A39" t="s">
        <v>31</v>
      </c>
      <c r="B39" s="6">
        <v>93</v>
      </c>
      <c r="C39" s="5">
        <v>5.6</v>
      </c>
      <c r="D39" s="5">
        <v>4.8</v>
      </c>
      <c r="E39" s="5">
        <f t="shared" si="0"/>
        <v>0.79999999999999982</v>
      </c>
      <c r="G39" s="2">
        <v>43315</v>
      </c>
    </row>
    <row r="40" spans="1:7" x14ac:dyDescent="0.3">
      <c r="A40" t="s">
        <v>3</v>
      </c>
      <c r="B40" s="6">
        <v>88</v>
      </c>
      <c r="C40" s="5">
        <v>5.0999999999999996</v>
      </c>
      <c r="D40" s="5">
        <v>6.4</v>
      </c>
      <c r="E40" s="5">
        <f t="shared" si="0"/>
        <v>-1.3000000000000007</v>
      </c>
      <c r="G40" s="2">
        <v>43315</v>
      </c>
    </row>
    <row r="41" spans="1:7" x14ac:dyDescent="0.3">
      <c r="A41" t="s">
        <v>5</v>
      </c>
      <c r="B41" s="6">
        <v>76</v>
      </c>
      <c r="C41" s="5">
        <v>4.8</v>
      </c>
      <c r="D41" s="5">
        <v>5</v>
      </c>
      <c r="E41" s="5">
        <f t="shared" si="0"/>
        <v>-0.20000000000000018</v>
      </c>
      <c r="G41" s="2">
        <v>43315</v>
      </c>
    </row>
    <row r="42" spans="1:7" x14ac:dyDescent="0.3">
      <c r="A42" t="s">
        <v>6</v>
      </c>
      <c r="B42" s="6">
        <v>70</v>
      </c>
      <c r="C42" s="5">
        <v>4.2</v>
      </c>
      <c r="D42" s="5">
        <v>4</v>
      </c>
      <c r="E42" s="5">
        <f t="shared" si="0"/>
        <v>0.20000000000000018</v>
      </c>
      <c r="G42" s="2">
        <v>43315</v>
      </c>
    </row>
    <row r="43" spans="1:7" x14ac:dyDescent="0.3">
      <c r="A43" t="s">
        <v>38</v>
      </c>
      <c r="B43" s="6">
        <v>55</v>
      </c>
      <c r="C43" s="5">
        <v>2.6</v>
      </c>
      <c r="D43" s="5">
        <v>2.4</v>
      </c>
      <c r="E43" s="5">
        <f t="shared" si="0"/>
        <v>0.20000000000000018</v>
      </c>
      <c r="G43" s="2">
        <v>43315</v>
      </c>
    </row>
    <row r="44" spans="1:7" x14ac:dyDescent="0.3">
      <c r="A44" t="s">
        <v>4</v>
      </c>
      <c r="B44" s="6">
        <v>45</v>
      </c>
      <c r="C44" s="5">
        <v>2.5</v>
      </c>
      <c r="D44" s="5">
        <v>2.2000000000000002</v>
      </c>
      <c r="E44" s="5">
        <f t="shared" si="0"/>
        <v>0.29999999999999982</v>
      </c>
      <c r="G44" s="2">
        <v>43315</v>
      </c>
    </row>
    <row r="45" spans="1:7" x14ac:dyDescent="0.3">
      <c r="A45" t="s">
        <v>33</v>
      </c>
      <c r="B45" s="6">
        <v>32</v>
      </c>
      <c r="C45" s="5">
        <v>1.2</v>
      </c>
      <c r="D45" s="5">
        <v>2.9</v>
      </c>
      <c r="E45" s="5">
        <f t="shared" si="0"/>
        <v>-1.7</v>
      </c>
      <c r="F45" s="5" t="s">
        <v>72</v>
      </c>
      <c r="G45" s="2">
        <v>43315</v>
      </c>
    </row>
    <row r="46" spans="1:7" x14ac:dyDescent="0.3">
      <c r="A46" t="s">
        <v>8</v>
      </c>
      <c r="B46" s="6">
        <v>16</v>
      </c>
      <c r="C46" s="5">
        <v>0.95</v>
      </c>
      <c r="D46" s="5">
        <v>0.9</v>
      </c>
      <c r="E46" s="5">
        <f t="shared" si="0"/>
        <v>4.9999999999999933E-2</v>
      </c>
      <c r="G46" s="2">
        <v>43315</v>
      </c>
    </row>
    <row r="47" spans="1:7" x14ac:dyDescent="0.3">
      <c r="A47" t="s">
        <v>39</v>
      </c>
      <c r="B47" s="6">
        <v>334</v>
      </c>
      <c r="C47" s="5">
        <v>22.8</v>
      </c>
      <c r="D47" s="5">
        <v>45.4</v>
      </c>
      <c r="E47" s="5">
        <f t="shared" si="0"/>
        <v>-22.599999999999998</v>
      </c>
      <c r="F47" s="5" t="s">
        <v>72</v>
      </c>
      <c r="G47" s="2">
        <v>43323</v>
      </c>
    </row>
    <row r="48" spans="1:7" x14ac:dyDescent="0.3">
      <c r="A48" t="s">
        <v>48</v>
      </c>
      <c r="B48" s="6">
        <v>260</v>
      </c>
      <c r="C48" s="5">
        <v>22.2</v>
      </c>
      <c r="D48" s="5">
        <v>19.3</v>
      </c>
      <c r="E48" s="5">
        <f t="shared" si="0"/>
        <v>2.8999999999999986</v>
      </c>
      <c r="G48" s="2">
        <v>43323</v>
      </c>
    </row>
    <row r="49" spans="1:7" x14ac:dyDescent="0.3">
      <c r="A49" t="s">
        <v>35</v>
      </c>
      <c r="B49" s="6">
        <v>177</v>
      </c>
      <c r="C49" s="5">
        <v>13.799999999999999</v>
      </c>
      <c r="D49" s="5">
        <v>13</v>
      </c>
      <c r="E49" s="5">
        <f t="shared" si="0"/>
        <v>0.79999999999999893</v>
      </c>
      <c r="G49" s="2">
        <v>43323</v>
      </c>
    </row>
    <row r="50" spans="1:7" x14ac:dyDescent="0.3">
      <c r="A50" t="s">
        <v>40</v>
      </c>
      <c r="B50" s="6">
        <v>171</v>
      </c>
      <c r="C50" s="5">
        <v>9.9</v>
      </c>
      <c r="D50" s="5">
        <v>11.4</v>
      </c>
      <c r="E50" s="5">
        <f t="shared" si="0"/>
        <v>-1.5</v>
      </c>
      <c r="G50" s="2">
        <v>43323</v>
      </c>
    </row>
    <row r="51" spans="1:7" x14ac:dyDescent="0.3">
      <c r="A51" t="s">
        <v>41</v>
      </c>
      <c r="B51" s="6">
        <v>84</v>
      </c>
      <c r="C51" s="5">
        <v>12.45</v>
      </c>
      <c r="D51" s="5">
        <v>10.8</v>
      </c>
      <c r="E51" s="5">
        <f t="shared" si="0"/>
        <v>1.6499999999999986</v>
      </c>
      <c r="G51" s="2">
        <v>43323</v>
      </c>
    </row>
    <row r="52" spans="1:7" x14ac:dyDescent="0.3">
      <c r="A52" t="s">
        <v>36</v>
      </c>
      <c r="B52" s="6">
        <v>83</v>
      </c>
      <c r="C52" s="5">
        <v>6.3999999999999995</v>
      </c>
      <c r="D52" s="5">
        <v>6.5</v>
      </c>
      <c r="E52" s="5">
        <f t="shared" si="0"/>
        <v>-0.10000000000000053</v>
      </c>
      <c r="G52" s="2">
        <v>43323</v>
      </c>
    </row>
    <row r="53" spans="1:7" x14ac:dyDescent="0.3">
      <c r="A53" t="s">
        <v>42</v>
      </c>
      <c r="B53" s="6">
        <v>69</v>
      </c>
      <c r="C53" s="5">
        <v>5.4499999999999993</v>
      </c>
      <c r="D53" s="5">
        <v>2.6</v>
      </c>
      <c r="E53" s="5">
        <f t="shared" si="0"/>
        <v>2.8499999999999992</v>
      </c>
      <c r="G53" s="2">
        <v>43323</v>
      </c>
    </row>
    <row r="54" spans="1:7" x14ac:dyDescent="0.3">
      <c r="A54" t="s">
        <v>50</v>
      </c>
      <c r="B54" s="6">
        <v>65</v>
      </c>
      <c r="C54" s="5">
        <v>5.4666666666666659</v>
      </c>
      <c r="D54" s="5">
        <v>5.9</v>
      </c>
      <c r="E54" s="5">
        <f t="shared" si="0"/>
        <v>-0.43333333333333446</v>
      </c>
      <c r="G54" s="2">
        <v>43323</v>
      </c>
    </row>
    <row r="55" spans="1:7" x14ac:dyDescent="0.3">
      <c r="A55" t="s">
        <v>1</v>
      </c>
      <c r="B55" s="6">
        <v>63</v>
      </c>
      <c r="C55" s="5">
        <v>5.3</v>
      </c>
      <c r="D55" s="5">
        <v>5.4</v>
      </c>
      <c r="E55" s="5">
        <f t="shared" si="0"/>
        <v>-0.10000000000000053</v>
      </c>
      <c r="G55" s="2">
        <v>43323</v>
      </c>
    </row>
    <row r="56" spans="1:7" x14ac:dyDescent="0.3">
      <c r="A56" t="s">
        <v>2</v>
      </c>
      <c r="B56" s="6">
        <v>62</v>
      </c>
      <c r="C56" s="5">
        <v>5.2</v>
      </c>
      <c r="D56" s="5">
        <v>5.2</v>
      </c>
      <c r="E56" s="5">
        <f t="shared" si="0"/>
        <v>0</v>
      </c>
      <c r="G56" s="2">
        <v>43323</v>
      </c>
    </row>
    <row r="57" spans="1:7" x14ac:dyDescent="0.3">
      <c r="A57" t="s">
        <v>3</v>
      </c>
      <c r="B57" s="6">
        <v>52</v>
      </c>
      <c r="C57" s="5">
        <v>4.2666666666666666</v>
      </c>
      <c r="D57" s="5">
        <v>4.0999999999999996</v>
      </c>
      <c r="E57" s="5">
        <f t="shared" si="0"/>
        <v>0.16666666666666696</v>
      </c>
      <c r="G57" s="2">
        <v>43323</v>
      </c>
    </row>
    <row r="58" spans="1:7" x14ac:dyDescent="0.3">
      <c r="A58" t="s">
        <v>5</v>
      </c>
      <c r="B58" s="6">
        <v>41</v>
      </c>
      <c r="C58" s="5">
        <v>3.2</v>
      </c>
      <c r="D58" s="5">
        <v>3.4</v>
      </c>
      <c r="E58" s="5">
        <f t="shared" si="0"/>
        <v>-0.19999999999999973</v>
      </c>
      <c r="G58" s="2">
        <v>43323</v>
      </c>
    </row>
    <row r="59" spans="1:7" x14ac:dyDescent="0.3">
      <c r="A59" t="s">
        <v>37</v>
      </c>
      <c r="B59" s="6">
        <v>38</v>
      </c>
      <c r="C59" s="5">
        <v>2.4</v>
      </c>
      <c r="D59" s="5">
        <v>2.1</v>
      </c>
      <c r="E59" s="5">
        <f t="shared" si="0"/>
        <v>0.29999999999999982</v>
      </c>
      <c r="G59" s="2">
        <v>43323</v>
      </c>
    </row>
    <row r="60" spans="1:7" x14ac:dyDescent="0.3">
      <c r="A60" t="s">
        <v>31</v>
      </c>
      <c r="B60" s="6">
        <v>31</v>
      </c>
      <c r="C60" s="5">
        <v>2.5</v>
      </c>
      <c r="D60" s="5">
        <v>1.8</v>
      </c>
      <c r="E60" s="5">
        <f t="shared" si="0"/>
        <v>0.7</v>
      </c>
      <c r="G60" s="2">
        <v>43323</v>
      </c>
    </row>
    <row r="61" spans="1:7" x14ac:dyDescent="0.3">
      <c r="A61" t="s">
        <v>6</v>
      </c>
      <c r="B61" s="6">
        <v>29</v>
      </c>
      <c r="C61" s="5">
        <v>2.2999999999999998</v>
      </c>
      <c r="D61" s="5">
        <v>2</v>
      </c>
      <c r="E61" s="5">
        <f t="shared" si="0"/>
        <v>0.29999999999999982</v>
      </c>
      <c r="G61" s="2">
        <v>43323</v>
      </c>
    </row>
    <row r="62" spans="1:7" x14ac:dyDescent="0.3">
      <c r="A62" t="s">
        <v>44</v>
      </c>
      <c r="B62" s="6">
        <v>358</v>
      </c>
      <c r="C62" s="5">
        <v>22.25</v>
      </c>
      <c r="D62" s="5">
        <v>26.5</v>
      </c>
      <c r="E62" s="5">
        <f t="shared" si="0"/>
        <v>-4.25</v>
      </c>
      <c r="G62" s="2">
        <v>43330</v>
      </c>
    </row>
    <row r="63" spans="1:7" x14ac:dyDescent="0.3">
      <c r="A63" t="s">
        <v>39</v>
      </c>
      <c r="B63" s="6">
        <v>356</v>
      </c>
      <c r="C63" s="5">
        <v>20.7</v>
      </c>
      <c r="D63" s="5">
        <v>21.2</v>
      </c>
      <c r="E63" s="5">
        <f t="shared" si="0"/>
        <v>-0.5</v>
      </c>
      <c r="G63" s="2">
        <v>43330</v>
      </c>
    </row>
    <row r="64" spans="1:7" x14ac:dyDescent="0.3">
      <c r="A64" t="s">
        <v>45</v>
      </c>
      <c r="B64" s="6">
        <v>296</v>
      </c>
      <c r="C64" s="5">
        <v>16.675000000000001</v>
      </c>
      <c r="D64" s="5">
        <v>13.7</v>
      </c>
      <c r="E64" s="5">
        <f t="shared" si="0"/>
        <v>2.9750000000000014</v>
      </c>
      <c r="G64" s="2">
        <v>43330</v>
      </c>
    </row>
    <row r="65" spans="1:7" x14ac:dyDescent="0.3">
      <c r="A65" t="s">
        <v>48</v>
      </c>
      <c r="B65" s="6">
        <v>193</v>
      </c>
      <c r="C65" s="5">
        <v>12.1</v>
      </c>
      <c r="D65" s="5">
        <v>10.7</v>
      </c>
      <c r="E65" s="5">
        <f t="shared" si="0"/>
        <v>1.4000000000000004</v>
      </c>
      <c r="G65" s="2">
        <v>43330</v>
      </c>
    </row>
    <row r="66" spans="1:7" x14ac:dyDescent="0.3">
      <c r="A66" t="s">
        <v>41</v>
      </c>
      <c r="B66" s="6">
        <v>129</v>
      </c>
      <c r="C66" s="5">
        <v>7</v>
      </c>
      <c r="D66" s="5">
        <v>7.4</v>
      </c>
      <c r="E66" s="5">
        <f t="shared" si="0"/>
        <v>-0.40000000000000036</v>
      </c>
      <c r="G66" s="2">
        <v>43330</v>
      </c>
    </row>
    <row r="67" spans="1:7" x14ac:dyDescent="0.3">
      <c r="A67" t="s">
        <v>35</v>
      </c>
      <c r="B67" s="6">
        <v>128</v>
      </c>
      <c r="C67" s="5">
        <v>7.5333333333333341</v>
      </c>
      <c r="D67" s="5">
        <v>8.9</v>
      </c>
      <c r="E67" s="5">
        <f t="shared" ref="E67:E136" si="1">C67-D67</f>
        <v>-1.3666666666666663</v>
      </c>
      <c r="G67" s="2">
        <v>43330</v>
      </c>
    </row>
    <row r="68" spans="1:7" x14ac:dyDescent="0.3">
      <c r="A68" t="s">
        <v>46</v>
      </c>
      <c r="B68" s="6">
        <v>89</v>
      </c>
      <c r="C68" s="5">
        <v>8.0500000000000007</v>
      </c>
      <c r="D68" s="5">
        <v>10.3</v>
      </c>
      <c r="E68" s="5">
        <f t="shared" si="1"/>
        <v>-2.25</v>
      </c>
      <c r="F68" s="5" t="s">
        <v>72</v>
      </c>
      <c r="G68" s="2">
        <v>43330</v>
      </c>
    </row>
    <row r="69" spans="1:7" x14ac:dyDescent="0.3">
      <c r="A69" t="s">
        <v>40</v>
      </c>
      <c r="B69" s="6">
        <v>84</v>
      </c>
      <c r="C69" s="5">
        <v>4.5333333333333332</v>
      </c>
      <c r="D69" s="5">
        <v>4.8</v>
      </c>
      <c r="E69" s="5">
        <f t="shared" si="1"/>
        <v>-0.26666666666666661</v>
      </c>
      <c r="G69" s="2">
        <v>43330</v>
      </c>
    </row>
    <row r="70" spans="1:7" x14ac:dyDescent="0.3">
      <c r="A70" t="s">
        <v>36</v>
      </c>
      <c r="B70" s="6">
        <v>61</v>
      </c>
      <c r="C70" s="5">
        <v>3.5333333333333332</v>
      </c>
      <c r="D70" s="5">
        <v>2.6</v>
      </c>
      <c r="E70" s="5">
        <f t="shared" si="1"/>
        <v>0.93333333333333313</v>
      </c>
      <c r="G70" s="2">
        <v>43330</v>
      </c>
    </row>
    <row r="71" spans="1:7" x14ac:dyDescent="0.3">
      <c r="A71" t="s">
        <v>50</v>
      </c>
      <c r="B71" s="6">
        <v>56</v>
      </c>
      <c r="C71" s="5">
        <v>3.7666666666666671</v>
      </c>
      <c r="D71" s="5">
        <v>3.4</v>
      </c>
      <c r="E71" s="5">
        <f t="shared" si="1"/>
        <v>0.36666666666666714</v>
      </c>
      <c r="G71" s="2">
        <v>43330</v>
      </c>
    </row>
    <row r="72" spans="1:7" x14ac:dyDescent="0.3">
      <c r="A72" t="s">
        <v>2</v>
      </c>
      <c r="B72" s="6">
        <v>55</v>
      </c>
      <c r="C72" s="5">
        <v>3.5</v>
      </c>
      <c r="D72" s="5">
        <v>3.8</v>
      </c>
      <c r="E72" s="5">
        <f t="shared" si="1"/>
        <v>-0.29999999999999982</v>
      </c>
      <c r="G72" s="2">
        <v>43330</v>
      </c>
    </row>
    <row r="73" spans="1:7" x14ac:dyDescent="0.3">
      <c r="A73" t="s">
        <v>1</v>
      </c>
      <c r="B73" s="6">
        <v>51</v>
      </c>
      <c r="C73" s="5">
        <v>3.1500000000000004</v>
      </c>
      <c r="D73" s="5">
        <v>2.9</v>
      </c>
      <c r="E73" s="5">
        <f t="shared" si="1"/>
        <v>0.25000000000000044</v>
      </c>
      <c r="G73" s="2">
        <v>43330</v>
      </c>
    </row>
    <row r="74" spans="1:7" x14ac:dyDescent="0.3">
      <c r="A74" t="s">
        <v>3</v>
      </c>
      <c r="B74" s="6">
        <v>43</v>
      </c>
      <c r="C74" s="5">
        <v>2.6500000000000004</v>
      </c>
      <c r="D74" s="5">
        <v>2.6</v>
      </c>
      <c r="E74" s="5">
        <f t="shared" si="1"/>
        <v>5.0000000000000266E-2</v>
      </c>
      <c r="G74" s="2">
        <v>43330</v>
      </c>
    </row>
    <row r="75" spans="1:7" x14ac:dyDescent="0.3">
      <c r="A75" t="s">
        <v>5</v>
      </c>
      <c r="B75" s="6">
        <v>39</v>
      </c>
      <c r="C75" s="5">
        <v>2.4</v>
      </c>
      <c r="D75" s="5">
        <v>2.2999999999999998</v>
      </c>
      <c r="E75" s="5">
        <f t="shared" si="1"/>
        <v>0.10000000000000009</v>
      </c>
      <c r="G75" s="2">
        <v>43330</v>
      </c>
    </row>
    <row r="76" spans="1:7" x14ac:dyDescent="0.3">
      <c r="A76" t="s">
        <v>42</v>
      </c>
      <c r="B76" s="6">
        <v>23</v>
      </c>
      <c r="C76" s="5">
        <v>1.3</v>
      </c>
      <c r="D76" s="5">
        <v>0.9</v>
      </c>
      <c r="E76" s="5">
        <f t="shared" si="1"/>
        <v>0.4</v>
      </c>
      <c r="G76" s="2">
        <v>43330</v>
      </c>
    </row>
    <row r="77" spans="1:7" x14ac:dyDescent="0.3">
      <c r="A77" t="s">
        <v>44</v>
      </c>
      <c r="B77" s="6">
        <v>318</v>
      </c>
      <c r="C77" s="5">
        <v>18.25</v>
      </c>
      <c r="D77" s="5">
        <v>24.8</v>
      </c>
      <c r="E77" s="5">
        <f t="shared" si="1"/>
        <v>-6.5500000000000007</v>
      </c>
      <c r="F77" s="5" t="s">
        <v>72</v>
      </c>
      <c r="G77" s="2">
        <v>43336</v>
      </c>
    </row>
    <row r="78" spans="1:7" x14ac:dyDescent="0.3">
      <c r="A78" t="s">
        <v>47</v>
      </c>
      <c r="B78" s="6">
        <v>264</v>
      </c>
      <c r="C78" s="5">
        <v>13.775</v>
      </c>
      <c r="D78" s="5">
        <v>9.5</v>
      </c>
      <c r="E78" s="5">
        <f t="shared" si="1"/>
        <v>4.2750000000000004</v>
      </c>
      <c r="G78" s="2">
        <v>43336</v>
      </c>
    </row>
    <row r="79" spans="1:7" x14ac:dyDescent="0.3">
      <c r="A79" t="s">
        <v>39</v>
      </c>
      <c r="B79" s="6">
        <v>201</v>
      </c>
      <c r="C79" s="5">
        <v>12.149999999999999</v>
      </c>
      <c r="D79" s="5">
        <v>12.8</v>
      </c>
      <c r="E79" s="5">
        <f t="shared" si="1"/>
        <v>-0.65000000000000213</v>
      </c>
      <c r="G79" s="2">
        <v>43336</v>
      </c>
    </row>
    <row r="80" spans="1:7" x14ac:dyDescent="0.3">
      <c r="A80" t="s">
        <v>45</v>
      </c>
      <c r="B80" s="6">
        <v>129</v>
      </c>
      <c r="C80" s="5">
        <v>6.5666666666666664</v>
      </c>
      <c r="D80" s="5">
        <v>6.4</v>
      </c>
      <c r="E80" s="5">
        <f t="shared" si="1"/>
        <v>0.16666666666666607</v>
      </c>
      <c r="G80" s="2">
        <v>43336</v>
      </c>
    </row>
    <row r="81" spans="1:7" x14ac:dyDescent="0.3">
      <c r="A81" t="s">
        <v>48</v>
      </c>
      <c r="B81" s="6">
        <v>127</v>
      </c>
      <c r="C81" s="5">
        <v>6.9249999999999998</v>
      </c>
      <c r="D81" s="5">
        <v>8.1</v>
      </c>
      <c r="E81" s="5">
        <f t="shared" si="1"/>
        <v>-1.1749999999999998</v>
      </c>
      <c r="G81" s="2">
        <v>43336</v>
      </c>
    </row>
    <row r="82" spans="1:7" x14ac:dyDescent="0.3">
      <c r="A82" t="s">
        <v>35</v>
      </c>
      <c r="B82" s="6">
        <v>106</v>
      </c>
      <c r="C82" s="5">
        <v>6.1750000000000007</v>
      </c>
      <c r="D82" s="5">
        <v>6.3</v>
      </c>
      <c r="E82" s="5">
        <f t="shared" si="1"/>
        <v>-0.12499999999999911</v>
      </c>
      <c r="G82" s="2">
        <v>43336</v>
      </c>
    </row>
    <row r="83" spans="1:7" x14ac:dyDescent="0.3">
      <c r="A83" t="s">
        <v>46</v>
      </c>
      <c r="B83" s="6">
        <v>102</v>
      </c>
      <c r="C83" s="5">
        <v>5.7666666666666657</v>
      </c>
      <c r="D83" s="5">
        <v>6</v>
      </c>
      <c r="E83" s="5">
        <f t="shared" si="1"/>
        <v>-0.23333333333333428</v>
      </c>
      <c r="G83" s="2">
        <v>43336</v>
      </c>
    </row>
    <row r="84" spans="1:7" x14ac:dyDescent="0.3">
      <c r="A84" t="s">
        <v>41</v>
      </c>
      <c r="B84" s="6">
        <v>84</v>
      </c>
      <c r="C84" s="5">
        <v>5.1333333333333329</v>
      </c>
      <c r="D84" s="5">
        <v>5.0999999999999996</v>
      </c>
      <c r="E84" s="5">
        <f t="shared" si="1"/>
        <v>3.3333333333333215E-2</v>
      </c>
      <c r="G84" s="2">
        <v>43336</v>
      </c>
    </row>
    <row r="85" spans="1:7" x14ac:dyDescent="0.3">
      <c r="A85" t="s">
        <v>49</v>
      </c>
      <c r="B85" s="6">
        <v>58</v>
      </c>
      <c r="C85" s="5">
        <v>2.4</v>
      </c>
      <c r="D85" s="5">
        <v>2.8</v>
      </c>
      <c r="E85" s="5">
        <f t="shared" si="1"/>
        <v>-0.39999999999999991</v>
      </c>
      <c r="G85" s="2">
        <v>43336</v>
      </c>
    </row>
    <row r="86" spans="1:7" x14ac:dyDescent="0.3">
      <c r="A86" t="s">
        <v>2</v>
      </c>
      <c r="B86" s="6">
        <v>45</v>
      </c>
      <c r="C86" s="5">
        <v>2.6666666666666665</v>
      </c>
      <c r="D86" s="5">
        <v>2.5</v>
      </c>
      <c r="E86" s="5">
        <f t="shared" si="1"/>
        <v>0.16666666666666652</v>
      </c>
      <c r="G86" s="2">
        <v>43336</v>
      </c>
    </row>
    <row r="87" spans="1:7" x14ac:dyDescent="0.3">
      <c r="A87" t="s">
        <v>40</v>
      </c>
      <c r="B87" s="6">
        <v>40</v>
      </c>
      <c r="C87" s="5">
        <v>2.2333333333333338</v>
      </c>
      <c r="D87" s="5">
        <v>2.8</v>
      </c>
      <c r="E87" s="5">
        <f t="shared" si="1"/>
        <v>-0.56666666666666599</v>
      </c>
      <c r="G87" s="2">
        <v>43336</v>
      </c>
    </row>
    <row r="88" spans="1:7" x14ac:dyDescent="0.3">
      <c r="A88" t="s">
        <v>50</v>
      </c>
      <c r="B88" s="6">
        <v>35</v>
      </c>
      <c r="C88" s="5">
        <v>2</v>
      </c>
      <c r="D88" s="5">
        <v>2</v>
      </c>
      <c r="E88" s="5">
        <f t="shared" si="1"/>
        <v>0</v>
      </c>
      <c r="G88" s="2">
        <v>43336</v>
      </c>
    </row>
    <row r="89" spans="1:7" x14ac:dyDescent="0.3">
      <c r="A89" t="s">
        <v>3</v>
      </c>
      <c r="B89" s="6">
        <v>29</v>
      </c>
      <c r="C89" s="5">
        <v>1.7</v>
      </c>
      <c r="D89" s="5">
        <v>1.8</v>
      </c>
      <c r="E89" s="5">
        <f t="shared" si="1"/>
        <v>-0.10000000000000009</v>
      </c>
      <c r="G89" s="2">
        <v>43336</v>
      </c>
    </row>
    <row r="90" spans="1:7" x14ac:dyDescent="0.3">
      <c r="A90" t="s">
        <v>1</v>
      </c>
      <c r="B90" s="6">
        <v>28</v>
      </c>
      <c r="C90" s="5">
        <v>1.6</v>
      </c>
      <c r="D90" s="5">
        <v>2</v>
      </c>
      <c r="E90" s="5">
        <f t="shared" si="1"/>
        <v>-0.39999999999999991</v>
      </c>
      <c r="G90" s="2">
        <v>43336</v>
      </c>
    </row>
    <row r="91" spans="1:7" x14ac:dyDescent="0.3">
      <c r="A91" t="s">
        <v>5</v>
      </c>
      <c r="B91" s="6">
        <v>27</v>
      </c>
      <c r="C91" s="5">
        <v>1.5</v>
      </c>
      <c r="D91" s="5">
        <v>1.6</v>
      </c>
      <c r="E91" s="5">
        <f t="shared" si="1"/>
        <v>-0.10000000000000009</v>
      </c>
      <c r="G91" s="2">
        <v>43336</v>
      </c>
    </row>
    <row r="92" spans="1:7" x14ac:dyDescent="0.3">
      <c r="A92" t="s">
        <v>44</v>
      </c>
      <c r="B92" s="6">
        <v>460</v>
      </c>
      <c r="C92" s="5">
        <v>31.024999999999999</v>
      </c>
      <c r="D92" s="5">
        <v>21.9</v>
      </c>
      <c r="E92" s="5">
        <f t="shared" si="1"/>
        <v>9.125</v>
      </c>
      <c r="G92" s="2">
        <v>43343</v>
      </c>
    </row>
    <row r="93" spans="1:7" x14ac:dyDescent="0.3">
      <c r="A93" t="s">
        <v>39</v>
      </c>
      <c r="B93" s="6">
        <v>204</v>
      </c>
      <c r="C93" s="5">
        <v>14.65</v>
      </c>
      <c r="D93" s="5">
        <v>10.5</v>
      </c>
      <c r="E93" s="5">
        <f t="shared" si="1"/>
        <v>4.1500000000000004</v>
      </c>
      <c r="G93" s="2">
        <v>43343</v>
      </c>
    </row>
    <row r="94" spans="1:7" x14ac:dyDescent="0.3">
      <c r="A94" t="s">
        <v>48</v>
      </c>
      <c r="B94" s="6">
        <v>143</v>
      </c>
      <c r="C94" s="5">
        <v>10.225</v>
      </c>
      <c r="D94" s="5">
        <v>7</v>
      </c>
      <c r="E94" s="5">
        <f t="shared" si="1"/>
        <v>3.2249999999999996</v>
      </c>
      <c r="G94" s="2">
        <v>43343</v>
      </c>
    </row>
    <row r="95" spans="1:7" x14ac:dyDescent="0.3">
      <c r="A95" t="s">
        <v>52</v>
      </c>
      <c r="B95" s="6">
        <v>133</v>
      </c>
      <c r="C95" s="5">
        <v>12.225000000000001</v>
      </c>
      <c r="D95" s="5">
        <v>6</v>
      </c>
      <c r="E95" s="5">
        <f t="shared" si="1"/>
        <v>6.2250000000000014</v>
      </c>
      <c r="G95" s="2">
        <v>43343</v>
      </c>
    </row>
    <row r="96" spans="1:7" x14ac:dyDescent="0.3">
      <c r="A96" t="s">
        <v>35</v>
      </c>
      <c r="B96" s="6">
        <v>116</v>
      </c>
      <c r="C96" s="5">
        <v>8.2249999999999996</v>
      </c>
      <c r="D96" s="5">
        <v>5.3</v>
      </c>
      <c r="E96" s="5">
        <f t="shared" si="1"/>
        <v>2.9249999999999998</v>
      </c>
      <c r="G96" s="2">
        <v>43343</v>
      </c>
    </row>
    <row r="97" spans="1:7" x14ac:dyDescent="0.3">
      <c r="A97" t="s">
        <v>53</v>
      </c>
      <c r="B97" s="6">
        <v>111</v>
      </c>
      <c r="C97" s="5">
        <v>5.8000000000000007</v>
      </c>
      <c r="D97" s="5">
        <v>6.1</v>
      </c>
      <c r="E97" s="5">
        <f t="shared" si="1"/>
        <v>-0.29999999999999893</v>
      </c>
      <c r="G97" s="2">
        <v>43343</v>
      </c>
    </row>
    <row r="98" spans="1:7" x14ac:dyDescent="0.3">
      <c r="A98" t="s">
        <v>47</v>
      </c>
      <c r="B98" s="6">
        <v>108</v>
      </c>
      <c r="C98" s="5">
        <v>7.0999999999999988</v>
      </c>
      <c r="D98" s="5">
        <v>4.4000000000000004</v>
      </c>
      <c r="E98" s="5">
        <f t="shared" si="1"/>
        <v>2.6999999999999984</v>
      </c>
      <c r="G98" s="2">
        <v>43343</v>
      </c>
    </row>
    <row r="99" spans="1:7" x14ac:dyDescent="0.3">
      <c r="A99" t="s">
        <v>46</v>
      </c>
      <c r="B99" s="6">
        <v>97</v>
      </c>
      <c r="C99" s="5">
        <v>6.333333333333333</v>
      </c>
      <c r="D99" s="5">
        <v>4.5999999999999996</v>
      </c>
      <c r="E99" s="5">
        <f t="shared" si="1"/>
        <v>1.7333333333333334</v>
      </c>
      <c r="G99" s="2">
        <v>43343</v>
      </c>
    </row>
    <row r="100" spans="1:7" x14ac:dyDescent="0.3">
      <c r="A100" t="s">
        <v>41</v>
      </c>
      <c r="B100" s="6">
        <v>92</v>
      </c>
      <c r="C100" s="5">
        <v>6.2666666666666666</v>
      </c>
      <c r="D100" s="5">
        <v>4.2</v>
      </c>
      <c r="E100" s="5">
        <f t="shared" si="1"/>
        <v>2.0666666666666664</v>
      </c>
      <c r="G100" s="2">
        <v>43343</v>
      </c>
    </row>
    <row r="101" spans="1:7" x14ac:dyDescent="0.3">
      <c r="A101" t="s">
        <v>45</v>
      </c>
      <c r="B101" s="6">
        <v>89</v>
      </c>
      <c r="C101" s="5">
        <v>5.7666666666666666</v>
      </c>
      <c r="D101" s="5">
        <v>3.8</v>
      </c>
      <c r="E101" s="5">
        <f t="shared" si="1"/>
        <v>1.9666666666666668</v>
      </c>
      <c r="G101" s="2">
        <v>43343</v>
      </c>
    </row>
    <row r="102" spans="1:7" x14ac:dyDescent="0.3">
      <c r="A102" t="s">
        <v>54</v>
      </c>
      <c r="B102" s="6">
        <v>82</v>
      </c>
      <c r="C102" s="5">
        <v>4.6333333333333337</v>
      </c>
      <c r="D102" s="5">
        <v>3</v>
      </c>
      <c r="E102" s="5">
        <f t="shared" si="1"/>
        <v>1.6333333333333337</v>
      </c>
      <c r="G102" s="2">
        <v>43343</v>
      </c>
    </row>
    <row r="103" spans="1:7" x14ac:dyDescent="0.3">
      <c r="A103" t="s">
        <v>5</v>
      </c>
      <c r="B103" s="6">
        <v>62</v>
      </c>
      <c r="C103" s="5">
        <v>4</v>
      </c>
      <c r="D103" s="5">
        <v>3.4</v>
      </c>
      <c r="E103" s="5">
        <f t="shared" si="1"/>
        <v>0.60000000000000009</v>
      </c>
      <c r="F103" s="5" t="s">
        <v>72</v>
      </c>
      <c r="G103" s="2">
        <v>43343</v>
      </c>
    </row>
    <row r="104" spans="1:7" x14ac:dyDescent="0.3">
      <c r="A104" t="s">
        <v>55</v>
      </c>
      <c r="B104" s="6">
        <v>56</v>
      </c>
      <c r="C104" s="5">
        <v>2.5</v>
      </c>
      <c r="D104" s="5">
        <v>1.8</v>
      </c>
      <c r="E104" s="5">
        <f t="shared" si="1"/>
        <v>0.7</v>
      </c>
      <c r="G104" s="2">
        <v>43343</v>
      </c>
    </row>
    <row r="105" spans="1:7" x14ac:dyDescent="0.3">
      <c r="A105" t="s">
        <v>2</v>
      </c>
      <c r="B105" s="6">
        <v>49</v>
      </c>
      <c r="C105" s="5">
        <v>2.7</v>
      </c>
      <c r="D105" s="5">
        <v>2.1</v>
      </c>
      <c r="E105" s="5">
        <f t="shared" si="1"/>
        <v>0.60000000000000009</v>
      </c>
      <c r="G105" s="2">
        <v>43343</v>
      </c>
    </row>
    <row r="106" spans="1:7" x14ac:dyDescent="0.3">
      <c r="A106" t="s">
        <v>49</v>
      </c>
      <c r="B106" s="6">
        <v>44</v>
      </c>
      <c r="C106" s="5">
        <v>2.7</v>
      </c>
      <c r="D106" s="5">
        <v>1.4</v>
      </c>
      <c r="E106" s="5">
        <f t="shared" si="1"/>
        <v>1.3000000000000003</v>
      </c>
      <c r="G106" s="2">
        <v>43343</v>
      </c>
    </row>
    <row r="107" spans="1:7" x14ac:dyDescent="0.3">
      <c r="A107" t="s">
        <v>57</v>
      </c>
      <c r="B107" s="6">
        <v>615</v>
      </c>
      <c r="C107" s="5">
        <v>45.35</v>
      </c>
      <c r="D107" s="5">
        <v>53.8</v>
      </c>
      <c r="E107" s="5">
        <f t="shared" si="1"/>
        <v>-8.4499999999999957</v>
      </c>
      <c r="F107" s="5" t="s">
        <v>72</v>
      </c>
      <c r="G107" s="2">
        <v>43350</v>
      </c>
    </row>
    <row r="108" spans="1:7" x14ac:dyDescent="0.3">
      <c r="A108" t="s">
        <v>44</v>
      </c>
      <c r="B108" s="6">
        <v>218</v>
      </c>
      <c r="C108" s="5">
        <v>14.275</v>
      </c>
      <c r="D108" s="5">
        <v>13.1</v>
      </c>
      <c r="E108" s="5">
        <f t="shared" si="1"/>
        <v>1.1750000000000007</v>
      </c>
      <c r="G108" s="2">
        <v>43350</v>
      </c>
    </row>
    <row r="109" spans="1:7" x14ac:dyDescent="0.3">
      <c r="A109" t="s">
        <v>58</v>
      </c>
      <c r="B109" s="6">
        <v>205</v>
      </c>
      <c r="C109" s="5">
        <v>12.375</v>
      </c>
      <c r="D109" s="5">
        <v>13.4</v>
      </c>
      <c r="E109" s="5">
        <f t="shared" si="1"/>
        <v>-1.0250000000000004</v>
      </c>
      <c r="G109" s="2">
        <v>43350</v>
      </c>
    </row>
    <row r="110" spans="1:7" x14ac:dyDescent="0.3">
      <c r="A110" t="s">
        <v>39</v>
      </c>
      <c r="B110" s="6">
        <v>88</v>
      </c>
      <c r="C110" s="5">
        <v>5.375</v>
      </c>
      <c r="D110" s="5">
        <v>6.1</v>
      </c>
      <c r="E110" s="5">
        <f t="shared" si="1"/>
        <v>-0.72499999999999964</v>
      </c>
      <c r="G110" s="2">
        <v>43350</v>
      </c>
    </row>
    <row r="111" spans="1:7" x14ac:dyDescent="0.3">
      <c r="A111" t="s">
        <v>48</v>
      </c>
      <c r="B111" s="6">
        <v>62</v>
      </c>
      <c r="C111" s="5">
        <v>4.0749999999999993</v>
      </c>
      <c r="D111" s="5">
        <v>3.9</v>
      </c>
      <c r="E111" s="5">
        <f t="shared" si="1"/>
        <v>0.17499999999999938</v>
      </c>
      <c r="G111" s="2">
        <v>43350</v>
      </c>
    </row>
    <row r="112" spans="1:7" x14ac:dyDescent="0.3">
      <c r="A112" t="s">
        <v>53</v>
      </c>
      <c r="B112" s="6">
        <v>62</v>
      </c>
      <c r="C112" s="5">
        <v>4.3250000000000002</v>
      </c>
      <c r="D112" s="5">
        <v>4.5999999999999996</v>
      </c>
      <c r="E112" s="5">
        <f t="shared" si="1"/>
        <v>-0.27499999999999947</v>
      </c>
      <c r="G112" s="2">
        <v>43350</v>
      </c>
    </row>
    <row r="113" spans="1:7" x14ac:dyDescent="0.3">
      <c r="A113" t="s">
        <v>52</v>
      </c>
      <c r="B113" s="6">
        <v>52</v>
      </c>
      <c r="C113" s="5">
        <v>2.375</v>
      </c>
      <c r="D113" s="5">
        <v>2.9</v>
      </c>
      <c r="E113" s="5">
        <f t="shared" si="1"/>
        <v>-0.52499999999999991</v>
      </c>
      <c r="G113" s="2">
        <v>43350</v>
      </c>
    </row>
    <row r="114" spans="1:7" x14ac:dyDescent="0.3">
      <c r="A114" t="s">
        <v>59</v>
      </c>
      <c r="B114" s="6">
        <v>48</v>
      </c>
      <c r="C114" s="5">
        <v>2.6666666666666665</v>
      </c>
      <c r="D114" s="5">
        <v>1.4</v>
      </c>
      <c r="E114" s="5">
        <f t="shared" si="1"/>
        <v>1.2666666666666666</v>
      </c>
      <c r="G114" s="2">
        <v>43350</v>
      </c>
    </row>
    <row r="115" spans="1:7" x14ac:dyDescent="0.3">
      <c r="A115" t="s">
        <v>35</v>
      </c>
      <c r="B115" s="6">
        <v>42</v>
      </c>
      <c r="C115" s="5">
        <v>3</v>
      </c>
      <c r="D115" s="5">
        <v>3.4</v>
      </c>
      <c r="E115" s="5">
        <f t="shared" si="1"/>
        <v>-0.39999999999999991</v>
      </c>
      <c r="G115" s="2">
        <v>43350</v>
      </c>
    </row>
    <row r="116" spans="1:7" x14ac:dyDescent="0.3">
      <c r="A116" t="s">
        <v>41</v>
      </c>
      <c r="B116" s="6">
        <v>37</v>
      </c>
      <c r="C116" s="5">
        <v>2.5</v>
      </c>
      <c r="D116" s="5">
        <v>2.6</v>
      </c>
      <c r="E116" s="5">
        <f t="shared" si="1"/>
        <v>-0.10000000000000009</v>
      </c>
      <c r="G116" s="2">
        <v>43350</v>
      </c>
    </row>
    <row r="117" spans="1:7" x14ac:dyDescent="0.3">
      <c r="A117" t="s">
        <v>46</v>
      </c>
      <c r="B117" s="6">
        <v>32</v>
      </c>
      <c r="C117" s="5">
        <v>2.3499999999999996</v>
      </c>
      <c r="D117" s="5">
        <v>2.5</v>
      </c>
      <c r="E117" s="5">
        <f t="shared" si="1"/>
        <v>-0.15000000000000036</v>
      </c>
      <c r="G117" s="2">
        <v>43350</v>
      </c>
    </row>
    <row r="118" spans="1:7" x14ac:dyDescent="0.3">
      <c r="A118" t="s">
        <v>47</v>
      </c>
      <c r="B118" s="6">
        <v>30</v>
      </c>
      <c r="C118" s="5">
        <v>1.8</v>
      </c>
      <c r="D118" s="5">
        <v>1.1000000000000001</v>
      </c>
      <c r="E118" s="5">
        <f t="shared" si="1"/>
        <v>0.7</v>
      </c>
      <c r="G118" s="2">
        <v>43350</v>
      </c>
    </row>
    <row r="119" spans="1:7" x14ac:dyDescent="0.3">
      <c r="A119" t="s">
        <v>5</v>
      </c>
      <c r="B119" s="6">
        <v>26</v>
      </c>
      <c r="C119" s="5">
        <v>1</v>
      </c>
      <c r="D119" s="5">
        <v>1.4</v>
      </c>
      <c r="E119" s="5">
        <f t="shared" si="1"/>
        <v>-0.39999999999999991</v>
      </c>
      <c r="G119" s="2">
        <v>43350</v>
      </c>
    </row>
    <row r="120" spans="1:7" x14ac:dyDescent="0.3">
      <c r="A120" t="s">
        <v>45</v>
      </c>
      <c r="B120" s="6">
        <v>26</v>
      </c>
      <c r="C120" s="5">
        <v>1.6</v>
      </c>
      <c r="D120" s="5">
        <v>1.2</v>
      </c>
      <c r="E120" s="5">
        <f t="shared" si="1"/>
        <v>0.40000000000000013</v>
      </c>
      <c r="G120" s="2">
        <v>43350</v>
      </c>
    </row>
    <row r="121" spans="1:7" x14ac:dyDescent="0.3">
      <c r="A121" t="s">
        <v>2</v>
      </c>
      <c r="B121" s="6">
        <v>16</v>
      </c>
      <c r="C121" s="5">
        <v>1.1000000000000001</v>
      </c>
      <c r="D121" s="5">
        <v>1.1000000000000001</v>
      </c>
      <c r="E121" s="5">
        <f t="shared" si="1"/>
        <v>0</v>
      </c>
      <c r="G121" s="2">
        <v>43350</v>
      </c>
    </row>
    <row r="122" spans="1:7" x14ac:dyDescent="0.3">
      <c r="A122" t="s">
        <v>65</v>
      </c>
      <c r="B122" s="6">
        <v>408</v>
      </c>
      <c r="C122" s="5">
        <v>28.05</v>
      </c>
      <c r="D122" s="12">
        <v>24</v>
      </c>
      <c r="E122" s="12">
        <f t="shared" si="1"/>
        <v>4.0500000000000007</v>
      </c>
      <c r="F122" s="12"/>
      <c r="G122" s="2">
        <v>43357</v>
      </c>
    </row>
    <row r="123" spans="1:7" x14ac:dyDescent="0.3">
      <c r="A123" t="s">
        <v>57</v>
      </c>
      <c r="B123" s="6">
        <v>338</v>
      </c>
      <c r="C123" s="5">
        <v>20.100000000000001</v>
      </c>
      <c r="D123" s="12">
        <v>18.2</v>
      </c>
      <c r="E123" s="12">
        <f t="shared" si="1"/>
        <v>1.9000000000000021</v>
      </c>
      <c r="F123" s="12"/>
      <c r="G123" s="2">
        <v>43357</v>
      </c>
    </row>
    <row r="124" spans="1:7" x14ac:dyDescent="0.3">
      <c r="A124" t="s">
        <v>66</v>
      </c>
      <c r="B124" s="6">
        <v>257</v>
      </c>
      <c r="C124" s="5">
        <v>16.850000000000001</v>
      </c>
      <c r="D124" s="12">
        <v>16</v>
      </c>
      <c r="E124" s="12">
        <f t="shared" si="1"/>
        <v>0.85000000000000142</v>
      </c>
      <c r="F124" s="12"/>
      <c r="G124" s="2">
        <v>43357</v>
      </c>
    </row>
    <row r="125" spans="1:7" x14ac:dyDescent="0.3">
      <c r="A125" t="s">
        <v>67</v>
      </c>
      <c r="B125" s="6">
        <v>137</v>
      </c>
      <c r="C125" s="5">
        <v>8.65</v>
      </c>
      <c r="D125" s="12">
        <v>8.9</v>
      </c>
      <c r="E125" s="12">
        <f t="shared" si="1"/>
        <v>-0.25</v>
      </c>
      <c r="F125" s="12"/>
      <c r="G125" s="2">
        <v>43357</v>
      </c>
    </row>
    <row r="126" spans="1:7" x14ac:dyDescent="0.3">
      <c r="A126" t="s">
        <v>44</v>
      </c>
      <c r="B126" s="6">
        <v>131</v>
      </c>
      <c r="C126" s="5">
        <v>8.85</v>
      </c>
      <c r="D126" s="12">
        <v>8.6999999999999993</v>
      </c>
      <c r="E126" s="12">
        <f t="shared" si="1"/>
        <v>0.15000000000000036</v>
      </c>
      <c r="F126" s="12"/>
      <c r="G126" s="2">
        <v>43357</v>
      </c>
    </row>
    <row r="127" spans="1:7" x14ac:dyDescent="0.3">
      <c r="A127" t="s">
        <v>58</v>
      </c>
      <c r="B127" s="6">
        <v>86</v>
      </c>
      <c r="C127" s="5">
        <v>6.9666666666666659</v>
      </c>
      <c r="D127" s="12">
        <v>6.1</v>
      </c>
      <c r="E127" s="12">
        <f t="shared" si="1"/>
        <v>0.86666666666666625</v>
      </c>
      <c r="F127" s="12"/>
      <c r="G127" s="2">
        <v>43357</v>
      </c>
    </row>
    <row r="128" spans="1:7" x14ac:dyDescent="0.3">
      <c r="A128" t="s">
        <v>39</v>
      </c>
      <c r="B128" s="6">
        <v>43</v>
      </c>
      <c r="C128" s="5">
        <v>3.4</v>
      </c>
      <c r="D128" s="12">
        <v>3.9</v>
      </c>
      <c r="E128" s="12">
        <f t="shared" si="1"/>
        <v>-0.5</v>
      </c>
      <c r="F128" s="12" t="s">
        <v>72</v>
      </c>
      <c r="G128" s="2">
        <v>43357</v>
      </c>
    </row>
    <row r="129" spans="1:7" x14ac:dyDescent="0.3">
      <c r="A129" t="s">
        <v>53</v>
      </c>
      <c r="B129" s="6">
        <v>40</v>
      </c>
      <c r="C129" s="5">
        <v>3.0333333333333332</v>
      </c>
      <c r="D129" s="12">
        <v>3.2</v>
      </c>
      <c r="E129" s="12">
        <f t="shared" si="1"/>
        <v>-0.16666666666666696</v>
      </c>
      <c r="F129" s="12"/>
      <c r="G129" s="2">
        <v>43357</v>
      </c>
    </row>
    <row r="130" spans="1:7" x14ac:dyDescent="0.3">
      <c r="A130" t="s">
        <v>68</v>
      </c>
      <c r="B130" s="6">
        <v>40</v>
      </c>
      <c r="C130" s="5">
        <v>3.7666666666666671</v>
      </c>
      <c r="D130" s="12">
        <v>2.4</v>
      </c>
      <c r="E130" s="12">
        <f t="shared" si="1"/>
        <v>1.3666666666666671</v>
      </c>
      <c r="F130" s="12"/>
      <c r="G130" s="2">
        <v>43357</v>
      </c>
    </row>
    <row r="131" spans="1:7" x14ac:dyDescent="0.3">
      <c r="A131" t="s">
        <v>35</v>
      </c>
      <c r="B131" s="6">
        <v>31</v>
      </c>
      <c r="C131" s="5">
        <v>2.4</v>
      </c>
      <c r="D131" s="12">
        <v>2</v>
      </c>
      <c r="E131" s="12">
        <f t="shared" si="1"/>
        <v>0.39999999999999991</v>
      </c>
      <c r="F131" s="12"/>
      <c r="G131" s="2">
        <v>43357</v>
      </c>
    </row>
    <row r="132" spans="1:7" x14ac:dyDescent="0.3">
      <c r="A132" t="s">
        <v>48</v>
      </c>
      <c r="B132" s="6">
        <v>28</v>
      </c>
      <c r="C132" s="5">
        <v>2.3666666666666667</v>
      </c>
      <c r="D132" s="12">
        <v>2.2999999999999998</v>
      </c>
      <c r="E132" s="12">
        <f t="shared" si="1"/>
        <v>6.6666666666666874E-2</v>
      </c>
      <c r="F132" s="12"/>
      <c r="G132" s="2">
        <v>43357</v>
      </c>
    </row>
    <row r="133" spans="1:7" x14ac:dyDescent="0.3">
      <c r="A133" t="s">
        <v>41</v>
      </c>
      <c r="B133" s="6">
        <v>22</v>
      </c>
      <c r="C133" s="5">
        <v>1.6</v>
      </c>
      <c r="D133" s="12">
        <v>1.3</v>
      </c>
      <c r="E133" s="12">
        <f t="shared" si="1"/>
        <v>0.30000000000000004</v>
      </c>
      <c r="F133" s="12"/>
      <c r="G133" s="2">
        <v>43357</v>
      </c>
    </row>
    <row r="134" spans="1:7" x14ac:dyDescent="0.3">
      <c r="A134" t="s">
        <v>52</v>
      </c>
      <c r="B134" s="6">
        <v>21</v>
      </c>
      <c r="C134" s="5">
        <v>1.4</v>
      </c>
      <c r="D134" s="12">
        <v>1.2</v>
      </c>
      <c r="E134" s="12">
        <f t="shared" si="1"/>
        <v>0.19999999999999996</v>
      </c>
      <c r="F134" s="12"/>
      <c r="G134" s="2">
        <v>43357</v>
      </c>
    </row>
    <row r="135" spans="1:7" x14ac:dyDescent="0.3">
      <c r="A135" t="s">
        <v>46</v>
      </c>
      <c r="B135" s="6">
        <v>18</v>
      </c>
      <c r="C135" s="5">
        <v>1.2</v>
      </c>
      <c r="D135" s="12">
        <v>1.1000000000000001</v>
      </c>
      <c r="E135" s="12">
        <f t="shared" si="1"/>
        <v>9.9999999999999867E-2</v>
      </c>
      <c r="F135" s="12"/>
      <c r="G135" s="2">
        <v>43357</v>
      </c>
    </row>
    <row r="136" spans="1:7" x14ac:dyDescent="0.3">
      <c r="A136" t="s">
        <v>69</v>
      </c>
      <c r="B136" s="6">
        <v>18</v>
      </c>
      <c r="C136" s="5">
        <v>1</v>
      </c>
      <c r="D136" s="12">
        <v>1.3</v>
      </c>
      <c r="E136" s="12">
        <f t="shared" si="1"/>
        <v>-0.30000000000000004</v>
      </c>
      <c r="F136" s="12"/>
      <c r="G136" s="2">
        <v>43357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H56" sqref="H56"/>
    </sheetView>
  </sheetViews>
  <sheetFormatPr defaultRowHeight="14.4" x14ac:dyDescent="0.3"/>
  <cols>
    <col min="1" max="1" width="12.5546875" customWidth="1"/>
    <col min="2" max="2" width="24.6640625" bestFit="1" customWidth="1"/>
    <col min="5" max="5" width="14.44140625" bestFit="1" customWidth="1"/>
    <col min="6" max="6" width="10.33203125" bestFit="1" customWidth="1"/>
    <col min="7" max="7" width="9.5546875" bestFit="1" customWidth="1"/>
  </cols>
  <sheetData>
    <row r="1" spans="1:7" x14ac:dyDescent="0.3">
      <c r="A1" t="s">
        <v>0</v>
      </c>
      <c r="B1" s="7" t="s">
        <v>23</v>
      </c>
      <c r="C1" t="s">
        <v>25</v>
      </c>
      <c r="D1" t="s">
        <v>26</v>
      </c>
      <c r="E1" t="s">
        <v>27</v>
      </c>
      <c r="F1" s="5" t="s">
        <v>24</v>
      </c>
      <c r="G1" t="s">
        <v>51</v>
      </c>
    </row>
    <row r="2" spans="1:7" x14ac:dyDescent="0.3">
      <c r="A2" t="s">
        <v>44</v>
      </c>
      <c r="B2" s="7">
        <v>16.899999999999999</v>
      </c>
      <c r="C2">
        <v>17.5</v>
      </c>
      <c r="D2">
        <v>20</v>
      </c>
      <c r="E2">
        <v>18.600000000000001</v>
      </c>
      <c r="F2" s="5">
        <f>AVERAGE(B2:E2)</f>
        <v>18.25</v>
      </c>
      <c r="G2" s="2">
        <v>43336</v>
      </c>
    </row>
    <row r="3" spans="1:7" x14ac:dyDescent="0.3">
      <c r="A3" t="s">
        <v>47</v>
      </c>
      <c r="B3" s="7">
        <v>14.8</v>
      </c>
      <c r="C3">
        <v>14</v>
      </c>
      <c r="D3">
        <v>12.8</v>
      </c>
      <c r="E3">
        <v>13.5</v>
      </c>
      <c r="F3" s="5">
        <f>AVERAGE(B3:E3)</f>
        <v>13.775</v>
      </c>
      <c r="G3" s="2">
        <v>43336</v>
      </c>
    </row>
    <row r="4" spans="1:7" x14ac:dyDescent="0.3">
      <c r="A4" t="s">
        <v>39</v>
      </c>
      <c r="B4" s="7">
        <v>11.2</v>
      </c>
      <c r="C4">
        <v>12.7</v>
      </c>
      <c r="D4">
        <v>12.7</v>
      </c>
      <c r="E4">
        <v>12</v>
      </c>
      <c r="F4" s="5">
        <f>AVERAGE(B4:E4)</f>
        <v>12.149999999999999</v>
      </c>
      <c r="G4" s="2">
        <v>43336</v>
      </c>
    </row>
    <row r="5" spans="1:7" x14ac:dyDescent="0.3">
      <c r="A5" t="s">
        <v>45</v>
      </c>
      <c r="B5" s="7">
        <v>7.5</v>
      </c>
      <c r="D5">
        <v>6.2</v>
      </c>
      <c r="E5">
        <v>6</v>
      </c>
      <c r="F5" s="5">
        <f>AVERAGE(B5:E5)</f>
        <v>6.5666666666666664</v>
      </c>
      <c r="G5" s="2">
        <v>43336</v>
      </c>
    </row>
    <row r="6" spans="1:7" x14ac:dyDescent="0.3">
      <c r="A6" t="s">
        <v>48</v>
      </c>
      <c r="B6" s="7">
        <v>6.8</v>
      </c>
      <c r="C6">
        <v>7</v>
      </c>
      <c r="D6">
        <v>7.1</v>
      </c>
      <c r="E6">
        <v>6.8</v>
      </c>
      <c r="F6" s="5">
        <f>AVERAGE(B6:E6)</f>
        <v>6.9249999999999998</v>
      </c>
      <c r="G6" s="2">
        <v>43336</v>
      </c>
    </row>
    <row r="7" spans="1:7" x14ac:dyDescent="0.3">
      <c r="A7" t="s">
        <v>35</v>
      </c>
      <c r="B7" s="7">
        <v>5.9</v>
      </c>
      <c r="C7">
        <v>6.7</v>
      </c>
      <c r="D7">
        <v>6.3</v>
      </c>
      <c r="E7">
        <v>5.8</v>
      </c>
      <c r="F7" s="5">
        <f t="shared" ref="F7:F16" si="0">AVERAGE(B7:E7)</f>
        <v>6.1750000000000007</v>
      </c>
      <c r="G7" s="2">
        <v>43336</v>
      </c>
    </row>
    <row r="8" spans="1:7" x14ac:dyDescent="0.3">
      <c r="A8" t="s">
        <v>46</v>
      </c>
      <c r="B8" s="7">
        <v>5.7</v>
      </c>
      <c r="D8">
        <v>6</v>
      </c>
      <c r="E8">
        <v>5.6</v>
      </c>
      <c r="F8" s="5">
        <f t="shared" si="0"/>
        <v>5.7666666666666657</v>
      </c>
      <c r="G8" s="2">
        <v>43336</v>
      </c>
    </row>
    <row r="9" spans="1:7" x14ac:dyDescent="0.3">
      <c r="A9" t="s">
        <v>41</v>
      </c>
      <c r="B9" s="7">
        <v>4.8</v>
      </c>
      <c r="D9">
        <v>5.4</v>
      </c>
      <c r="E9">
        <v>5.2</v>
      </c>
      <c r="F9" s="5">
        <f t="shared" si="0"/>
        <v>5.1333333333333329</v>
      </c>
      <c r="G9" s="2">
        <v>43336</v>
      </c>
    </row>
    <row r="10" spans="1:7" x14ac:dyDescent="0.3">
      <c r="A10" t="s">
        <v>49</v>
      </c>
      <c r="B10" s="7">
        <v>2.1</v>
      </c>
      <c r="C10">
        <v>1.8</v>
      </c>
      <c r="D10">
        <v>3.3</v>
      </c>
      <c r="F10" s="5">
        <f t="shared" si="0"/>
        <v>2.4</v>
      </c>
      <c r="G10" s="2">
        <v>43336</v>
      </c>
    </row>
    <row r="11" spans="1:7" x14ac:dyDescent="0.3">
      <c r="A11" t="s">
        <v>2</v>
      </c>
      <c r="B11" s="7">
        <v>2.6</v>
      </c>
      <c r="D11">
        <v>2.8</v>
      </c>
      <c r="E11">
        <v>2.6</v>
      </c>
      <c r="F11" s="5">
        <f t="shared" si="0"/>
        <v>2.6666666666666665</v>
      </c>
      <c r="G11" s="2">
        <v>43336</v>
      </c>
    </row>
    <row r="12" spans="1:7" x14ac:dyDescent="0.3">
      <c r="A12" t="s">
        <v>40</v>
      </c>
      <c r="B12" s="7">
        <v>2.1</v>
      </c>
      <c r="D12">
        <v>2.2000000000000002</v>
      </c>
      <c r="E12">
        <v>2.4</v>
      </c>
      <c r="F12" s="5">
        <f t="shared" si="0"/>
        <v>2.2333333333333338</v>
      </c>
      <c r="G12" s="2">
        <v>43336</v>
      </c>
    </row>
    <row r="13" spans="1:7" x14ac:dyDescent="0.3">
      <c r="A13" t="s">
        <v>43</v>
      </c>
      <c r="B13" s="7">
        <v>2</v>
      </c>
      <c r="D13">
        <v>2</v>
      </c>
      <c r="F13" s="5">
        <f t="shared" si="0"/>
        <v>2</v>
      </c>
      <c r="G13" s="2">
        <v>43336</v>
      </c>
    </row>
    <row r="14" spans="1:7" x14ac:dyDescent="0.3">
      <c r="A14" t="s">
        <v>3</v>
      </c>
      <c r="B14" s="7">
        <v>1.7</v>
      </c>
      <c r="F14" s="5">
        <f t="shared" si="0"/>
        <v>1.7</v>
      </c>
      <c r="G14" s="2">
        <v>43336</v>
      </c>
    </row>
    <row r="15" spans="1:7" x14ac:dyDescent="0.3">
      <c r="A15" t="s">
        <v>1</v>
      </c>
      <c r="B15" s="7">
        <v>1.6</v>
      </c>
      <c r="F15" s="5">
        <f t="shared" si="0"/>
        <v>1.6</v>
      </c>
      <c r="G15" s="2">
        <v>43336</v>
      </c>
    </row>
    <row r="16" spans="1:7" x14ac:dyDescent="0.3">
      <c r="A16" t="s">
        <v>5</v>
      </c>
      <c r="B16" s="7">
        <v>1.5</v>
      </c>
      <c r="F16" s="5">
        <f t="shared" si="0"/>
        <v>1.5</v>
      </c>
      <c r="G16" s="2">
        <v>43336</v>
      </c>
    </row>
    <row r="17" spans="1:7" x14ac:dyDescent="0.3">
      <c r="A17" t="s">
        <v>44</v>
      </c>
      <c r="B17" s="10">
        <v>30.6</v>
      </c>
      <c r="C17" s="8">
        <v>29.5</v>
      </c>
      <c r="D17" s="8">
        <v>34</v>
      </c>
      <c r="E17" s="8">
        <v>30</v>
      </c>
      <c r="F17" s="9">
        <f>AVERAGE(B17:E17)</f>
        <v>31.024999999999999</v>
      </c>
      <c r="G17" s="2">
        <v>43343</v>
      </c>
    </row>
    <row r="18" spans="1:7" x14ac:dyDescent="0.3">
      <c r="A18" t="s">
        <v>39</v>
      </c>
      <c r="B18" s="10">
        <v>14.5</v>
      </c>
      <c r="C18" s="8">
        <v>15</v>
      </c>
      <c r="D18" s="8">
        <v>13.7</v>
      </c>
      <c r="E18" s="8">
        <v>15.4</v>
      </c>
      <c r="F18" s="9">
        <f>AVERAGE(B18:E18)</f>
        <v>14.65</v>
      </c>
      <c r="G18" s="2">
        <v>43343</v>
      </c>
    </row>
    <row r="19" spans="1:7" x14ac:dyDescent="0.3">
      <c r="A19" t="s">
        <v>48</v>
      </c>
      <c r="B19" s="10">
        <v>9.6</v>
      </c>
      <c r="C19" s="8">
        <v>10.199999999999999</v>
      </c>
      <c r="D19" s="8">
        <v>9.1999999999999993</v>
      </c>
      <c r="E19" s="8">
        <v>11.9</v>
      </c>
      <c r="F19" s="9">
        <f t="shared" ref="F19:F31" si="1">AVERAGE(B19:E19)</f>
        <v>10.225</v>
      </c>
      <c r="G19" s="2">
        <v>43343</v>
      </c>
    </row>
    <row r="20" spans="1:7" x14ac:dyDescent="0.3">
      <c r="A20" t="s">
        <v>52</v>
      </c>
      <c r="B20" s="10">
        <v>8.8000000000000007</v>
      </c>
      <c r="C20" s="8">
        <v>10.4</v>
      </c>
      <c r="D20" s="8">
        <v>12.7</v>
      </c>
      <c r="E20" s="8">
        <v>9</v>
      </c>
      <c r="F20" s="9">
        <f t="shared" si="1"/>
        <v>10.225000000000001</v>
      </c>
      <c r="G20" s="2">
        <v>43343</v>
      </c>
    </row>
    <row r="21" spans="1:7" x14ac:dyDescent="0.3">
      <c r="A21" t="s">
        <v>35</v>
      </c>
      <c r="B21" s="10">
        <v>8</v>
      </c>
      <c r="C21" s="8">
        <v>8</v>
      </c>
      <c r="D21" s="8">
        <v>7.5</v>
      </c>
      <c r="E21" s="8">
        <v>9.4</v>
      </c>
      <c r="F21" s="9">
        <f t="shared" si="1"/>
        <v>8.2249999999999996</v>
      </c>
      <c r="G21" s="2">
        <v>43343</v>
      </c>
    </row>
    <row r="22" spans="1:7" x14ac:dyDescent="0.3">
      <c r="A22" t="s">
        <v>53</v>
      </c>
      <c r="B22" s="10">
        <v>7.1</v>
      </c>
      <c r="C22" s="8">
        <v>3.6</v>
      </c>
      <c r="D22" s="8">
        <v>6.6000000000000005</v>
      </c>
      <c r="E22" s="8">
        <v>5.9</v>
      </c>
      <c r="F22" s="9">
        <f>AVERAGE(B22:E22)</f>
        <v>5.8000000000000007</v>
      </c>
      <c r="G22" s="2">
        <v>43343</v>
      </c>
    </row>
    <row r="23" spans="1:7" x14ac:dyDescent="0.3">
      <c r="A23" t="s">
        <v>46</v>
      </c>
      <c r="B23" s="10">
        <v>6.7</v>
      </c>
      <c r="C23" s="8"/>
      <c r="D23" s="8">
        <v>6.3</v>
      </c>
      <c r="E23" s="8">
        <v>6</v>
      </c>
      <c r="F23" s="9">
        <f t="shared" si="1"/>
        <v>6.333333333333333</v>
      </c>
      <c r="G23" s="2">
        <v>43343</v>
      </c>
    </row>
    <row r="24" spans="1:7" x14ac:dyDescent="0.3">
      <c r="A24" t="s">
        <v>47</v>
      </c>
      <c r="B24" s="10">
        <v>6.6</v>
      </c>
      <c r="C24" s="8"/>
      <c r="D24" s="8">
        <v>6.5</v>
      </c>
      <c r="E24" s="8">
        <v>8.1999999999999993</v>
      </c>
      <c r="F24" s="9">
        <f t="shared" si="1"/>
        <v>7.0999999999999988</v>
      </c>
      <c r="G24" s="2">
        <v>43343</v>
      </c>
    </row>
    <row r="25" spans="1:7" x14ac:dyDescent="0.3">
      <c r="A25" t="s">
        <v>45</v>
      </c>
      <c r="B25" s="10">
        <v>6</v>
      </c>
      <c r="C25" s="8"/>
      <c r="D25" s="8">
        <v>5.5</v>
      </c>
      <c r="E25" s="8">
        <v>5.8</v>
      </c>
      <c r="F25" s="9">
        <f t="shared" si="1"/>
        <v>5.7666666666666666</v>
      </c>
      <c r="G25" s="2">
        <v>43343</v>
      </c>
    </row>
    <row r="26" spans="1:7" x14ac:dyDescent="0.3">
      <c r="A26" t="s">
        <v>54</v>
      </c>
      <c r="B26" s="10">
        <v>5.9</v>
      </c>
      <c r="C26" s="8">
        <v>3.5</v>
      </c>
      <c r="D26" s="8">
        <v>4.5</v>
      </c>
      <c r="E26" s="8"/>
      <c r="F26" s="9">
        <f t="shared" si="1"/>
        <v>4.6333333333333337</v>
      </c>
      <c r="G26" s="2">
        <v>43343</v>
      </c>
    </row>
    <row r="27" spans="1:7" x14ac:dyDescent="0.3">
      <c r="A27" t="s">
        <v>41</v>
      </c>
      <c r="B27" s="10">
        <v>5.6</v>
      </c>
      <c r="C27" s="8"/>
      <c r="D27" s="8">
        <v>6.4</v>
      </c>
      <c r="E27" s="8">
        <v>6.8</v>
      </c>
      <c r="F27" s="9">
        <f t="shared" si="1"/>
        <v>6.2666666666666666</v>
      </c>
      <c r="G27" s="2">
        <v>43343</v>
      </c>
    </row>
    <row r="28" spans="1:7" x14ac:dyDescent="0.3">
      <c r="A28" t="s">
        <v>5</v>
      </c>
      <c r="B28" s="10">
        <v>4.3</v>
      </c>
      <c r="C28" s="8"/>
      <c r="D28" s="8">
        <v>3.7</v>
      </c>
      <c r="E28" s="8"/>
      <c r="F28" s="9">
        <f t="shared" si="1"/>
        <v>4</v>
      </c>
      <c r="G28" s="2">
        <v>43343</v>
      </c>
    </row>
    <row r="29" spans="1:7" x14ac:dyDescent="0.3">
      <c r="A29" t="s">
        <v>49</v>
      </c>
      <c r="B29" s="10">
        <v>2.7</v>
      </c>
      <c r="C29" s="8"/>
      <c r="D29" s="8"/>
      <c r="E29" s="8"/>
      <c r="F29" s="9">
        <f t="shared" si="1"/>
        <v>2.7</v>
      </c>
      <c r="G29" s="2">
        <v>43343</v>
      </c>
    </row>
    <row r="30" spans="1:7" x14ac:dyDescent="0.3">
      <c r="A30" t="s">
        <v>2</v>
      </c>
      <c r="B30" s="10">
        <v>2.7</v>
      </c>
      <c r="C30" s="8"/>
      <c r="D30" s="8"/>
      <c r="E30" s="8"/>
      <c r="F30" s="9">
        <f t="shared" si="1"/>
        <v>2.7</v>
      </c>
      <c r="G30" s="2">
        <v>43343</v>
      </c>
    </row>
    <row r="31" spans="1:7" x14ac:dyDescent="0.3">
      <c r="A31" t="s">
        <v>55</v>
      </c>
      <c r="B31" s="10">
        <v>2.5</v>
      </c>
      <c r="C31" s="8"/>
      <c r="D31" s="8"/>
      <c r="E31" s="8"/>
      <c r="F31" s="9">
        <f t="shared" si="1"/>
        <v>2.5</v>
      </c>
      <c r="G31" s="2">
        <v>43343</v>
      </c>
    </row>
    <row r="32" spans="1:7" x14ac:dyDescent="0.3">
      <c r="A32" t="s">
        <v>57</v>
      </c>
      <c r="B32" s="10">
        <v>38.4</v>
      </c>
      <c r="C32" s="8">
        <v>45</v>
      </c>
      <c r="D32" s="8">
        <v>53</v>
      </c>
      <c r="E32" s="8">
        <v>45</v>
      </c>
      <c r="F32" s="9">
        <f>AVERAGE(B32:E32)</f>
        <v>45.35</v>
      </c>
      <c r="G32" s="2">
        <v>43350</v>
      </c>
    </row>
    <row r="33" spans="1:7" x14ac:dyDescent="0.3">
      <c r="A33" t="s">
        <v>44</v>
      </c>
      <c r="B33" s="10">
        <v>14.2</v>
      </c>
      <c r="C33" s="8">
        <v>14</v>
      </c>
      <c r="D33" s="8">
        <v>14.3</v>
      </c>
      <c r="E33" s="8">
        <v>14.6</v>
      </c>
      <c r="F33" s="9">
        <f>AVERAGE(B33:E33)</f>
        <v>14.275</v>
      </c>
      <c r="G33" s="2">
        <v>43350</v>
      </c>
    </row>
    <row r="34" spans="1:7" x14ac:dyDescent="0.3">
      <c r="A34" t="s">
        <v>58</v>
      </c>
      <c r="B34" s="10">
        <v>11.8</v>
      </c>
      <c r="C34" s="8">
        <v>13</v>
      </c>
      <c r="D34" s="8">
        <v>14.2</v>
      </c>
      <c r="E34" s="8">
        <v>10.5</v>
      </c>
      <c r="F34" s="9">
        <f t="shared" ref="F34:F46" si="2">AVERAGE(B34:E34)</f>
        <v>12.375</v>
      </c>
      <c r="G34" s="2">
        <v>43350</v>
      </c>
    </row>
    <row r="35" spans="1:7" x14ac:dyDescent="0.3">
      <c r="A35" t="s">
        <v>39</v>
      </c>
      <c r="B35" s="10">
        <v>5.4</v>
      </c>
      <c r="C35" s="8">
        <v>5.4</v>
      </c>
      <c r="D35" s="8">
        <v>5.5</v>
      </c>
      <c r="E35" s="8">
        <v>5.2</v>
      </c>
      <c r="F35" s="9">
        <f t="shared" si="2"/>
        <v>5.375</v>
      </c>
      <c r="G35" s="2">
        <v>43350</v>
      </c>
    </row>
    <row r="36" spans="1:7" x14ac:dyDescent="0.3">
      <c r="A36" t="s">
        <v>48</v>
      </c>
      <c r="B36" s="10">
        <v>4.0999999999999996</v>
      </c>
      <c r="C36" s="8">
        <v>4</v>
      </c>
      <c r="D36" s="8">
        <v>4.0999999999999996</v>
      </c>
      <c r="E36" s="8">
        <v>4.0999999999999996</v>
      </c>
      <c r="F36" s="9">
        <f t="shared" si="2"/>
        <v>4.0749999999999993</v>
      </c>
      <c r="G36" s="2">
        <v>43350</v>
      </c>
    </row>
    <row r="37" spans="1:7" x14ac:dyDescent="0.3">
      <c r="A37" t="s">
        <v>53</v>
      </c>
      <c r="B37" s="10">
        <v>3.9</v>
      </c>
      <c r="C37" s="8">
        <v>4</v>
      </c>
      <c r="D37" s="8">
        <v>4.5</v>
      </c>
      <c r="E37" s="8">
        <v>4.9000000000000004</v>
      </c>
      <c r="F37" s="9">
        <f>AVERAGE(B37:E37)</f>
        <v>4.3250000000000002</v>
      </c>
      <c r="G37" s="2">
        <v>43350</v>
      </c>
    </row>
    <row r="38" spans="1:7" x14ac:dyDescent="0.3">
      <c r="A38" t="s">
        <v>52</v>
      </c>
      <c r="B38" s="10">
        <v>3.3</v>
      </c>
      <c r="C38" s="8">
        <v>0</v>
      </c>
      <c r="D38" s="8">
        <v>3</v>
      </c>
      <c r="E38" s="8">
        <v>3.2</v>
      </c>
      <c r="F38" s="9">
        <f t="shared" si="2"/>
        <v>2.375</v>
      </c>
      <c r="G38" s="2">
        <v>43350</v>
      </c>
    </row>
    <row r="39" spans="1:7" x14ac:dyDescent="0.3">
      <c r="A39" t="s">
        <v>59</v>
      </c>
      <c r="B39" s="10">
        <v>2.1</v>
      </c>
      <c r="C39" s="8"/>
      <c r="D39" s="8">
        <v>2.9</v>
      </c>
      <c r="E39" s="8">
        <v>3</v>
      </c>
      <c r="F39" s="9">
        <f t="shared" si="2"/>
        <v>2.6666666666666665</v>
      </c>
      <c r="G39" s="2">
        <v>43350</v>
      </c>
    </row>
    <row r="40" spans="1:7" x14ac:dyDescent="0.3">
      <c r="A40" t="s">
        <v>35</v>
      </c>
      <c r="B40" s="10">
        <v>2.7</v>
      </c>
      <c r="C40" s="8"/>
      <c r="D40" s="8">
        <v>2.8</v>
      </c>
      <c r="E40" s="8">
        <v>3.5</v>
      </c>
      <c r="F40" s="9">
        <f t="shared" si="2"/>
        <v>3</v>
      </c>
      <c r="G40" s="2">
        <v>43350</v>
      </c>
    </row>
    <row r="41" spans="1:7" x14ac:dyDescent="0.3">
      <c r="A41" t="s">
        <v>41</v>
      </c>
      <c r="B41" s="10">
        <v>2.4</v>
      </c>
      <c r="C41" s="8"/>
      <c r="D41" s="8">
        <v>2.5</v>
      </c>
      <c r="E41" s="8">
        <v>2.6</v>
      </c>
      <c r="F41" s="9">
        <f t="shared" si="2"/>
        <v>2.5</v>
      </c>
      <c r="G41" s="2">
        <v>43350</v>
      </c>
    </row>
    <row r="42" spans="1:7" x14ac:dyDescent="0.3">
      <c r="A42" t="s">
        <v>46</v>
      </c>
      <c r="B42" s="10">
        <v>2.4</v>
      </c>
      <c r="C42" s="8"/>
      <c r="D42" s="8">
        <v>2.2999999999999998</v>
      </c>
      <c r="E42" s="8"/>
      <c r="F42" s="9">
        <f t="shared" si="2"/>
        <v>2.3499999999999996</v>
      </c>
      <c r="G42" s="2">
        <v>43350</v>
      </c>
    </row>
    <row r="43" spans="1:7" x14ac:dyDescent="0.3">
      <c r="A43" t="s">
        <v>47</v>
      </c>
      <c r="B43" s="10">
        <v>1.8</v>
      </c>
      <c r="C43" s="8"/>
      <c r="D43" s="8"/>
      <c r="E43" s="8"/>
      <c r="F43" s="9">
        <f t="shared" si="2"/>
        <v>1.8</v>
      </c>
      <c r="G43" s="2">
        <v>43350</v>
      </c>
    </row>
    <row r="44" spans="1:7" x14ac:dyDescent="0.3">
      <c r="A44" t="s">
        <v>5</v>
      </c>
      <c r="B44" s="10">
        <v>1</v>
      </c>
      <c r="C44" s="8"/>
      <c r="D44" s="8"/>
      <c r="E44" s="8"/>
      <c r="F44" s="9">
        <f t="shared" si="2"/>
        <v>1</v>
      </c>
      <c r="G44" s="2">
        <v>43350</v>
      </c>
    </row>
    <row r="45" spans="1:7" x14ac:dyDescent="0.3">
      <c r="A45" t="s">
        <v>45</v>
      </c>
      <c r="B45" s="10">
        <v>1.6</v>
      </c>
      <c r="C45" s="8"/>
      <c r="D45" s="8"/>
      <c r="E45" s="8"/>
      <c r="F45" s="9">
        <f t="shared" si="2"/>
        <v>1.6</v>
      </c>
      <c r="G45" s="2">
        <v>43350</v>
      </c>
    </row>
    <row r="46" spans="1:7" x14ac:dyDescent="0.3">
      <c r="A46" t="s">
        <v>2</v>
      </c>
      <c r="B46" s="10">
        <v>1.1000000000000001</v>
      </c>
      <c r="C46" s="8"/>
      <c r="D46" s="8"/>
      <c r="E46" s="8"/>
      <c r="F46" s="9">
        <f t="shared" si="2"/>
        <v>1.1000000000000001</v>
      </c>
      <c r="G46" s="2">
        <v>43350</v>
      </c>
    </row>
    <row r="47" spans="1:7" x14ac:dyDescent="0.3">
      <c r="A47" t="s">
        <v>65</v>
      </c>
      <c r="B47" s="10">
        <v>27.4</v>
      </c>
      <c r="C47" s="8">
        <v>29</v>
      </c>
      <c r="D47" s="8">
        <v>26.8</v>
      </c>
      <c r="E47" s="8">
        <v>29</v>
      </c>
      <c r="F47" s="9">
        <f>AVERAGE(B47:E47)</f>
        <v>28.05</v>
      </c>
      <c r="G47" s="2">
        <v>43357</v>
      </c>
    </row>
    <row r="48" spans="1:7" x14ac:dyDescent="0.3">
      <c r="A48" t="s">
        <v>57</v>
      </c>
      <c r="B48" s="10">
        <v>19.399999999999999</v>
      </c>
      <c r="C48" s="8">
        <v>22</v>
      </c>
      <c r="D48" s="8">
        <v>20.5</v>
      </c>
      <c r="E48" s="8">
        <v>18.5</v>
      </c>
      <c r="F48" s="9">
        <f>AVERAGE(B48:E48)</f>
        <v>20.100000000000001</v>
      </c>
      <c r="G48" s="2">
        <v>43357</v>
      </c>
    </row>
    <row r="49" spans="1:7" x14ac:dyDescent="0.3">
      <c r="A49" t="s">
        <v>66</v>
      </c>
      <c r="B49" s="10">
        <v>17.899999999999999</v>
      </c>
      <c r="C49" s="8">
        <v>15</v>
      </c>
      <c r="D49" s="8">
        <v>17.5</v>
      </c>
      <c r="E49" s="8">
        <v>17</v>
      </c>
      <c r="F49" s="9">
        <f t="shared" ref="F49:F61" si="3">AVERAGE(B49:E49)</f>
        <v>16.850000000000001</v>
      </c>
      <c r="G49" s="2">
        <v>43357</v>
      </c>
    </row>
    <row r="50" spans="1:7" x14ac:dyDescent="0.3">
      <c r="A50" t="s">
        <v>67</v>
      </c>
      <c r="B50" s="10">
        <v>8.6999999999999993</v>
      </c>
      <c r="C50" s="8">
        <v>7.9</v>
      </c>
      <c r="D50" s="8">
        <v>9.4</v>
      </c>
      <c r="E50" s="8">
        <v>8.6</v>
      </c>
      <c r="F50" s="9">
        <f t="shared" si="3"/>
        <v>8.65</v>
      </c>
      <c r="G50" s="2">
        <v>43357</v>
      </c>
    </row>
    <row r="51" spans="1:7" x14ac:dyDescent="0.3">
      <c r="A51" t="s">
        <v>44</v>
      </c>
      <c r="B51" s="10">
        <v>7.8</v>
      </c>
      <c r="C51" s="8">
        <v>9</v>
      </c>
      <c r="D51" s="8">
        <v>9.6999999999999993</v>
      </c>
      <c r="E51" s="8">
        <v>8.9</v>
      </c>
      <c r="F51" s="9">
        <f t="shared" si="3"/>
        <v>8.85</v>
      </c>
      <c r="G51" s="2">
        <v>43357</v>
      </c>
    </row>
    <row r="52" spans="1:7" x14ac:dyDescent="0.3">
      <c r="A52" t="s">
        <v>58</v>
      </c>
      <c r="B52" s="10">
        <v>6.8</v>
      </c>
      <c r="C52" s="8"/>
      <c r="D52" s="8">
        <v>6.7</v>
      </c>
      <c r="E52" s="8">
        <v>7.4</v>
      </c>
      <c r="F52" s="9">
        <f>AVERAGE(B52:E52)</f>
        <v>6.9666666666666659</v>
      </c>
      <c r="G52" s="2">
        <v>43357</v>
      </c>
    </row>
    <row r="53" spans="1:7" x14ac:dyDescent="0.3">
      <c r="A53" t="s">
        <v>39</v>
      </c>
      <c r="B53" s="10">
        <v>3.3</v>
      </c>
      <c r="C53" s="8"/>
      <c r="D53" s="8">
        <v>3.6</v>
      </c>
      <c r="E53" s="8">
        <v>3.3</v>
      </c>
      <c r="F53" s="9">
        <f t="shared" si="3"/>
        <v>3.4</v>
      </c>
      <c r="G53" s="2">
        <v>43357</v>
      </c>
    </row>
    <row r="54" spans="1:7" x14ac:dyDescent="0.3">
      <c r="A54" t="s">
        <v>53</v>
      </c>
      <c r="B54" s="10">
        <v>3.2</v>
      </c>
      <c r="C54" s="8"/>
      <c r="D54" s="8">
        <v>3</v>
      </c>
      <c r="E54" s="8">
        <v>2.9</v>
      </c>
      <c r="F54" s="9">
        <f t="shared" si="3"/>
        <v>3.0333333333333332</v>
      </c>
      <c r="G54" s="2">
        <v>43357</v>
      </c>
    </row>
    <row r="55" spans="1:7" x14ac:dyDescent="0.3">
      <c r="A55" t="s">
        <v>68</v>
      </c>
      <c r="B55" s="10">
        <v>2.5</v>
      </c>
      <c r="C55" s="8"/>
      <c r="D55" s="8">
        <v>3.8</v>
      </c>
      <c r="E55" s="8">
        <v>5</v>
      </c>
      <c r="F55" s="9">
        <f t="shared" si="3"/>
        <v>3.7666666666666671</v>
      </c>
      <c r="G55" s="2">
        <v>43357</v>
      </c>
    </row>
    <row r="56" spans="1:7" x14ac:dyDescent="0.3">
      <c r="A56" t="s">
        <v>35</v>
      </c>
      <c r="B56" s="10">
        <v>2.2999999999999998</v>
      </c>
      <c r="C56" s="8"/>
      <c r="D56" s="8">
        <v>2.5</v>
      </c>
      <c r="E56" s="8"/>
      <c r="F56" s="9">
        <f t="shared" si="3"/>
        <v>2.4</v>
      </c>
      <c r="G56" s="2">
        <v>43357</v>
      </c>
    </row>
    <row r="57" spans="1:7" x14ac:dyDescent="0.3">
      <c r="A57" t="s">
        <v>48</v>
      </c>
      <c r="B57" s="10">
        <v>2.2000000000000002</v>
      </c>
      <c r="C57" s="8"/>
      <c r="D57" s="8">
        <v>2.6</v>
      </c>
      <c r="E57" s="8">
        <v>2.2999999999999998</v>
      </c>
      <c r="F57" s="9">
        <f t="shared" si="3"/>
        <v>2.3666666666666667</v>
      </c>
      <c r="G57" s="2">
        <v>43357</v>
      </c>
    </row>
    <row r="58" spans="1:7" x14ac:dyDescent="0.3">
      <c r="A58" t="s">
        <v>41</v>
      </c>
      <c r="B58" s="10">
        <v>1.6</v>
      </c>
      <c r="C58" s="8"/>
      <c r="D58" s="8"/>
      <c r="E58" s="8"/>
      <c r="F58" s="9">
        <f t="shared" si="3"/>
        <v>1.6</v>
      </c>
      <c r="G58" s="2">
        <v>43357</v>
      </c>
    </row>
    <row r="59" spans="1:7" x14ac:dyDescent="0.3">
      <c r="A59" t="s">
        <v>52</v>
      </c>
      <c r="B59" s="10">
        <v>1.4</v>
      </c>
      <c r="C59" s="8"/>
      <c r="D59" s="8"/>
      <c r="E59" s="8"/>
      <c r="F59" s="9">
        <f t="shared" si="3"/>
        <v>1.4</v>
      </c>
      <c r="G59" s="2">
        <v>43357</v>
      </c>
    </row>
    <row r="60" spans="1:7" x14ac:dyDescent="0.3">
      <c r="A60" t="s">
        <v>46</v>
      </c>
      <c r="B60" s="10">
        <v>1.2</v>
      </c>
      <c r="C60" s="8"/>
      <c r="D60" s="8"/>
      <c r="E60" s="8"/>
      <c r="F60" s="9">
        <f t="shared" si="3"/>
        <v>1.2</v>
      </c>
      <c r="G60" s="2">
        <v>43357</v>
      </c>
    </row>
    <row r="61" spans="1:7" x14ac:dyDescent="0.3">
      <c r="A61" t="s">
        <v>69</v>
      </c>
      <c r="B61" s="10">
        <v>1</v>
      </c>
      <c r="C61" s="8"/>
      <c r="D61" s="8"/>
      <c r="E61" s="8"/>
      <c r="F61" s="9">
        <f t="shared" si="3"/>
        <v>1</v>
      </c>
      <c r="G61" s="2">
        <v>43357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Calcs</vt:lpstr>
      <vt:lpstr>Averages</vt:lpstr>
      <vt:lpstr>Jessicca</vt:lpstr>
      <vt:lpstr>Box Office Pivot</vt:lpstr>
      <vt:lpstr>Historical Predict Pivot</vt:lpstr>
      <vt:lpstr>Historical Raw</vt:lpstr>
      <vt:lpstr>Historical Predictions Raw</vt:lpstr>
    </vt:vector>
  </TitlesOfParts>
  <Company>Great-West Life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Muneer</dc:creator>
  <cp:lastModifiedBy>Ahmad, Muneer</cp:lastModifiedBy>
  <dcterms:created xsi:type="dcterms:W3CDTF">2018-07-17T21:45:34Z</dcterms:created>
  <dcterms:modified xsi:type="dcterms:W3CDTF">2018-09-17T16:04:31Z</dcterms:modified>
</cp:coreProperties>
</file>