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se.cuartas\Downloads\"/>
    </mc:Choice>
  </mc:AlternateContent>
  <xr:revisionPtr revIDLastSave="0" documentId="8_{C868A65B-A48D-47DC-B43A-7712284BAFDA}" xr6:coauthVersionLast="45" xr6:coauthVersionMax="45" xr10:uidLastSave="{00000000-0000-0000-0000-000000000000}"/>
  <bookViews>
    <workbookView xWindow="-120" yWindow="-120" windowWidth="29040" windowHeight="15840" activeTab="4" xr2:uid="{24AC6AE9-B7AF-4903-9186-F51FC862C1E8}"/>
  </bookViews>
  <sheets>
    <sheet name="ciscoHojaEstadoResultados2013" sheetId="3" r:id="rId1"/>
    <sheet name="ciscoHojaBalance2013" sheetId="1" r:id="rId2"/>
    <sheet name="ciscoHojaFlujoCaja2013" sheetId="2" r:id="rId3"/>
    <sheet name="ciscoCalculoNOPAT2013" sheetId="4" r:id="rId4"/>
    <sheet name="ciscoInvestedCAPITAL201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3" l="1"/>
  <c r="O46" i="3"/>
  <c r="O45" i="3"/>
  <c r="U40" i="4"/>
  <c r="W40" i="4"/>
  <c r="X11" i="4"/>
  <c r="X14" i="4"/>
  <c r="X17" i="4" s="1"/>
  <c r="Y14" i="4"/>
  <c r="Y17" i="4" s="1"/>
  <c r="Z14" i="4"/>
  <c r="Z17" i="4"/>
  <c r="Z16" i="4"/>
  <c r="Y16" i="4"/>
  <c r="X16" i="4"/>
  <c r="L52" i="1"/>
  <c r="Z11" i="4"/>
  <c r="Y11" i="4"/>
  <c r="O42" i="2"/>
  <c r="Q42" i="2"/>
  <c r="P42" i="2"/>
  <c r="P39" i="3"/>
  <c r="O47" i="2"/>
</calcChain>
</file>

<file path=xl/sharedStrings.xml><?xml version="1.0" encoding="utf-8"?>
<sst xmlns="http://schemas.openxmlformats.org/spreadsheetml/2006/main" count="418" uniqueCount="213">
  <si>
    <t>ASSETS</t>
  </si>
  <si>
    <t>Current assets:</t>
  </si>
  <si>
    <t>Cash and cash equivalents</t>
  </si>
  <si>
    <t>$</t>
  </si>
  <si>
    <t>Investments</t>
  </si>
  <si>
    <t>Accounts receivable, net of allowance for doubtful accounts of $228 at July 27, 2013 and $207 at July 28, 2012</t>
  </si>
  <si>
    <t>Inventories</t>
  </si>
  <si>
    <t>Financing receivables, net</t>
  </si>
  <si>
    <t>Deferred tax assets</t>
  </si>
  <si>
    <t>Other current assets</t>
  </si>
  <si>
    <t>Total current assets</t>
  </si>
  <si>
    <t>Property and equipment, net</t>
  </si>
  <si>
    <t>Goodwill</t>
  </si>
  <si>
    <t>Purchased intangible assets, net</t>
  </si>
  <si>
    <t>Other assets</t>
  </si>
  <si>
    <t>TOTAL ASSETS</t>
  </si>
  <si>
    <t>LIABILITIES AND EQUITY</t>
  </si>
  <si>
    <t>Current liabilities:</t>
  </si>
  <si>
    <t>Short-term debt</t>
  </si>
  <si>
    <t>Accounts payable</t>
  </si>
  <si>
    <t>Income taxes payable</t>
  </si>
  <si>
    <t>Accrued compensation</t>
  </si>
  <si>
    <t>Deferred revenue</t>
  </si>
  <si>
    <t>Other current liabilities</t>
  </si>
  <si>
    <t>Total current liabilities</t>
  </si>
  <si>
    <t>Long-term debt</t>
  </si>
  <si>
    <t>Other long-term liabilities</t>
  </si>
  <si>
    <t>Total liabilities</t>
  </si>
  <si>
    <t>Commitments and contingencies (Note 12)</t>
  </si>
  <si>
    <t>Equity:</t>
  </si>
  <si>
    <t>Cisco shareholders’ equity:</t>
  </si>
  <si>
    <t>Preferred stock, no par value: 5 shares authorized; none issued and outstanding</t>
  </si>
  <si>
    <t>—</t>
  </si>
  <si>
    <t>Common stock and additional paid-in capital, $0.001 par value: 20,000 shares authorized; 5,389 and 5,298 shares issued and outstanding at July 27, 2013 and July 28, 2012, respectively</t>
  </si>
  <si>
    <t>Retained earnings</t>
  </si>
  <si>
    <t>Accumulated other comprehensive income</t>
  </si>
  <si>
    <t>Total Cisco shareholders’ equity</t>
  </si>
  <si>
    <t>Noncontrolling interests</t>
  </si>
  <si>
    <t>Total equity</t>
  </si>
  <si>
    <t>TOTAL LIABILITIES AND EQUITY</t>
  </si>
  <si>
    <t>See Notes to Consolidated Financial Statements.</t>
  </si>
  <si>
    <t>REVENUE:</t>
  </si>
  <si>
    <t>Product</t>
  </si>
  <si>
    <t>Service</t>
  </si>
  <si>
    <t>Total revenue</t>
  </si>
  <si>
    <t>COST OF SALES:</t>
  </si>
  <si>
    <t>Total cost of sales</t>
  </si>
  <si>
    <t>GROSS MARGIN</t>
  </si>
  <si>
    <t>OPERATING EXPENSES:</t>
  </si>
  <si>
    <t>Research and development</t>
  </si>
  <si>
    <t>Sales and marketing</t>
  </si>
  <si>
    <t>General and administrative</t>
  </si>
  <si>
    <t>Amortization of purchased intangible assets</t>
  </si>
  <si>
    <t>Restructuring and other charges</t>
  </si>
  <si>
    <t>Total operating expenses</t>
  </si>
  <si>
    <t>OPERATING INCOME</t>
  </si>
  <si>
    <t>Interest income</t>
  </si>
  <si>
    <t>Interest expense</t>
  </si>
  <si>
    <t>(583</t>
  </si>
  <si>
    <t>)</t>
  </si>
  <si>
    <t>(596</t>
  </si>
  <si>
    <t>(628</t>
  </si>
  <si>
    <t>Other income (loss), net</t>
  </si>
  <si>
    <t>(40</t>
  </si>
  <si>
    <t>Interest and other income, net</t>
  </si>
  <si>
    <t>INCOME BEFORE PROVISION FOR INCOME TAXES</t>
  </si>
  <si>
    <t>Provision for income taxes</t>
  </si>
  <si>
    <t>NET INCOME</t>
  </si>
  <si>
    <t>Net income per share:</t>
  </si>
  <si>
    <t>Basic</t>
  </si>
  <si>
    <t>1.87</t>
  </si>
  <si>
    <t>1.50</t>
  </si>
  <si>
    <t>1.17</t>
  </si>
  <si>
    <t>Diluted</t>
  </si>
  <si>
    <t>1.86</t>
  </si>
  <si>
    <t>1.49</t>
  </si>
  <si>
    <t>Shares used in per-share calculation:</t>
  </si>
  <si>
    <t>Cash dividends declared per common share</t>
  </si>
  <si>
    <t>0.62</t>
  </si>
  <si>
    <t>0.28</t>
  </si>
  <si>
    <t>0.12</t>
  </si>
  <si>
    <t>Cash flows from operating activities:</t>
  </si>
  <si>
    <t>Net income</t>
  </si>
  <si>
    <t>Adjustments to reconcile net income to net cash provided by operating activities:</t>
  </si>
  <si>
    <t>Depreciation, amortization, and other</t>
  </si>
  <si>
    <t>Share-based compensation expense</t>
  </si>
  <si>
    <t>Provision for receivables</t>
  </si>
  <si>
    <t>Deferred income taxes</t>
  </si>
  <si>
    <t>(37</t>
  </si>
  <si>
    <t>(314</t>
  </si>
  <si>
    <t>(157</t>
  </si>
  <si>
    <t>Excess tax benefits from share-based compensation</t>
  </si>
  <si>
    <t>(92</t>
  </si>
  <si>
    <t>(60</t>
  </si>
  <si>
    <t>(71</t>
  </si>
  <si>
    <t>Net losses (gains) on investments</t>
  </si>
  <si>
    <t>(31</t>
  </si>
  <si>
    <t>(213</t>
  </si>
  <si>
    <t>Change in operating assets and liabilities, net of effects of acquisitions and divestitures:</t>
  </si>
  <si>
    <t>Accounts receivable</t>
  </si>
  <si>
    <t>(1,001</t>
  </si>
  <si>
    <t>(287</t>
  </si>
  <si>
    <t>(147</t>
  </si>
  <si>
    <t>Financing receivables</t>
  </si>
  <si>
    <t>(723</t>
  </si>
  <si>
    <t>(846</t>
  </si>
  <si>
    <t>(1,616</t>
  </si>
  <si>
    <t>(27</t>
  </si>
  <si>
    <t>(674</t>
  </si>
  <si>
    <t>(7</t>
  </si>
  <si>
    <t>(28</t>
  </si>
  <si>
    <t>Income taxes, net</t>
  </si>
  <si>
    <t>(239</t>
  </si>
  <si>
    <t>(156</t>
  </si>
  <si>
    <t>(101</t>
  </si>
  <si>
    <t>(64</t>
  </si>
  <si>
    <t>Other liabilities</t>
  </si>
  <si>
    <t>Net cash provided by operating activities</t>
  </si>
  <si>
    <t>Cash flows from investing activities:</t>
  </si>
  <si>
    <t>Purchases of investments</t>
  </si>
  <si>
    <t>(36,608</t>
  </si>
  <si>
    <t>(41,810</t>
  </si>
  <si>
    <t>(37,130</t>
  </si>
  <si>
    <t>Proceeds from sales of investments</t>
  </si>
  <si>
    <t>Proceeds from maturities of investments</t>
  </si>
  <si>
    <t>Acquisition of property and equipment</t>
  </si>
  <si>
    <t>(1,160</t>
  </si>
  <si>
    <t>(1,126</t>
  </si>
  <si>
    <t>(1,174</t>
  </si>
  <si>
    <t>Acquisition of businesses, net of cash and cash equivalents acquired</t>
  </si>
  <si>
    <t>(6,766</t>
  </si>
  <si>
    <t>(375</t>
  </si>
  <si>
    <t>(266</t>
  </si>
  <si>
    <t>Purchases of investments in privately held companies</t>
  </si>
  <si>
    <t>(225</t>
  </si>
  <si>
    <t>(380</t>
  </si>
  <si>
    <t>(204</t>
  </si>
  <si>
    <t>Return of investments in privately held companies</t>
  </si>
  <si>
    <t>Other</t>
  </si>
  <si>
    <t>Net cash used in investing activities</t>
  </si>
  <si>
    <t>(11,768</t>
  </si>
  <si>
    <t>(3,815</t>
  </si>
  <si>
    <t>(2,934</t>
  </si>
  <si>
    <t>Cash flows from financing activities:</t>
  </si>
  <si>
    <t>Issuances of common stock</t>
  </si>
  <si>
    <t>Repurchases of common stock - repurchase program</t>
  </si>
  <si>
    <t>(2,773</t>
  </si>
  <si>
    <t>(4,560</t>
  </si>
  <si>
    <t>(6,713</t>
  </si>
  <si>
    <t>Shares repurchased for tax withholdings on vesting of restricted stock units</t>
  </si>
  <si>
    <t>(330</t>
  </si>
  <si>
    <t>(200</t>
  </si>
  <si>
    <t>(183</t>
  </si>
  <si>
    <t>Short-term borrowings, maturities less than 90 days, net</t>
  </si>
  <si>
    <t>(20</t>
  </si>
  <si>
    <t>(557</t>
  </si>
  <si>
    <t>Issuances of debt, maturities greater than 90 days</t>
  </si>
  <si>
    <t>Repayments of debt, maturities greater than 90 days</t>
  </si>
  <si>
    <t>(16</t>
  </si>
  <si>
    <t>(3,113</t>
  </si>
  <si>
    <t>Dividends paid</t>
  </si>
  <si>
    <t>(3,310</t>
  </si>
  <si>
    <t>(1,501</t>
  </si>
  <si>
    <t>(658</t>
  </si>
  <si>
    <t>(5</t>
  </si>
  <si>
    <t>(153</t>
  </si>
  <si>
    <t>Net cash used in financing activities</t>
  </si>
  <si>
    <t>(3,000</t>
  </si>
  <si>
    <t>(5,539</t>
  </si>
  <si>
    <t>(4,064</t>
  </si>
  <si>
    <t>Net (decrease) increase in cash and cash equivalents</t>
  </si>
  <si>
    <t>(1,874</t>
  </si>
  <si>
    <t>Cash and cash equivalents, beginning of fiscal year</t>
  </si>
  <si>
    <t>Cash and cash equivalents, end of fiscal year</t>
  </si>
  <si>
    <t>Supplemental cash flow information:</t>
  </si>
  <si>
    <t>Cash paid for interest</t>
  </si>
  <si>
    <t>Cash paid for income taxes, net</t>
  </si>
  <si>
    <t>#NOPAT Y ROIC</t>
  </si>
  <si>
    <t>DEPRECACION Y AMOTIZACION</t>
  </si>
  <si>
    <t xml:space="preserve">DEPRECIACION </t>
  </si>
  <si>
    <t>AMORTIZACION</t>
  </si>
  <si>
    <t>(55) FLUJO CAJA</t>
  </si>
  <si>
    <t>(7)ESTADOS RESULTADOS</t>
  </si>
  <si>
    <t>#</t>
  </si>
  <si>
    <r>
      <rPr>
        <sz val="10"/>
        <color rgb="FF00B0F0"/>
        <rFont val="Inherit"/>
      </rPr>
      <t>(1)/(9)</t>
    </r>
    <r>
      <rPr>
        <sz val="10"/>
        <color theme="1"/>
        <rFont val="Inherit"/>
      </rPr>
      <t>=</t>
    </r>
    <r>
      <rPr>
        <sz val="11"/>
        <color rgb="FFC00000"/>
        <rFont val="Calibri"/>
        <family val="2"/>
        <scheme val="minor"/>
      </rPr>
      <t>(10)</t>
    </r>
  </si>
  <si>
    <t>11*</t>
  </si>
  <si>
    <t>* Interest income(net) =  Interest income -  Interest expense</t>
  </si>
  <si>
    <r>
      <t>*Depreciation</t>
    </r>
    <r>
      <rPr>
        <sz val="10"/>
        <color rgb="FF00B0F0"/>
        <rFont val="Inherit"/>
      </rPr>
      <t xml:space="preserve"> =(55)Flujo de caja(Depreciation, amortization, and other) - (7)Amortization</t>
    </r>
  </si>
  <si>
    <r>
      <t xml:space="preserve">* Interest income(net) </t>
    </r>
    <r>
      <rPr>
        <sz val="10"/>
        <color rgb="FF00B0F0"/>
        <rFont val="Inherit"/>
      </rPr>
      <t>=  Interest income -  Interest expense</t>
    </r>
  </si>
  <si>
    <t>31*</t>
  </si>
  <si>
    <t>36*</t>
  </si>
  <si>
    <t>51*</t>
  </si>
  <si>
    <r>
      <t>*Retained earnings + Accumulated comp</t>
    </r>
    <r>
      <rPr>
        <sz val="10"/>
        <color rgb="FF00B0F0"/>
        <rFont val="Inherit"/>
      </rPr>
      <t xml:space="preserve"> = Retained earnings + Accumulated other comprehensive income</t>
    </r>
  </si>
  <si>
    <r>
      <t xml:space="preserve">*Other assets </t>
    </r>
    <r>
      <rPr>
        <sz val="10"/>
        <color rgb="FF00B0F0"/>
        <rFont val="Inherit"/>
      </rPr>
      <t>= (36*)Financing receivables, net + (36)Other assets</t>
    </r>
  </si>
  <si>
    <r>
      <t xml:space="preserve">* Prepaid and other </t>
    </r>
    <r>
      <rPr>
        <sz val="10"/>
        <color rgb="FF00B0F0"/>
        <rFont val="Inherit"/>
      </rPr>
      <t>= (31*)Financing receivables, net + (31*)Other current assets</t>
    </r>
  </si>
  <si>
    <t xml:space="preserve"> In-process R &amp; D ( In-process research and development )</t>
  </si>
  <si>
    <t>Purchase of ST investments</t>
  </si>
  <si>
    <t>Proceeds from sale of ST investments</t>
  </si>
  <si>
    <t>80*</t>
  </si>
  <si>
    <r>
      <rPr>
        <sz val="9.5"/>
        <color theme="1"/>
        <rFont val="Inherit"/>
      </rPr>
      <t>Proceeds from sale of investments</t>
    </r>
    <r>
      <rPr>
        <sz val="9.5"/>
        <color rgb="FF00B0F0"/>
        <rFont val="Inherit"/>
      </rPr>
      <t xml:space="preserve"> = Proceeds from sales of investments + Proceeds from maturities of investments</t>
    </r>
  </si>
  <si>
    <t>(75) no se donde tomarlo o como extraerlo</t>
  </si>
  <si>
    <t>83*</t>
  </si>
  <si>
    <r>
      <rPr>
        <sz val="9.5"/>
        <color theme="1"/>
        <rFont val="Inherit"/>
      </rPr>
      <t>Repurchase of  investments</t>
    </r>
    <r>
      <rPr>
        <sz val="9.5"/>
        <color rgb="FF00B0F0"/>
        <rFont val="Inherit"/>
      </rPr>
      <t xml:space="preserve"> = Repurchases of common stock + Shares repurchased for tax withholdings on vesting of restricted stock units</t>
    </r>
  </si>
  <si>
    <t>(84) no se donde tomarlo o como extraerlo</t>
  </si>
  <si>
    <r>
      <t xml:space="preserve">Operating margin </t>
    </r>
    <r>
      <rPr>
        <sz val="10"/>
        <color rgb="FF00B0F0"/>
        <rFont val="Inherit"/>
      </rPr>
      <t>= ((1)Total revenue/(9)operating income)</t>
    </r>
  </si>
  <si>
    <t>Operating approach</t>
  </si>
  <si>
    <r>
      <t xml:space="preserve">Gross income </t>
    </r>
    <r>
      <rPr>
        <b/>
        <sz val="11"/>
        <color rgb="FF00B0F0"/>
        <rFont val="Calibri"/>
        <family val="2"/>
        <scheme val="minor"/>
      </rPr>
      <t>=  Total revenue - Total cost of sales</t>
    </r>
  </si>
  <si>
    <t>https://seekingalpha.com/instablog/753641-david-trainer/1014071-nopat-definition-and-formulae-for-net-operating-profit-after-tax-and-nopat-margin</t>
  </si>
  <si>
    <r>
      <t xml:space="preserve">EBT =  </t>
    </r>
    <r>
      <rPr>
        <b/>
        <sz val="13"/>
        <color rgb="FF00B0F0"/>
        <rFont val="Calibri"/>
        <family val="2"/>
        <scheme val="minor"/>
      </rPr>
      <t>EBIT</t>
    </r>
    <r>
      <rPr>
        <b/>
        <sz val="13"/>
        <color theme="1"/>
        <rFont val="Calibri"/>
        <family val="2"/>
        <scheme val="minor"/>
      </rPr>
      <t xml:space="preserve"> - </t>
    </r>
    <r>
      <rPr>
        <b/>
        <sz val="13"/>
        <color theme="9" tint="-0.249977111117893"/>
        <rFont val="Calibri"/>
        <family val="2"/>
        <scheme val="minor"/>
      </rPr>
      <t xml:space="preserve"> Interest income(net) </t>
    </r>
  </si>
  <si>
    <t>url NOTPAD</t>
  </si>
  <si>
    <r>
      <t xml:space="preserve">Tax rate </t>
    </r>
    <r>
      <rPr>
        <sz val="10"/>
        <color rgb="FF00B0F0"/>
        <rFont val="Inherit"/>
      </rPr>
      <t>= (14)Provision for income taxes / (13) INCOME BEFORE PROVISION FOR INCOME TAXES</t>
    </r>
  </si>
  <si>
    <t>*Amortizacion</t>
  </si>
  <si>
    <r>
      <t>EBIT =  (3)</t>
    </r>
    <r>
      <rPr>
        <b/>
        <sz val="13"/>
        <color rgb="FF00B0F0"/>
        <rFont val="Calibri"/>
        <family val="2"/>
        <scheme val="minor"/>
      </rPr>
      <t>Gross income</t>
    </r>
    <r>
      <rPr>
        <b/>
        <sz val="13"/>
        <color rgb="FFC00000"/>
        <rFont val="Calibri"/>
        <family val="2"/>
        <scheme val="minor"/>
      </rPr>
      <t xml:space="preserve"> - (4)Research and development - (5)Sales and marketing - (6)General and administrative -(7)Amortization of purchased intangible assets - (8)Restructuring and other charges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</si>
</sst>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Inherit"/>
    </font>
    <font>
      <sz val="10"/>
      <color theme="1"/>
      <name val="Inherit"/>
    </font>
    <font>
      <sz val="10"/>
      <color rgb="FF000000"/>
      <name val="Inherit"/>
    </font>
    <font>
      <sz val="9.5"/>
      <color theme="1"/>
      <name val="Inherit"/>
    </font>
    <font>
      <b/>
      <sz val="9.5"/>
      <color theme="1"/>
      <name val="Inherit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00B0F0"/>
      <name val="Inherit"/>
    </font>
    <font>
      <sz val="10"/>
      <color rgb="FF000000"/>
      <name val="Arial"/>
      <family val="2"/>
    </font>
    <font>
      <sz val="9.5"/>
      <color rgb="FF00B0F0"/>
      <name val="Inherit"/>
    </font>
    <font>
      <sz val="10"/>
      <color rgb="FFC00000"/>
      <name val="Inherit"/>
    </font>
    <font>
      <b/>
      <sz val="10"/>
      <color rgb="FFC00000"/>
      <name val="Inherit"/>
    </font>
    <font>
      <b/>
      <sz val="13"/>
      <color theme="1"/>
      <name val="Calibri"/>
      <family val="2"/>
      <scheme val="minor"/>
    </font>
    <font>
      <b/>
      <sz val="13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B0F0"/>
      <name val="Inherit"/>
    </font>
    <font>
      <b/>
      <sz val="13"/>
      <color theme="9" tint="-0.249977111117893"/>
      <name val="Calibri"/>
      <family val="2"/>
      <scheme val="minor"/>
    </font>
    <font>
      <sz val="10"/>
      <color theme="9" tint="-0.249977111117893"/>
      <name val="Inherit"/>
    </font>
    <font>
      <sz val="11"/>
      <color theme="9" tint="-0.249977111117893"/>
      <name val="Calibri"/>
      <family val="2"/>
      <scheme val="minor"/>
    </font>
    <font>
      <b/>
      <sz val="10"/>
      <color theme="9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 indent="3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 indent="3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3"/>
    </xf>
    <xf numFmtId="0" fontId="6" fillId="0" borderId="0" xfId="0" applyFont="1" applyAlignment="1">
      <alignment horizontal="left" vertical="center" wrapText="1" indent="5"/>
    </xf>
    <xf numFmtId="0" fontId="6" fillId="2" borderId="0" xfId="0" applyFont="1" applyFill="1" applyAlignment="1">
      <alignment horizontal="left" vertical="center" wrapText="1" indent="5"/>
    </xf>
    <xf numFmtId="0" fontId="6" fillId="2" borderId="0" xfId="0" applyFont="1" applyFill="1" applyAlignment="1">
      <alignment horizontal="left" vertical="center" wrapText="1" indent="9"/>
    </xf>
    <xf numFmtId="0" fontId="6" fillId="0" borderId="0" xfId="0" applyFont="1" applyAlignment="1">
      <alignment horizontal="left" vertical="center" wrapText="1" indent="12"/>
    </xf>
    <xf numFmtId="0" fontId="6" fillId="2" borderId="0" xfId="0" applyFont="1" applyFill="1" applyAlignment="1">
      <alignment horizontal="left" vertical="center" wrapText="1" indent="12"/>
    </xf>
    <xf numFmtId="164" fontId="7" fillId="2" borderId="0" xfId="0" applyNumberFormat="1" applyFont="1" applyFill="1" applyAlignment="1">
      <alignment horizontal="left" vertical="center" wrapText="1"/>
    </xf>
    <xf numFmtId="164" fontId="6" fillId="2" borderId="0" xfId="0" applyNumberFormat="1" applyFont="1" applyFill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164" fontId="3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4" fillId="2" borderId="0" xfId="0" applyNumberFormat="1" applyFont="1" applyFill="1" applyAlignment="1">
      <alignment wrapText="1"/>
    </xf>
    <xf numFmtId="164" fontId="4" fillId="2" borderId="0" xfId="0" applyNumberFormat="1" applyFont="1" applyFill="1" applyAlignment="1">
      <alignment horizontal="lef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0" fillId="0" borderId="0" xfId="0" applyNumberFormat="1"/>
    <xf numFmtId="0" fontId="15" fillId="0" borderId="0" xfId="0" applyFont="1"/>
    <xf numFmtId="0" fontId="1" fillId="0" borderId="0" xfId="0" applyFont="1"/>
    <xf numFmtId="0" fontId="18" fillId="0" borderId="0" xfId="0" applyFont="1"/>
    <xf numFmtId="0" fontId="22" fillId="2" borderId="0" xfId="0" applyFont="1" applyFill="1" applyAlignment="1">
      <alignment horizontal="left" vertical="center" wrapText="1"/>
    </xf>
    <xf numFmtId="49" fontId="23" fillId="0" borderId="0" xfId="0" applyNumberFormat="1" applyFont="1"/>
    <xf numFmtId="0" fontId="23" fillId="0" borderId="0" xfId="0" applyFont="1"/>
    <xf numFmtId="0" fontId="22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left" vertical="center" wrapText="1"/>
    </xf>
    <xf numFmtId="164" fontId="4" fillId="2" borderId="0" xfId="0" applyNumberFormat="1" applyFont="1" applyFill="1" applyAlignment="1">
      <alignment horizontal="right" vertical="center" wrapText="1"/>
    </xf>
    <xf numFmtId="164" fontId="4" fillId="2" borderId="2" xfId="0" applyNumberFormat="1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Alignment="1">
      <alignment wrapText="1"/>
    </xf>
    <xf numFmtId="164" fontId="4" fillId="2" borderId="2" xfId="0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164" fontId="4" fillId="2" borderId="4" xfId="0" applyNumberFormat="1" applyFont="1" applyFill="1" applyBorder="1" applyAlignment="1">
      <alignment wrapText="1"/>
    </xf>
    <xf numFmtId="0" fontId="4" fillId="0" borderId="0" xfId="0" applyFont="1" applyAlignment="1">
      <alignment wrapText="1" indent="1"/>
    </xf>
    <xf numFmtId="164" fontId="4" fillId="0" borderId="4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vertical="center" wrapText="1"/>
    </xf>
    <xf numFmtId="164" fontId="4" fillId="0" borderId="4" xfId="0" applyNumberFormat="1" applyFont="1" applyBorder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164" fontId="3" fillId="2" borderId="4" xfId="0" applyNumberFormat="1" applyFont="1" applyFill="1" applyBorder="1" applyAlignment="1">
      <alignment horizontal="right" vertical="center" wrapText="1"/>
    </xf>
    <xf numFmtId="164" fontId="4" fillId="2" borderId="4" xfId="0" applyNumberFormat="1" applyFont="1" applyFill="1" applyBorder="1" applyAlignment="1">
      <alignment horizontal="right" vertical="center" wrapText="1"/>
    </xf>
    <xf numFmtId="164" fontId="4" fillId="2" borderId="4" xfId="0" applyNumberFormat="1" applyFont="1" applyFill="1" applyBorder="1" applyAlignment="1">
      <alignment vertical="center" wrapText="1"/>
    </xf>
    <xf numFmtId="164" fontId="4" fillId="2" borderId="0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164" fontId="3" fillId="0" borderId="0" xfId="0" applyNumberFormat="1" applyFont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164" fontId="3" fillId="0" borderId="4" xfId="0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3" xfId="0" applyNumberFormat="1" applyFont="1" applyBorder="1" applyAlignment="1">
      <alignment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0" fontId="4" fillId="2" borderId="0" xfId="0" applyFont="1" applyFill="1" applyAlignment="1">
      <alignment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wrapText="1"/>
    </xf>
    <xf numFmtId="0" fontId="3" fillId="0" borderId="0" xfId="0" applyFont="1" applyAlignment="1">
      <alignment horizontal="left" vertical="center" wrapText="1" indent="3"/>
    </xf>
    <xf numFmtId="164" fontId="3" fillId="0" borderId="3" xfId="0" applyNumberFormat="1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wrapText="1"/>
    </xf>
    <xf numFmtId="0" fontId="4" fillId="2" borderId="0" xfId="0" applyFont="1" applyFill="1" applyAlignment="1">
      <alignment horizontal="left" vertical="center" wrapText="1" indent="5"/>
    </xf>
    <xf numFmtId="164" fontId="3" fillId="2" borderId="3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 indent="3"/>
    </xf>
    <xf numFmtId="164" fontId="3" fillId="0" borderId="1" xfId="0" applyNumberFormat="1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3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 indent="5"/>
    </xf>
    <xf numFmtId="164" fontId="3" fillId="2" borderId="0" xfId="0" applyNumberFormat="1" applyFont="1" applyFill="1" applyBorder="1" applyAlignment="1">
      <alignment horizontal="right" vertical="center" wrapText="1"/>
    </xf>
    <xf numFmtId="164" fontId="4" fillId="2" borderId="0" xfId="0" applyNumberFormat="1" applyFont="1" applyFill="1" applyBorder="1" applyAlignment="1">
      <alignment wrapText="1"/>
    </xf>
    <xf numFmtId="164" fontId="4" fillId="2" borderId="0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vertical="center" wrapText="1"/>
    </xf>
    <xf numFmtId="164" fontId="4" fillId="0" borderId="0" xfId="0" applyNumberFormat="1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5"/>
    </xf>
    <xf numFmtId="164" fontId="3" fillId="2" borderId="3" xfId="0" applyNumberFormat="1" applyFont="1" applyFill="1" applyBorder="1" applyAlignment="1">
      <alignment horizontal="left" vertical="center" wrapText="1"/>
    </xf>
    <xf numFmtId="164" fontId="4" fillId="2" borderId="3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5"/>
    </xf>
    <xf numFmtId="164" fontId="6" fillId="2" borderId="0" xfId="0" applyNumberFormat="1" applyFont="1" applyFill="1" applyAlignment="1">
      <alignment horizontal="left" vertical="center" wrapText="1"/>
    </xf>
    <xf numFmtId="164" fontId="6" fillId="2" borderId="0" xfId="0" applyNumberFormat="1" applyFont="1" applyFill="1" applyAlignment="1">
      <alignment horizontal="right" vertical="center" wrapText="1"/>
    </xf>
    <xf numFmtId="0" fontId="12" fillId="2" borderId="0" xfId="0" applyFont="1" applyFill="1" applyAlignment="1">
      <alignment vertical="center" wrapText="1"/>
    </xf>
    <xf numFmtId="164" fontId="7" fillId="2" borderId="0" xfId="0" applyNumberFormat="1" applyFont="1" applyFill="1" applyAlignment="1">
      <alignment horizontal="left" vertical="center" wrapText="1"/>
    </xf>
    <xf numFmtId="164" fontId="7" fillId="2" borderId="0" xfId="0" applyNumberFormat="1" applyFont="1" applyFill="1" applyAlignment="1">
      <alignment horizontal="right" vertical="center" wrapText="1"/>
    </xf>
    <xf numFmtId="164" fontId="6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wrapText="1"/>
    </xf>
    <xf numFmtId="0" fontId="6" fillId="2" borderId="0" xfId="0" applyFont="1" applyFill="1" applyAlignment="1">
      <alignment vertical="center" wrapText="1"/>
    </xf>
    <xf numFmtId="164" fontId="6" fillId="0" borderId="3" xfId="0" applyNumberFormat="1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164" fontId="7" fillId="0" borderId="3" xfId="0" applyNumberFormat="1" applyFont="1" applyBorder="1" applyAlignment="1">
      <alignment horizontal="left" vertical="center" wrapText="1"/>
    </xf>
    <xf numFmtId="164" fontId="7" fillId="0" borderId="2" xfId="0" applyNumberFormat="1" applyFont="1" applyBorder="1" applyAlignment="1">
      <alignment horizontal="left" vertical="center" wrapText="1"/>
    </xf>
    <xf numFmtId="164" fontId="7" fillId="0" borderId="3" xfId="0" applyNumberFormat="1" applyFont="1" applyBorder="1" applyAlignment="1">
      <alignment horizontal="right" vertical="center" wrapText="1"/>
    </xf>
    <xf numFmtId="164" fontId="7" fillId="0" borderId="2" xfId="0" applyNumberFormat="1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4" fillId="0" borderId="0" xfId="0" applyNumberFormat="1" applyFont="1" applyBorder="1" applyAlignment="1">
      <alignment wrapText="1"/>
    </xf>
    <xf numFmtId="0" fontId="6" fillId="2" borderId="0" xfId="0" applyFont="1" applyFill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righ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7" fillId="2" borderId="5" xfId="0" applyNumberFormat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 indent="3"/>
    </xf>
    <xf numFmtId="164" fontId="7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3"/>
    </xf>
    <xf numFmtId="164" fontId="7" fillId="0" borderId="5" xfId="0" applyNumberFormat="1" applyFont="1" applyBorder="1" applyAlignment="1">
      <alignment horizontal="right" vertical="center" wrapText="1"/>
    </xf>
    <xf numFmtId="164" fontId="6" fillId="0" borderId="5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 indent="12"/>
    </xf>
    <xf numFmtId="0" fontId="6" fillId="2" borderId="0" xfId="0" applyFont="1" applyFill="1" applyAlignment="1">
      <alignment horizontal="left" vertical="center" wrapText="1" indent="9"/>
    </xf>
    <xf numFmtId="0" fontId="6" fillId="0" borderId="0" xfId="0" applyFont="1" applyAlignment="1">
      <alignment horizontal="left" vertical="center" wrapText="1" indent="9"/>
    </xf>
    <xf numFmtId="0" fontId="6" fillId="2" borderId="0" xfId="0" applyFont="1" applyFill="1" applyAlignment="1">
      <alignment horizontal="left" vertical="center" wrapText="1" indent="5"/>
    </xf>
    <xf numFmtId="0" fontId="6" fillId="0" borderId="0" xfId="0" applyFont="1" applyAlignment="1">
      <alignment horizontal="left" vertical="center" wrapText="1" indent="5"/>
    </xf>
    <xf numFmtId="0" fontId="2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2" fillId="2" borderId="0" xfId="0" applyNumberFormat="1" applyFont="1" applyFill="1" applyAlignment="1">
      <alignment vertical="center" wrapText="1"/>
    </xf>
    <xf numFmtId="164" fontId="22" fillId="2" borderId="0" xfId="0" applyNumberFormat="1" applyFont="1" applyFill="1" applyAlignment="1">
      <alignment horizontal="right" vertical="center" wrapText="1"/>
    </xf>
    <xf numFmtId="164" fontId="22" fillId="2" borderId="0" xfId="0" applyNumberFormat="1" applyFont="1" applyFill="1" applyAlignment="1">
      <alignment horizontal="left" vertical="center" wrapText="1"/>
    </xf>
    <xf numFmtId="0" fontId="22" fillId="2" borderId="0" xfId="0" applyFont="1" applyFill="1" applyAlignment="1">
      <alignment horizontal="left" vertical="center" wrapText="1" indent="3"/>
    </xf>
    <xf numFmtId="164" fontId="24" fillId="2" borderId="0" xfId="0" applyNumberFormat="1" applyFont="1" applyFill="1" applyAlignment="1">
      <alignment horizontal="right" vertical="center" wrapText="1"/>
    </xf>
    <xf numFmtId="164" fontId="24" fillId="2" borderId="0" xfId="0" applyNumberFormat="1" applyFont="1" applyFill="1" applyAlignment="1">
      <alignment horizontal="left" vertical="center" wrapText="1"/>
    </xf>
    <xf numFmtId="164" fontId="22" fillId="2" borderId="0" xfId="0" applyNumberFormat="1" applyFont="1" applyFill="1" applyAlignment="1">
      <alignment wrapText="1"/>
    </xf>
    <xf numFmtId="0" fontId="22" fillId="0" borderId="0" xfId="0" applyFont="1" applyAlignment="1">
      <alignment horizontal="left" vertical="center" wrapText="1" indent="3"/>
    </xf>
    <xf numFmtId="164" fontId="24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wrapText="1"/>
    </xf>
    <xf numFmtId="164" fontId="22" fillId="0" borderId="0" xfId="0" applyNumberFormat="1" applyFont="1" applyAlignment="1">
      <alignment horizontal="right" vertical="center" wrapText="1"/>
    </xf>
    <xf numFmtId="164" fontId="22" fillId="0" borderId="0" xfId="0" applyNumberFormat="1" applyFont="1" applyAlignment="1">
      <alignment vertical="center" wrapText="1"/>
    </xf>
    <xf numFmtId="164" fontId="13" fillId="2" borderId="0" xfId="0" applyNumberFormat="1" applyFont="1" applyFill="1" applyAlignment="1">
      <alignment vertical="center" wrapText="1"/>
    </xf>
    <xf numFmtId="164" fontId="13" fillId="2" borderId="0" xfId="0" applyNumberFormat="1" applyFont="1" applyFill="1" applyAlignment="1">
      <alignment horizontal="right" vertical="center" wrapText="1"/>
    </xf>
    <xf numFmtId="164" fontId="13" fillId="2" borderId="1" xfId="0" applyNumberFormat="1" applyFont="1" applyFill="1" applyBorder="1" applyAlignment="1">
      <alignment horizontal="right" vertical="center" wrapText="1"/>
    </xf>
    <xf numFmtId="164" fontId="13" fillId="2" borderId="0" xfId="0" applyNumberFormat="1" applyFont="1" applyFill="1" applyAlignment="1">
      <alignment wrapText="1"/>
    </xf>
    <xf numFmtId="164" fontId="13" fillId="2" borderId="1" xfId="0" applyNumberFormat="1" applyFont="1" applyFill="1" applyBorder="1" applyAlignment="1">
      <alignment wrapText="1"/>
    </xf>
    <xf numFmtId="0" fontId="13" fillId="2" borderId="0" xfId="0" applyFont="1" applyFill="1" applyAlignment="1">
      <alignment horizontal="left" vertical="center" wrapText="1" indent="3"/>
    </xf>
    <xf numFmtId="164" fontId="14" fillId="2" borderId="0" xfId="0" applyNumberFormat="1" applyFont="1" applyFill="1" applyAlignment="1">
      <alignment horizontal="right" vertical="center" wrapText="1"/>
    </xf>
    <xf numFmtId="164" fontId="14" fillId="2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left" vertical="center" wrapText="1" indent="3"/>
    </xf>
    <xf numFmtId="164" fontId="14" fillId="0" borderId="0" xfId="0" applyNumberFormat="1" applyFont="1" applyAlignment="1">
      <alignment horizontal="right" vertical="center" wrapText="1"/>
    </xf>
    <xf numFmtId="164" fontId="13" fillId="0" borderId="0" xfId="0" applyNumberFormat="1" applyFont="1" applyAlignment="1">
      <alignment wrapText="1"/>
    </xf>
    <xf numFmtId="164" fontId="13" fillId="0" borderId="0" xfId="0" applyNumberFormat="1" applyFont="1" applyAlignment="1">
      <alignment horizontal="right" vertical="center" wrapText="1"/>
    </xf>
    <xf numFmtId="164" fontId="13" fillId="0" borderId="0" xfId="0" applyNumberFormat="1" applyFont="1" applyAlignment="1">
      <alignment vertical="center" wrapText="1"/>
    </xf>
    <xf numFmtId="164" fontId="13" fillId="0" borderId="3" xfId="0" applyNumberFormat="1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0" fontId="20" fillId="2" borderId="0" xfId="0" applyFont="1" applyFill="1" applyAlignment="1">
      <alignment horizontal="left" vertical="center" wrapText="1"/>
    </xf>
    <xf numFmtId="164" fontId="20" fillId="2" borderId="3" xfId="0" applyNumberFormat="1" applyFont="1" applyFill="1" applyBorder="1" applyAlignment="1">
      <alignment horizontal="right" vertical="center" wrapText="1"/>
    </xf>
    <xf numFmtId="164" fontId="20" fillId="2" borderId="0" xfId="0" applyNumberFormat="1" applyFont="1" applyFill="1" applyBorder="1" applyAlignment="1">
      <alignment horizontal="right" vertical="center" wrapText="1"/>
    </xf>
    <xf numFmtId="164" fontId="10" fillId="2" borderId="3" xfId="0" applyNumberFormat="1" applyFont="1" applyFill="1" applyBorder="1" applyAlignment="1">
      <alignment wrapText="1"/>
    </xf>
    <xf numFmtId="164" fontId="10" fillId="2" borderId="0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wrapText="1"/>
    </xf>
    <xf numFmtId="164" fontId="10" fillId="2" borderId="3" xfId="0" applyNumberFormat="1" applyFont="1" applyFill="1" applyBorder="1" applyAlignment="1">
      <alignment horizontal="right" vertical="center" wrapText="1"/>
    </xf>
    <xf numFmtId="164" fontId="10" fillId="2" borderId="0" xfId="0" applyNumberFormat="1" applyFont="1" applyFill="1" applyBorder="1" applyAlignment="1">
      <alignment horizontal="right" vertical="center" wrapText="1"/>
    </xf>
    <xf numFmtId="164" fontId="10" fillId="2" borderId="0" xfId="0" applyNumberFormat="1" applyFont="1" applyFill="1" applyAlignment="1">
      <alignment vertical="center" wrapText="1"/>
    </xf>
    <xf numFmtId="0" fontId="13" fillId="0" borderId="0" xfId="0" applyFont="1" applyAlignment="1">
      <alignment horizontal="left" vertical="center" wrapText="1" indent="5"/>
    </xf>
    <xf numFmtId="164" fontId="14" fillId="0" borderId="3" xfId="0" applyNumberFormat="1" applyFont="1" applyBorder="1" applyAlignment="1">
      <alignment horizontal="right" vertical="center" wrapText="1"/>
    </xf>
    <xf numFmtId="164" fontId="14" fillId="0" borderId="1" xfId="0" applyNumberFormat="1" applyFont="1" applyBorder="1" applyAlignment="1">
      <alignment horizontal="right" vertical="center" wrapText="1"/>
    </xf>
    <xf numFmtId="164" fontId="13" fillId="0" borderId="3" xfId="0" applyNumberFormat="1" applyFont="1" applyBorder="1" applyAlignment="1">
      <alignment horizontal="right" vertical="center" wrapText="1"/>
    </xf>
    <xf numFmtId="164" fontId="1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0</xdr:row>
      <xdr:rowOff>0</xdr:rowOff>
    </xdr:from>
    <xdr:to>
      <xdr:col>22</xdr:col>
      <xdr:colOff>400050</xdr:colOff>
      <xdr:row>30</xdr:row>
      <xdr:rowOff>132715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569C4C-0DF3-42E9-9AD8-FC7D0F3C0C9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0"/>
          <a:ext cx="6191250" cy="58858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4</xdr:row>
      <xdr:rowOff>19050</xdr:rowOff>
    </xdr:from>
    <xdr:to>
      <xdr:col>17</xdr:col>
      <xdr:colOff>571500</xdr:colOff>
      <xdr:row>41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AF4F9-5573-4880-AA1C-3EDC3FC5F4F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781050"/>
          <a:ext cx="6353175" cy="722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</xdr:row>
      <xdr:rowOff>66675</xdr:rowOff>
    </xdr:from>
    <xdr:to>
      <xdr:col>22</xdr:col>
      <xdr:colOff>187325</xdr:colOff>
      <xdr:row>40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CCFD91-CB09-4021-AE2C-960B35518B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257175"/>
          <a:ext cx="6273800" cy="7381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1</xdr:row>
      <xdr:rowOff>95250</xdr:rowOff>
    </xdr:from>
    <xdr:to>
      <xdr:col>22</xdr:col>
      <xdr:colOff>504825</xdr:colOff>
      <xdr:row>28</xdr:row>
      <xdr:rowOff>172720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AD47B4-A8E6-4693-96F9-CB3A25403D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285750"/>
          <a:ext cx="6562725" cy="5259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657225</xdr:colOff>
      <xdr:row>40</xdr:row>
      <xdr:rowOff>133350</xdr:rowOff>
    </xdr:from>
    <xdr:to>
      <xdr:col>22</xdr:col>
      <xdr:colOff>752475</xdr:colOff>
      <xdr:row>53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EE6276-8559-481F-8725-F79D77C8003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886700"/>
          <a:ext cx="6191250" cy="2533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0</xdr:row>
      <xdr:rowOff>123825</xdr:rowOff>
    </xdr:from>
    <xdr:to>
      <xdr:col>21</xdr:col>
      <xdr:colOff>610235</xdr:colOff>
      <xdr:row>16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DE8FB2-302F-4784-B250-0B1D6154938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123825"/>
          <a:ext cx="6630035" cy="3095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38100</xdr:colOff>
      <xdr:row>17</xdr:row>
      <xdr:rowOff>180975</xdr:rowOff>
    </xdr:from>
    <xdr:to>
      <xdr:col>21</xdr:col>
      <xdr:colOff>219075</xdr:colOff>
      <xdr:row>46</xdr:row>
      <xdr:rowOff>16510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2CCBC5-A8BA-4E8F-B8F2-4877464BAAD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9475"/>
          <a:ext cx="6276975" cy="53600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9BA4-27E9-4966-A675-AF5B9027D8A9}">
  <dimension ref="A3:T78"/>
  <sheetViews>
    <sheetView topLeftCell="A48" workbookViewId="0">
      <selection activeCell="O36" sqref="O36:V40"/>
    </sheetView>
  </sheetViews>
  <sheetFormatPr baseColWidth="10" defaultRowHeight="15"/>
  <cols>
    <col min="1" max="1" width="50" customWidth="1"/>
    <col min="2" max="2" width="5" customWidth="1"/>
    <col min="4" max="4" width="4" customWidth="1"/>
    <col min="6" max="6" width="4.140625" customWidth="1"/>
    <col min="7" max="7" width="9.85546875" customWidth="1"/>
    <col min="8" max="8" width="3.7109375" customWidth="1"/>
    <col min="9" max="9" width="4.28515625" customWidth="1"/>
    <col min="10" max="10" width="3.28515625" customWidth="1"/>
    <col min="11" max="11" width="8.140625" customWidth="1"/>
    <col min="12" max="12" width="4" customWidth="1"/>
  </cols>
  <sheetData>
    <row r="3" spans="1:13">
      <c r="A3" s="1" t="s">
        <v>41</v>
      </c>
      <c r="B3" s="50"/>
      <c r="C3" s="50"/>
      <c r="D3" s="50"/>
      <c r="E3" s="10"/>
      <c r="F3" s="50"/>
      <c r="G3" s="50"/>
      <c r="H3" s="50"/>
      <c r="I3" s="10"/>
      <c r="J3" s="50"/>
      <c r="K3" s="50"/>
      <c r="L3" s="50"/>
    </row>
    <row r="4" spans="1:13">
      <c r="A4" s="110" t="s">
        <v>42</v>
      </c>
      <c r="B4" s="112" t="s">
        <v>3</v>
      </c>
      <c r="C4" s="83">
        <v>38.029000000000003</v>
      </c>
      <c r="D4" s="71"/>
      <c r="E4" s="71"/>
      <c r="F4" s="121" t="s">
        <v>3</v>
      </c>
      <c r="G4" s="74">
        <v>36.326000000000001</v>
      </c>
      <c r="H4" s="71"/>
      <c r="I4" s="72"/>
      <c r="J4" s="121" t="s">
        <v>3</v>
      </c>
      <c r="K4" s="74">
        <v>34.526000000000003</v>
      </c>
      <c r="L4" s="71"/>
      <c r="M4" s="66"/>
    </row>
    <row r="5" spans="1:13">
      <c r="A5" s="110"/>
      <c r="B5" s="112"/>
      <c r="C5" s="83"/>
      <c r="D5" s="71"/>
      <c r="E5" s="71"/>
      <c r="F5" s="121"/>
      <c r="G5" s="74"/>
      <c r="H5" s="71"/>
      <c r="I5" s="72"/>
      <c r="J5" s="121"/>
      <c r="K5" s="74"/>
      <c r="L5" s="71"/>
      <c r="M5" s="66"/>
    </row>
    <row r="6" spans="1:13">
      <c r="A6" s="114" t="s">
        <v>43</v>
      </c>
      <c r="B6" s="62">
        <v>10.577999999999999</v>
      </c>
      <c r="C6" s="62"/>
      <c r="D6" s="64"/>
      <c r="E6" s="64"/>
      <c r="F6" s="53">
        <v>9.7349999999999994</v>
      </c>
      <c r="G6" s="53"/>
      <c r="H6" s="64"/>
      <c r="I6" s="50"/>
      <c r="J6" s="53">
        <v>8.6920000000000002</v>
      </c>
      <c r="K6" s="53"/>
      <c r="L6" s="64"/>
      <c r="M6" s="58"/>
    </row>
    <row r="7" spans="1:13" ht="15.75" thickBot="1">
      <c r="A7" s="114"/>
      <c r="B7" s="102"/>
      <c r="C7" s="102"/>
      <c r="D7" s="98"/>
      <c r="E7" s="64"/>
      <c r="F7" s="97"/>
      <c r="G7" s="97"/>
      <c r="H7" s="98"/>
      <c r="I7" s="50"/>
      <c r="J7" s="97"/>
      <c r="K7" s="97"/>
      <c r="L7" s="98"/>
      <c r="M7" s="58"/>
    </row>
    <row r="8" spans="1:13">
      <c r="A8" s="116" t="s">
        <v>44</v>
      </c>
      <c r="B8" s="101">
        <v>48.606999999999999</v>
      </c>
      <c r="C8" s="101"/>
      <c r="D8" s="93"/>
      <c r="E8" s="71"/>
      <c r="F8" s="95">
        <v>46.061</v>
      </c>
      <c r="G8" s="95"/>
      <c r="H8" s="93"/>
      <c r="I8" s="72"/>
      <c r="J8" s="95">
        <v>43.218000000000004</v>
      </c>
      <c r="K8" s="95"/>
      <c r="L8" s="93"/>
      <c r="M8" s="58">
        <v>1</v>
      </c>
    </row>
    <row r="9" spans="1:13" ht="15.75" thickBot="1">
      <c r="A9" s="116"/>
      <c r="B9" s="111"/>
      <c r="C9" s="111"/>
      <c r="D9" s="106"/>
      <c r="E9" s="71"/>
      <c r="F9" s="105"/>
      <c r="G9" s="105"/>
      <c r="H9" s="106"/>
      <c r="I9" s="72"/>
      <c r="J9" s="105"/>
      <c r="K9" s="105"/>
      <c r="L9" s="106"/>
      <c r="M9" s="58"/>
    </row>
    <row r="10" spans="1:13">
      <c r="A10" s="115" t="s">
        <v>45</v>
      </c>
      <c r="B10" s="103"/>
      <c r="C10" s="103"/>
      <c r="D10" s="103"/>
      <c r="E10" s="64"/>
      <c r="F10" s="103"/>
      <c r="G10" s="103"/>
      <c r="H10" s="103"/>
      <c r="I10" s="50"/>
      <c r="J10" s="120"/>
      <c r="K10" s="120"/>
      <c r="L10" s="120"/>
    </row>
    <row r="11" spans="1:13">
      <c r="A11" s="115"/>
      <c r="B11" s="64"/>
      <c r="C11" s="64"/>
      <c r="D11" s="64"/>
      <c r="E11" s="64"/>
      <c r="F11" s="64"/>
      <c r="G11" s="64"/>
      <c r="H11" s="64"/>
      <c r="I11" s="50"/>
      <c r="J11" s="50"/>
      <c r="K11" s="50"/>
      <c r="L11" s="50"/>
    </row>
    <row r="12" spans="1:13">
      <c r="A12" s="110" t="s">
        <v>42</v>
      </c>
      <c r="B12" s="83">
        <v>15.541</v>
      </c>
      <c r="C12" s="83"/>
      <c r="D12" s="71"/>
      <c r="E12" s="71"/>
      <c r="F12" s="74">
        <v>14.505000000000001</v>
      </c>
      <c r="G12" s="74"/>
      <c r="H12" s="71"/>
      <c r="I12" s="72"/>
      <c r="J12" s="74">
        <v>13.647</v>
      </c>
      <c r="K12" s="74"/>
      <c r="L12" s="71"/>
      <c r="M12" s="58"/>
    </row>
    <row r="13" spans="1:13">
      <c r="A13" s="110"/>
      <c r="B13" s="83"/>
      <c r="C13" s="83"/>
      <c r="D13" s="71"/>
      <c r="E13" s="71"/>
      <c r="F13" s="74"/>
      <c r="G13" s="74"/>
      <c r="H13" s="71"/>
      <c r="I13" s="72"/>
      <c r="J13" s="74"/>
      <c r="K13" s="74"/>
      <c r="L13" s="71"/>
      <c r="M13" s="58"/>
    </row>
    <row r="14" spans="1:13">
      <c r="A14" s="114" t="s">
        <v>43</v>
      </c>
      <c r="B14" s="62">
        <v>3.6259999999999999</v>
      </c>
      <c r="C14" s="62"/>
      <c r="D14" s="64"/>
      <c r="E14" s="64"/>
      <c r="F14" s="53">
        <v>3.347</v>
      </c>
      <c r="G14" s="53"/>
      <c r="H14" s="64"/>
      <c r="I14" s="50"/>
      <c r="J14" s="53">
        <v>3.0350000000000001</v>
      </c>
      <c r="K14" s="53"/>
      <c r="L14" s="64"/>
      <c r="M14" s="58"/>
    </row>
    <row r="15" spans="1:13" ht="15.75" thickBot="1">
      <c r="A15" s="114"/>
      <c r="B15" s="102"/>
      <c r="C15" s="102"/>
      <c r="D15" s="98"/>
      <c r="E15" s="64"/>
      <c r="F15" s="97"/>
      <c r="G15" s="97"/>
      <c r="H15" s="98"/>
      <c r="I15" s="50"/>
      <c r="J15" s="97"/>
      <c r="K15" s="97"/>
      <c r="L15" s="98"/>
      <c r="M15" s="58"/>
    </row>
    <row r="16" spans="1:13">
      <c r="A16" s="116" t="s">
        <v>46</v>
      </c>
      <c r="B16" s="101">
        <v>19.167000000000002</v>
      </c>
      <c r="C16" s="101"/>
      <c r="D16" s="93"/>
      <c r="E16" s="71"/>
      <c r="F16" s="95">
        <v>17.852</v>
      </c>
      <c r="G16" s="95"/>
      <c r="H16" s="93"/>
      <c r="I16" s="72"/>
      <c r="J16" s="95">
        <v>16.681999999999999</v>
      </c>
      <c r="K16" s="95"/>
      <c r="L16" s="93"/>
      <c r="M16" s="58">
        <v>2</v>
      </c>
    </row>
    <row r="17" spans="1:13" ht="15.75" thickBot="1">
      <c r="A17" s="116"/>
      <c r="B17" s="111"/>
      <c r="C17" s="111"/>
      <c r="D17" s="106"/>
      <c r="E17" s="71"/>
      <c r="F17" s="105"/>
      <c r="G17" s="105"/>
      <c r="H17" s="106"/>
      <c r="I17" s="72"/>
      <c r="J17" s="105"/>
      <c r="K17" s="105"/>
      <c r="L17" s="106"/>
      <c r="M17" s="58"/>
    </row>
    <row r="18" spans="1:13">
      <c r="A18" s="115" t="s">
        <v>47</v>
      </c>
      <c r="B18" s="108">
        <v>29.44</v>
      </c>
      <c r="C18" s="108"/>
      <c r="D18" s="103"/>
      <c r="E18" s="64"/>
      <c r="F18" s="109">
        <v>28.209</v>
      </c>
      <c r="G18" s="109"/>
      <c r="H18" s="103"/>
      <c r="I18" s="50"/>
      <c r="J18" s="109">
        <v>26.536000000000001</v>
      </c>
      <c r="K18" s="109"/>
      <c r="L18" s="103"/>
      <c r="M18" s="58">
        <v>3</v>
      </c>
    </row>
    <row r="19" spans="1:13">
      <c r="A19" s="115"/>
      <c r="B19" s="117"/>
      <c r="C19" s="117"/>
      <c r="D19" s="118"/>
      <c r="E19" s="64"/>
      <c r="F19" s="119"/>
      <c r="G19" s="119"/>
      <c r="H19" s="118"/>
      <c r="I19" s="50"/>
      <c r="J19" s="119"/>
      <c r="K19" s="119"/>
      <c r="L19" s="118"/>
      <c r="M19" s="58"/>
    </row>
    <row r="20" spans="1:13">
      <c r="A20" s="104" t="s">
        <v>48</v>
      </c>
      <c r="B20" s="71"/>
      <c r="C20" s="71"/>
      <c r="D20" s="71"/>
      <c r="E20" s="71"/>
      <c r="F20" s="71"/>
      <c r="G20" s="71"/>
      <c r="H20" s="71"/>
      <c r="I20" s="72"/>
      <c r="J20" s="72"/>
      <c r="K20" s="72"/>
      <c r="L20" s="72"/>
    </row>
    <row r="21" spans="1:13">
      <c r="A21" s="104"/>
      <c r="B21" s="71"/>
      <c r="C21" s="71"/>
      <c r="D21" s="71"/>
      <c r="E21" s="71"/>
      <c r="F21" s="71"/>
      <c r="G21" s="71"/>
      <c r="H21" s="71"/>
      <c r="I21" s="72"/>
      <c r="J21" s="72"/>
      <c r="K21" s="72"/>
      <c r="L21" s="72"/>
    </row>
    <row r="22" spans="1:13">
      <c r="A22" s="114" t="s">
        <v>49</v>
      </c>
      <c r="B22" s="62">
        <v>5.9420000000000002</v>
      </c>
      <c r="C22" s="62"/>
      <c r="D22" s="64"/>
      <c r="E22" s="64"/>
      <c r="F22" s="53">
        <v>5.4880000000000004</v>
      </c>
      <c r="G22" s="53"/>
      <c r="H22" s="64"/>
      <c r="I22" s="50"/>
      <c r="J22" s="53">
        <v>5.8230000000000004</v>
      </c>
      <c r="K22" s="53"/>
      <c r="L22" s="64"/>
      <c r="M22" s="58">
        <v>4</v>
      </c>
    </row>
    <row r="23" spans="1:13">
      <c r="A23" s="114"/>
      <c r="B23" s="62"/>
      <c r="C23" s="62"/>
      <c r="D23" s="64"/>
      <c r="E23" s="64"/>
      <c r="F23" s="53"/>
      <c r="G23" s="53"/>
      <c r="H23" s="64"/>
      <c r="I23" s="50"/>
      <c r="J23" s="53"/>
      <c r="K23" s="53"/>
      <c r="L23" s="64"/>
      <c r="M23" s="58"/>
    </row>
    <row r="24" spans="1:13">
      <c r="A24" s="110" t="s">
        <v>50</v>
      </c>
      <c r="B24" s="83">
        <v>9.5380000000000003</v>
      </c>
      <c r="C24" s="83"/>
      <c r="D24" s="71"/>
      <c r="E24" s="71"/>
      <c r="F24" s="74">
        <v>9.6470000000000002</v>
      </c>
      <c r="G24" s="74"/>
      <c r="H24" s="71"/>
      <c r="I24" s="72"/>
      <c r="J24" s="74">
        <v>9.8119999999999994</v>
      </c>
      <c r="K24" s="74"/>
      <c r="L24" s="71"/>
      <c r="M24" s="58">
        <v>5</v>
      </c>
    </row>
    <row r="25" spans="1:13">
      <c r="A25" s="110"/>
      <c r="B25" s="83"/>
      <c r="C25" s="83"/>
      <c r="D25" s="71"/>
      <c r="E25" s="71"/>
      <c r="F25" s="74"/>
      <c r="G25" s="74"/>
      <c r="H25" s="71"/>
      <c r="I25" s="72"/>
      <c r="J25" s="74"/>
      <c r="K25" s="74"/>
      <c r="L25" s="71"/>
      <c r="M25" s="58"/>
    </row>
    <row r="26" spans="1:13">
      <c r="A26" s="114" t="s">
        <v>51</v>
      </c>
      <c r="B26" s="62">
        <v>2.2639999999999998</v>
      </c>
      <c r="C26" s="62"/>
      <c r="D26" s="64"/>
      <c r="E26" s="64"/>
      <c r="F26" s="53">
        <v>2.3220000000000001</v>
      </c>
      <c r="G26" s="53"/>
      <c r="H26" s="64"/>
      <c r="I26" s="50"/>
      <c r="J26" s="53">
        <v>1.9079999999999999</v>
      </c>
      <c r="K26" s="53"/>
      <c r="L26" s="64"/>
      <c r="M26" s="58">
        <v>6</v>
      </c>
    </row>
    <row r="27" spans="1:13">
      <c r="A27" s="114"/>
      <c r="B27" s="62"/>
      <c r="C27" s="62"/>
      <c r="D27" s="64"/>
      <c r="E27" s="64"/>
      <c r="F27" s="53"/>
      <c r="G27" s="53"/>
      <c r="H27" s="64"/>
      <c r="I27" s="50"/>
      <c r="J27" s="53"/>
      <c r="K27" s="53"/>
      <c r="L27" s="64"/>
      <c r="M27" s="58"/>
    </row>
    <row r="28" spans="1:13">
      <c r="A28" s="110" t="s">
        <v>52</v>
      </c>
      <c r="B28" s="83">
        <v>395</v>
      </c>
      <c r="C28" s="83"/>
      <c r="D28" s="71"/>
      <c r="E28" s="71"/>
      <c r="F28" s="74">
        <v>383</v>
      </c>
      <c r="G28" s="74"/>
      <c r="H28" s="71"/>
      <c r="I28" s="72"/>
      <c r="J28" s="74">
        <v>520</v>
      </c>
      <c r="K28" s="74"/>
      <c r="L28" s="71"/>
      <c r="M28" s="58">
        <v>7</v>
      </c>
    </row>
    <row r="29" spans="1:13">
      <c r="A29" s="110"/>
      <c r="B29" s="83"/>
      <c r="C29" s="83"/>
      <c r="D29" s="71"/>
      <c r="E29" s="71"/>
      <c r="F29" s="74"/>
      <c r="G29" s="74"/>
      <c r="H29" s="71"/>
      <c r="I29" s="72"/>
      <c r="J29" s="74"/>
      <c r="K29" s="74"/>
      <c r="L29" s="71"/>
      <c r="M29" s="58"/>
    </row>
    <row r="30" spans="1:13">
      <c r="A30" s="114" t="s">
        <v>53</v>
      </c>
      <c r="B30" s="62">
        <v>105</v>
      </c>
      <c r="C30" s="62"/>
      <c r="D30" s="64"/>
      <c r="E30" s="64"/>
      <c r="F30" s="53">
        <v>304</v>
      </c>
      <c r="G30" s="53"/>
      <c r="H30" s="64"/>
      <c r="I30" s="50"/>
      <c r="J30" s="53">
        <v>799</v>
      </c>
      <c r="K30" s="53"/>
      <c r="L30" s="64"/>
      <c r="M30" s="58">
        <v>8</v>
      </c>
    </row>
    <row r="31" spans="1:13" ht="15.75" thickBot="1">
      <c r="A31" s="114"/>
      <c r="B31" s="102"/>
      <c r="C31" s="102"/>
      <c r="D31" s="98"/>
      <c r="E31" s="64"/>
      <c r="F31" s="97"/>
      <c r="G31" s="97"/>
      <c r="H31" s="98"/>
      <c r="I31" s="50"/>
      <c r="J31" s="97"/>
      <c r="K31" s="97"/>
      <c r="L31" s="98"/>
      <c r="M31" s="58"/>
    </row>
    <row r="32" spans="1:13">
      <c r="A32" s="116" t="s">
        <v>54</v>
      </c>
      <c r="B32" s="101">
        <v>18.244</v>
      </c>
      <c r="C32" s="101"/>
      <c r="D32" s="93"/>
      <c r="E32" s="71"/>
      <c r="F32" s="95">
        <v>18.143999999999998</v>
      </c>
      <c r="G32" s="95"/>
      <c r="H32" s="93"/>
      <c r="I32" s="72"/>
      <c r="J32" s="95">
        <v>18.861999999999998</v>
      </c>
      <c r="K32" s="95"/>
      <c r="L32" s="93"/>
      <c r="M32" s="66"/>
    </row>
    <row r="33" spans="1:20" ht="15.75" thickBot="1">
      <c r="A33" s="116"/>
      <c r="B33" s="111"/>
      <c r="C33" s="111"/>
      <c r="D33" s="106"/>
      <c r="E33" s="71"/>
      <c r="F33" s="105"/>
      <c r="G33" s="105"/>
      <c r="H33" s="106"/>
      <c r="I33" s="72"/>
      <c r="J33" s="105"/>
      <c r="K33" s="105"/>
      <c r="L33" s="106"/>
      <c r="M33" s="66"/>
      <c r="P33" s="39"/>
    </row>
    <row r="34" spans="1:20">
      <c r="A34" s="115" t="s">
        <v>55</v>
      </c>
      <c r="B34" s="108">
        <v>11.196</v>
      </c>
      <c r="C34" s="108"/>
      <c r="D34" s="103"/>
      <c r="E34" s="64"/>
      <c r="F34" s="109">
        <v>10.065</v>
      </c>
      <c r="G34" s="109"/>
      <c r="H34" s="103"/>
      <c r="I34" s="50"/>
      <c r="J34" s="109">
        <v>7.6740000000000004</v>
      </c>
      <c r="K34" s="109"/>
      <c r="L34" s="103"/>
      <c r="M34" s="58">
        <v>9</v>
      </c>
    </row>
    <row r="35" spans="1:20">
      <c r="A35" s="115"/>
      <c r="B35" s="62"/>
      <c r="C35" s="62"/>
      <c r="D35" s="64"/>
      <c r="E35" s="64"/>
      <c r="F35" s="53"/>
      <c r="G35" s="53"/>
      <c r="H35" s="64"/>
      <c r="I35" s="50"/>
      <c r="J35" s="53"/>
      <c r="K35" s="53"/>
      <c r="L35" s="64"/>
      <c r="M35" s="58"/>
    </row>
    <row r="36" spans="1:20">
      <c r="A36" s="110" t="s">
        <v>56</v>
      </c>
      <c r="B36" s="83">
        <v>654</v>
      </c>
      <c r="C36" s="83"/>
      <c r="D36" s="71"/>
      <c r="E36" s="71"/>
      <c r="F36" s="74">
        <v>650</v>
      </c>
      <c r="G36" s="74"/>
      <c r="H36" s="71"/>
      <c r="I36" s="72"/>
      <c r="J36" s="74">
        <v>641</v>
      </c>
      <c r="K36" s="74"/>
      <c r="L36" s="71"/>
      <c r="M36" s="67" t="s">
        <v>185</v>
      </c>
    </row>
    <row r="37" spans="1:20">
      <c r="A37" s="110"/>
      <c r="B37" s="83"/>
      <c r="C37" s="83"/>
      <c r="D37" s="71"/>
      <c r="E37" s="71"/>
      <c r="F37" s="74"/>
      <c r="G37" s="74"/>
      <c r="H37" s="71"/>
      <c r="I37" s="72"/>
      <c r="J37" s="74"/>
      <c r="K37" s="74"/>
      <c r="L37" s="71"/>
      <c r="M37" s="67"/>
      <c r="P37">
        <v>2351</v>
      </c>
      <c r="Q37" t="s">
        <v>178</v>
      </c>
      <c r="T37" t="s">
        <v>181</v>
      </c>
    </row>
    <row r="38" spans="1:20">
      <c r="A38" s="114" t="s">
        <v>57</v>
      </c>
      <c r="B38" s="62" t="s">
        <v>58</v>
      </c>
      <c r="C38" s="62"/>
      <c r="D38" s="60" t="s">
        <v>59</v>
      </c>
      <c r="E38" s="64"/>
      <c r="F38" s="53" t="s">
        <v>60</v>
      </c>
      <c r="G38" s="53"/>
      <c r="H38" s="51" t="s">
        <v>59</v>
      </c>
      <c r="I38" s="50"/>
      <c r="J38" s="53" t="s">
        <v>61</v>
      </c>
      <c r="K38" s="53"/>
      <c r="L38" s="51" t="s">
        <v>59</v>
      </c>
      <c r="M38" s="67" t="s">
        <v>185</v>
      </c>
      <c r="P38">
        <v>395</v>
      </c>
      <c r="Q38" t="s">
        <v>179</v>
      </c>
      <c r="T38" t="s">
        <v>182</v>
      </c>
    </row>
    <row r="39" spans="1:20">
      <c r="A39" s="114"/>
      <c r="B39" s="62"/>
      <c r="C39" s="62"/>
      <c r="D39" s="60"/>
      <c r="E39" s="64"/>
      <c r="F39" s="53"/>
      <c r="G39" s="53"/>
      <c r="H39" s="51"/>
      <c r="I39" s="50"/>
      <c r="J39" s="53"/>
      <c r="K39" s="53"/>
      <c r="L39" s="51"/>
      <c r="M39" s="67"/>
      <c r="P39" s="30">
        <f>P37-P38</f>
        <v>1956</v>
      </c>
      <c r="Q39" t="s">
        <v>180</v>
      </c>
    </row>
    <row r="40" spans="1:20">
      <c r="A40" s="110" t="s">
        <v>62</v>
      </c>
      <c r="B40" s="83" t="s">
        <v>63</v>
      </c>
      <c r="C40" s="83"/>
      <c r="D40" s="112" t="s">
        <v>59</v>
      </c>
      <c r="E40" s="71"/>
      <c r="F40" s="74">
        <v>40</v>
      </c>
      <c r="G40" s="74"/>
      <c r="H40" s="71"/>
      <c r="I40" s="72"/>
      <c r="J40" s="74">
        <v>138</v>
      </c>
      <c r="K40" s="74"/>
      <c r="L40" s="71"/>
      <c r="M40" s="58">
        <v>12</v>
      </c>
    </row>
    <row r="41" spans="1:20" ht="15.75" thickBot="1">
      <c r="A41" s="110"/>
      <c r="B41" s="111"/>
      <c r="C41" s="111"/>
      <c r="D41" s="113"/>
      <c r="E41" s="71"/>
      <c r="F41" s="105"/>
      <c r="G41" s="105"/>
      <c r="H41" s="106"/>
      <c r="I41" s="72"/>
      <c r="J41" s="105"/>
      <c r="K41" s="105"/>
      <c r="L41" s="106"/>
      <c r="M41" s="58"/>
    </row>
    <row r="42" spans="1:20">
      <c r="A42" s="107" t="s">
        <v>64</v>
      </c>
      <c r="B42" s="108">
        <v>31</v>
      </c>
      <c r="C42" s="108"/>
      <c r="D42" s="103"/>
      <c r="E42" s="64"/>
      <c r="F42" s="109">
        <v>94</v>
      </c>
      <c r="G42" s="109"/>
      <c r="H42" s="103"/>
      <c r="I42" s="50"/>
      <c r="J42" s="109">
        <v>151</v>
      </c>
      <c r="K42" s="109"/>
      <c r="L42" s="103"/>
      <c r="M42" s="66"/>
    </row>
    <row r="43" spans="1:20" ht="15.75" thickBot="1">
      <c r="A43" s="107"/>
      <c r="B43" s="102"/>
      <c r="C43" s="102"/>
      <c r="D43" s="98"/>
      <c r="E43" s="64"/>
      <c r="F43" s="97"/>
      <c r="G43" s="97"/>
      <c r="H43" s="98"/>
      <c r="I43" s="50"/>
      <c r="J43" s="97"/>
      <c r="K43" s="97"/>
      <c r="L43" s="98"/>
      <c r="M43" s="66"/>
    </row>
    <row r="44" spans="1:20">
      <c r="A44" s="104" t="s">
        <v>65</v>
      </c>
      <c r="B44" s="101">
        <v>11.227</v>
      </c>
      <c r="C44" s="101"/>
      <c r="D44" s="93"/>
      <c r="E44" s="71"/>
      <c r="F44" s="95">
        <v>10.159000000000001</v>
      </c>
      <c r="G44" s="95"/>
      <c r="H44" s="93"/>
      <c r="I44" s="72"/>
      <c r="J44" s="95">
        <v>7.8250000000000002</v>
      </c>
      <c r="K44" s="95"/>
      <c r="L44" s="93"/>
      <c r="M44" s="58">
        <v>13</v>
      </c>
    </row>
    <row r="45" spans="1:20">
      <c r="A45" s="104"/>
      <c r="B45" s="83"/>
      <c r="C45" s="83"/>
      <c r="D45" s="71"/>
      <c r="E45" s="71"/>
      <c r="F45" s="74"/>
      <c r="G45" s="74"/>
      <c r="H45" s="71"/>
      <c r="I45" s="72"/>
      <c r="J45" s="74"/>
      <c r="K45" s="74"/>
      <c r="L45" s="71"/>
      <c r="M45" s="58"/>
      <c r="O45">
        <f>1244/11227</f>
        <v>0.11080431103589561</v>
      </c>
      <c r="P45">
        <f>1335/7825</f>
        <v>0.17060702875399361</v>
      </c>
    </row>
    <row r="46" spans="1:20">
      <c r="A46" s="59" t="s">
        <v>66</v>
      </c>
      <c r="B46" s="62">
        <v>1.244</v>
      </c>
      <c r="C46" s="62"/>
      <c r="D46" s="64"/>
      <c r="E46" s="64"/>
      <c r="F46" s="53">
        <v>2.1179999999999999</v>
      </c>
      <c r="G46" s="53"/>
      <c r="H46" s="64"/>
      <c r="I46" s="50"/>
      <c r="J46" s="53">
        <v>1.335</v>
      </c>
      <c r="K46" s="53"/>
      <c r="L46" s="64"/>
      <c r="M46" s="58">
        <v>14</v>
      </c>
      <c r="O46">
        <f>2118/10159</f>
        <v>0.20848508711487351</v>
      </c>
    </row>
    <row r="47" spans="1:20" ht="15.75" thickBot="1">
      <c r="A47" s="59"/>
      <c r="B47" s="102"/>
      <c r="C47" s="102"/>
      <c r="D47" s="98"/>
      <c r="E47" s="64"/>
      <c r="F47" s="97"/>
      <c r="G47" s="97"/>
      <c r="H47" s="98"/>
      <c r="I47" s="50"/>
      <c r="J47" s="97"/>
      <c r="K47" s="97"/>
      <c r="L47" s="98"/>
      <c r="M47" s="58"/>
    </row>
    <row r="48" spans="1:20">
      <c r="A48" s="99" t="s">
        <v>67</v>
      </c>
      <c r="B48" s="100" t="s">
        <v>3</v>
      </c>
      <c r="C48" s="101">
        <v>9.9830000000000005</v>
      </c>
      <c r="D48" s="93"/>
      <c r="E48" s="71"/>
      <c r="F48" s="94" t="s">
        <v>3</v>
      </c>
      <c r="G48" s="95">
        <v>8.0410000000000004</v>
      </c>
      <c r="H48" s="93"/>
      <c r="I48" s="72"/>
      <c r="J48" s="94" t="s">
        <v>3</v>
      </c>
      <c r="K48" s="95">
        <v>6.49</v>
      </c>
      <c r="L48" s="93"/>
      <c r="M48" s="58">
        <v>15</v>
      </c>
    </row>
    <row r="49" spans="1:13" ht="15.75" thickBot="1">
      <c r="A49" s="99"/>
      <c r="B49" s="90"/>
      <c r="C49" s="84"/>
      <c r="D49" s="76"/>
      <c r="E49" s="71"/>
      <c r="F49" s="86"/>
      <c r="G49" s="75"/>
      <c r="H49" s="76"/>
      <c r="I49" s="72"/>
      <c r="J49" s="86"/>
      <c r="K49" s="75"/>
      <c r="L49" s="76"/>
      <c r="M49" s="58"/>
    </row>
    <row r="50" spans="1:13" ht="15.75" thickTop="1">
      <c r="A50" s="96"/>
      <c r="B50" s="68"/>
      <c r="C50" s="68"/>
      <c r="D50" s="68"/>
      <c r="E50" s="50"/>
      <c r="F50" s="68"/>
      <c r="G50" s="68"/>
      <c r="H50" s="68"/>
      <c r="I50" s="50"/>
      <c r="J50" s="80"/>
      <c r="K50" s="80"/>
      <c r="L50" s="80"/>
    </row>
    <row r="51" spans="1:13">
      <c r="A51" s="96"/>
      <c r="B51" s="64"/>
      <c r="C51" s="64"/>
      <c r="D51" s="64"/>
      <c r="E51" s="50"/>
      <c r="F51" s="64"/>
      <c r="G51" s="64"/>
      <c r="H51" s="64"/>
      <c r="I51" s="50"/>
      <c r="J51" s="50"/>
      <c r="K51" s="50"/>
      <c r="L51" s="50"/>
    </row>
    <row r="52" spans="1:13">
      <c r="A52" s="92" t="s">
        <v>68</v>
      </c>
      <c r="B52" s="71"/>
      <c r="C52" s="71"/>
      <c r="D52" s="71"/>
      <c r="E52" s="72"/>
      <c r="F52" s="71"/>
      <c r="G52" s="71"/>
      <c r="H52" s="71"/>
      <c r="I52" s="72"/>
      <c r="J52" s="72"/>
      <c r="K52" s="72"/>
      <c r="L52" s="72"/>
    </row>
    <row r="53" spans="1:13">
      <c r="A53" s="92"/>
      <c r="B53" s="71"/>
      <c r="C53" s="71"/>
      <c r="D53" s="71"/>
      <c r="E53" s="72"/>
      <c r="F53" s="71"/>
      <c r="G53" s="71"/>
      <c r="H53" s="71"/>
      <c r="I53" s="72"/>
      <c r="J53" s="72"/>
      <c r="K53" s="72"/>
      <c r="L53" s="72"/>
    </row>
    <row r="54" spans="1:13">
      <c r="A54" s="77" t="s">
        <v>69</v>
      </c>
      <c r="B54" s="60" t="s">
        <v>3</v>
      </c>
      <c r="C54" s="62" t="s">
        <v>70</v>
      </c>
      <c r="D54" s="64"/>
      <c r="E54" s="64"/>
      <c r="F54" s="51" t="s">
        <v>3</v>
      </c>
      <c r="G54" s="53" t="s">
        <v>71</v>
      </c>
      <c r="H54" s="64"/>
      <c r="I54" s="50"/>
      <c r="J54" s="51" t="s">
        <v>3</v>
      </c>
      <c r="K54" s="53" t="s">
        <v>72</v>
      </c>
      <c r="L54" s="64"/>
      <c r="M54" s="58">
        <v>16</v>
      </c>
    </row>
    <row r="55" spans="1:13" ht="15.75" thickBot="1">
      <c r="A55" s="77"/>
      <c r="B55" s="61"/>
      <c r="C55" s="63"/>
      <c r="D55" s="65"/>
      <c r="E55" s="64"/>
      <c r="F55" s="52"/>
      <c r="G55" s="54"/>
      <c r="H55" s="65"/>
      <c r="I55" s="50"/>
      <c r="J55" s="52"/>
      <c r="K55" s="54"/>
      <c r="L55" s="65"/>
      <c r="M55" s="58"/>
    </row>
    <row r="56" spans="1:13" ht="15.75" thickTop="1">
      <c r="A56" s="82" t="s">
        <v>73</v>
      </c>
      <c r="B56" s="89" t="s">
        <v>3</v>
      </c>
      <c r="C56" s="91" t="s">
        <v>74</v>
      </c>
      <c r="D56" s="70"/>
      <c r="E56" s="71"/>
      <c r="F56" s="85" t="s">
        <v>3</v>
      </c>
      <c r="G56" s="87" t="s">
        <v>75</v>
      </c>
      <c r="H56" s="70"/>
      <c r="I56" s="72"/>
      <c r="J56" s="85" t="s">
        <v>3</v>
      </c>
      <c r="K56" s="87" t="s">
        <v>72</v>
      </c>
      <c r="L56" s="70"/>
      <c r="M56" s="58"/>
    </row>
    <row r="57" spans="1:13" ht="15.75" thickBot="1">
      <c r="A57" s="82"/>
      <c r="B57" s="90"/>
      <c r="C57" s="84"/>
      <c r="D57" s="76"/>
      <c r="E57" s="71"/>
      <c r="F57" s="86"/>
      <c r="G57" s="75"/>
      <c r="H57" s="76"/>
      <c r="I57" s="72"/>
      <c r="J57" s="86"/>
      <c r="K57" s="75"/>
      <c r="L57" s="76"/>
      <c r="M57" s="58"/>
    </row>
    <row r="58" spans="1:13" ht="15.75" thickTop="1">
      <c r="A58" s="88" t="s">
        <v>76</v>
      </c>
      <c r="B58" s="68"/>
      <c r="C58" s="68"/>
      <c r="D58" s="68"/>
      <c r="E58" s="64"/>
      <c r="F58" s="68"/>
      <c r="G58" s="68"/>
      <c r="H58" s="68"/>
      <c r="I58" s="50"/>
      <c r="J58" s="80"/>
      <c r="K58" s="80"/>
      <c r="L58" s="80"/>
    </row>
    <row r="59" spans="1:13">
      <c r="A59" s="88"/>
      <c r="B59" s="64"/>
      <c r="C59" s="64"/>
      <c r="D59" s="64"/>
      <c r="E59" s="64"/>
      <c r="F59" s="64"/>
      <c r="G59" s="64"/>
      <c r="H59" s="64"/>
      <c r="I59" s="50"/>
      <c r="J59" s="81"/>
      <c r="K59" s="81"/>
      <c r="L59" s="81"/>
    </row>
    <row r="60" spans="1:13">
      <c r="A60" s="82" t="s">
        <v>69</v>
      </c>
      <c r="B60" s="83">
        <v>5.3289999999999997</v>
      </c>
      <c r="C60" s="83"/>
      <c r="D60" s="71"/>
      <c r="E60" s="71"/>
      <c r="F60" s="74">
        <v>5.37</v>
      </c>
      <c r="G60" s="74"/>
      <c r="H60" s="71"/>
      <c r="I60" s="72"/>
      <c r="J60" s="74">
        <v>5.5289999999999999</v>
      </c>
      <c r="K60" s="74"/>
      <c r="L60" s="71"/>
      <c r="M60" s="58">
        <v>17</v>
      </c>
    </row>
    <row r="61" spans="1:13" ht="15.75" thickBot="1">
      <c r="A61" s="82"/>
      <c r="B61" s="84"/>
      <c r="C61" s="84"/>
      <c r="D61" s="76"/>
      <c r="E61" s="71"/>
      <c r="F61" s="75"/>
      <c r="G61" s="75"/>
      <c r="H61" s="76"/>
      <c r="I61" s="72"/>
      <c r="J61" s="75"/>
      <c r="K61" s="75"/>
      <c r="L61" s="76"/>
      <c r="M61" s="58"/>
    </row>
    <row r="62" spans="1:13" ht="15.75" thickTop="1">
      <c r="A62" s="77" t="s">
        <v>73</v>
      </c>
      <c r="B62" s="78">
        <v>5.38</v>
      </c>
      <c r="C62" s="78"/>
      <c r="D62" s="68"/>
      <c r="E62" s="64"/>
      <c r="F62" s="79">
        <v>5.4039999999999999</v>
      </c>
      <c r="G62" s="79"/>
      <c r="H62" s="68"/>
      <c r="I62" s="50"/>
      <c r="J62" s="79">
        <v>5.5629999999999997</v>
      </c>
      <c r="K62" s="79"/>
      <c r="L62" s="68"/>
      <c r="M62" s="58"/>
    </row>
    <row r="63" spans="1:13" ht="15.75" thickBot="1">
      <c r="A63" s="77"/>
      <c r="B63" s="63"/>
      <c r="C63" s="63"/>
      <c r="D63" s="65"/>
      <c r="E63" s="64"/>
      <c r="F63" s="54"/>
      <c r="G63" s="54"/>
      <c r="H63" s="65"/>
      <c r="I63" s="50"/>
      <c r="J63" s="54"/>
      <c r="K63" s="54"/>
      <c r="L63" s="65"/>
      <c r="M63" s="58"/>
    </row>
    <row r="64" spans="1:13" ht="15.75" thickTop="1">
      <c r="A64" s="69"/>
      <c r="B64" s="70"/>
      <c r="C64" s="70"/>
      <c r="D64" s="70"/>
      <c r="E64" s="71"/>
      <c r="F64" s="70"/>
      <c r="G64" s="70"/>
      <c r="H64" s="70"/>
      <c r="I64" s="72"/>
      <c r="J64" s="73"/>
      <c r="K64" s="73"/>
      <c r="L64" s="73"/>
    </row>
    <row r="65" spans="1:13">
      <c r="A65" s="69"/>
      <c r="B65" s="71"/>
      <c r="C65" s="71"/>
      <c r="D65" s="71"/>
      <c r="E65" s="71"/>
      <c r="F65" s="71"/>
      <c r="G65" s="71"/>
      <c r="H65" s="71"/>
      <c r="I65" s="72"/>
      <c r="J65" s="72"/>
      <c r="K65" s="72"/>
      <c r="L65" s="72"/>
    </row>
    <row r="66" spans="1:13">
      <c r="A66" s="59" t="s">
        <v>77</v>
      </c>
      <c r="B66" s="60" t="s">
        <v>3</v>
      </c>
      <c r="C66" s="62" t="s">
        <v>78</v>
      </c>
      <c r="D66" s="64"/>
      <c r="E66" s="64"/>
      <c r="F66" s="51" t="s">
        <v>3</v>
      </c>
      <c r="G66" s="53" t="s">
        <v>79</v>
      </c>
      <c r="H66" s="64"/>
      <c r="I66" s="50"/>
      <c r="J66" s="51" t="s">
        <v>3</v>
      </c>
      <c r="K66" s="53" t="s">
        <v>80</v>
      </c>
      <c r="L66" s="55"/>
      <c r="M66" s="58"/>
    </row>
    <row r="67" spans="1:13" ht="15.75" thickBot="1">
      <c r="A67" s="59"/>
      <c r="B67" s="61"/>
      <c r="C67" s="63"/>
      <c r="D67" s="65"/>
      <c r="E67" s="64"/>
      <c r="F67" s="52"/>
      <c r="G67" s="54"/>
      <c r="H67" s="65"/>
      <c r="I67" s="50"/>
      <c r="J67" s="52"/>
      <c r="K67" s="54"/>
      <c r="L67" s="56"/>
      <c r="M67" s="58"/>
    </row>
    <row r="68" spans="1:13" ht="15.75" thickTop="1"/>
    <row r="69" spans="1:13">
      <c r="A69" s="59" t="s">
        <v>204</v>
      </c>
      <c r="B69" s="60"/>
      <c r="C69" s="62"/>
      <c r="D69" s="64"/>
      <c r="E69" s="64"/>
      <c r="F69" s="51"/>
      <c r="G69" s="53"/>
      <c r="H69" s="64"/>
      <c r="I69" s="50"/>
      <c r="J69" s="51"/>
      <c r="K69" s="53"/>
      <c r="L69" s="55"/>
      <c r="M69" s="57" t="s">
        <v>184</v>
      </c>
    </row>
    <row r="70" spans="1:13" ht="15.75" thickBot="1">
      <c r="A70" s="59"/>
      <c r="B70" s="61"/>
      <c r="C70" s="63"/>
      <c r="D70" s="65"/>
      <c r="E70" s="64"/>
      <c r="F70" s="52"/>
      <c r="G70" s="54"/>
      <c r="H70" s="65"/>
      <c r="I70" s="50"/>
      <c r="J70" s="52"/>
      <c r="K70" s="54"/>
      <c r="L70" s="56"/>
      <c r="M70" s="57"/>
    </row>
    <row r="71" spans="1:13" ht="15.75" thickTop="1"/>
    <row r="72" spans="1:13" ht="25.5">
      <c r="A72" s="6" t="s">
        <v>188</v>
      </c>
      <c r="B72" s="31"/>
      <c r="C72" s="32"/>
      <c r="D72" s="33"/>
      <c r="E72" s="33"/>
      <c r="F72" s="34"/>
      <c r="G72" s="35"/>
      <c r="H72" s="33"/>
      <c r="I72" s="10"/>
      <c r="J72" s="34"/>
      <c r="K72" s="35"/>
      <c r="L72" s="36"/>
      <c r="M72" s="37">
        <v>11</v>
      </c>
    </row>
    <row r="73" spans="1:13" ht="15" customHeight="1"/>
    <row r="74" spans="1:13" ht="25.5">
      <c r="A74" s="6" t="s">
        <v>187</v>
      </c>
      <c r="B74" s="31"/>
      <c r="C74" s="32"/>
      <c r="D74" s="33"/>
      <c r="E74" s="33"/>
      <c r="F74" s="34"/>
      <c r="G74" s="35"/>
      <c r="H74" s="33"/>
      <c r="I74" s="10"/>
      <c r="J74" s="34"/>
      <c r="K74" s="35"/>
      <c r="L74" s="36"/>
      <c r="M74" s="37">
        <v>19</v>
      </c>
    </row>
    <row r="76" spans="1:13" ht="39" customHeight="1">
      <c r="A76" s="6" t="s">
        <v>210</v>
      </c>
      <c r="B76" s="31"/>
      <c r="C76" s="32"/>
      <c r="D76" s="33"/>
      <c r="E76" s="33"/>
      <c r="F76" s="34"/>
      <c r="G76" s="35"/>
      <c r="H76" s="33"/>
      <c r="I76" s="10"/>
      <c r="J76" s="34"/>
      <c r="K76" s="35"/>
      <c r="L76" s="36"/>
      <c r="M76" s="37">
        <v>18</v>
      </c>
    </row>
    <row r="78" spans="1:13">
      <c r="A78" s="7" t="s">
        <v>211</v>
      </c>
      <c r="B78" s="31"/>
      <c r="C78" s="32"/>
      <c r="D78" s="33"/>
      <c r="E78" s="33"/>
      <c r="F78" s="34"/>
      <c r="G78" s="35"/>
      <c r="H78" s="33"/>
      <c r="I78" s="10"/>
      <c r="J78" s="34"/>
      <c r="K78" s="35"/>
      <c r="L78" s="36"/>
      <c r="M78" s="37">
        <v>7</v>
      </c>
    </row>
  </sheetData>
  <mergeCells count="335">
    <mergeCell ref="B3:D3"/>
    <mergeCell ref="F3:H3"/>
    <mergeCell ref="J3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A7"/>
    <mergeCell ref="B6:C7"/>
    <mergeCell ref="D6:D7"/>
    <mergeCell ref="E6:E7"/>
    <mergeCell ref="F6:G7"/>
    <mergeCell ref="H6:H7"/>
    <mergeCell ref="I6:I7"/>
    <mergeCell ref="J6:K7"/>
    <mergeCell ref="L6:L7"/>
    <mergeCell ref="A8:A9"/>
    <mergeCell ref="B8:C9"/>
    <mergeCell ref="D8:D9"/>
    <mergeCell ref="E8:E9"/>
    <mergeCell ref="F8:G9"/>
    <mergeCell ref="H8:H9"/>
    <mergeCell ref="I8:I9"/>
    <mergeCell ref="J8:K9"/>
    <mergeCell ref="L8:L9"/>
    <mergeCell ref="A10:A11"/>
    <mergeCell ref="B10:D11"/>
    <mergeCell ref="E10:E11"/>
    <mergeCell ref="F10:H11"/>
    <mergeCell ref="I10:I11"/>
    <mergeCell ref="J10:L11"/>
    <mergeCell ref="I12:I13"/>
    <mergeCell ref="J12:K13"/>
    <mergeCell ref="L12:L13"/>
    <mergeCell ref="A14:A15"/>
    <mergeCell ref="B14:C15"/>
    <mergeCell ref="D14:D15"/>
    <mergeCell ref="E14:E15"/>
    <mergeCell ref="F14:G15"/>
    <mergeCell ref="H14:H15"/>
    <mergeCell ref="I14:I15"/>
    <mergeCell ref="A12:A13"/>
    <mergeCell ref="B12:C13"/>
    <mergeCell ref="D12:D13"/>
    <mergeCell ref="E12:E13"/>
    <mergeCell ref="F12:G13"/>
    <mergeCell ref="H12:H13"/>
    <mergeCell ref="J14:K15"/>
    <mergeCell ref="L14:L15"/>
    <mergeCell ref="A16:A17"/>
    <mergeCell ref="B16:C17"/>
    <mergeCell ref="D16:D17"/>
    <mergeCell ref="E16:E17"/>
    <mergeCell ref="F16:G17"/>
    <mergeCell ref="H16:H17"/>
    <mergeCell ref="I16:I17"/>
    <mergeCell ref="J16:K17"/>
    <mergeCell ref="A20:A21"/>
    <mergeCell ref="B20:D21"/>
    <mergeCell ref="E20:E21"/>
    <mergeCell ref="F20:H21"/>
    <mergeCell ref="I20:I21"/>
    <mergeCell ref="J20:L21"/>
    <mergeCell ref="L16:L17"/>
    <mergeCell ref="A18:A19"/>
    <mergeCell ref="B18:C19"/>
    <mergeCell ref="D18:D19"/>
    <mergeCell ref="E18:E19"/>
    <mergeCell ref="F18:G19"/>
    <mergeCell ref="H18:H19"/>
    <mergeCell ref="I18:I19"/>
    <mergeCell ref="J18:K19"/>
    <mergeCell ref="L18:L19"/>
    <mergeCell ref="I22:I23"/>
    <mergeCell ref="J22:K23"/>
    <mergeCell ref="L22:L23"/>
    <mergeCell ref="A24:A25"/>
    <mergeCell ref="B24:C25"/>
    <mergeCell ref="D24:D25"/>
    <mergeCell ref="E24:E25"/>
    <mergeCell ref="F24:G25"/>
    <mergeCell ref="H24:H25"/>
    <mergeCell ref="I24:I25"/>
    <mergeCell ref="A22:A23"/>
    <mergeCell ref="B22:C23"/>
    <mergeCell ref="D22:D23"/>
    <mergeCell ref="E22:E23"/>
    <mergeCell ref="F22:G23"/>
    <mergeCell ref="H22:H23"/>
    <mergeCell ref="J24:K25"/>
    <mergeCell ref="L24:L25"/>
    <mergeCell ref="A26:A27"/>
    <mergeCell ref="B26:C27"/>
    <mergeCell ref="D26:D27"/>
    <mergeCell ref="E26:E27"/>
    <mergeCell ref="F26:G27"/>
    <mergeCell ref="H26:H27"/>
    <mergeCell ref="I26:I27"/>
    <mergeCell ref="J26:K27"/>
    <mergeCell ref="L26:L27"/>
    <mergeCell ref="A28:A29"/>
    <mergeCell ref="B28:C29"/>
    <mergeCell ref="D28:D29"/>
    <mergeCell ref="E28:E29"/>
    <mergeCell ref="F28:G29"/>
    <mergeCell ref="H28:H29"/>
    <mergeCell ref="I28:I29"/>
    <mergeCell ref="J28:K29"/>
    <mergeCell ref="L28:L29"/>
    <mergeCell ref="I30:I31"/>
    <mergeCell ref="J30:K31"/>
    <mergeCell ref="L30:L31"/>
    <mergeCell ref="A32:A33"/>
    <mergeCell ref="B32:C33"/>
    <mergeCell ref="D32:D33"/>
    <mergeCell ref="E32:E33"/>
    <mergeCell ref="F32:G33"/>
    <mergeCell ref="H32:H33"/>
    <mergeCell ref="I32:I33"/>
    <mergeCell ref="A30:A31"/>
    <mergeCell ref="B30:C31"/>
    <mergeCell ref="D30:D31"/>
    <mergeCell ref="E30:E31"/>
    <mergeCell ref="F30:G31"/>
    <mergeCell ref="H30:H31"/>
    <mergeCell ref="J32:K33"/>
    <mergeCell ref="L32:L33"/>
    <mergeCell ref="A34:A35"/>
    <mergeCell ref="B34:C35"/>
    <mergeCell ref="D34:D35"/>
    <mergeCell ref="E34:E35"/>
    <mergeCell ref="F34:G35"/>
    <mergeCell ref="H34:H35"/>
    <mergeCell ref="I34:I35"/>
    <mergeCell ref="J34:K35"/>
    <mergeCell ref="L34:L35"/>
    <mergeCell ref="A36:A37"/>
    <mergeCell ref="B36:C37"/>
    <mergeCell ref="D36:D37"/>
    <mergeCell ref="E36:E37"/>
    <mergeCell ref="F36:G37"/>
    <mergeCell ref="H36:H37"/>
    <mergeCell ref="I36:I37"/>
    <mergeCell ref="J36:K37"/>
    <mergeCell ref="L36:L37"/>
    <mergeCell ref="I38:I39"/>
    <mergeCell ref="J38:K39"/>
    <mergeCell ref="L38:L39"/>
    <mergeCell ref="A40:A41"/>
    <mergeCell ref="B40:C41"/>
    <mergeCell ref="D40:D41"/>
    <mergeCell ref="E40:E41"/>
    <mergeCell ref="F40:G41"/>
    <mergeCell ref="H40:H41"/>
    <mergeCell ref="I40:I41"/>
    <mergeCell ref="A38:A39"/>
    <mergeCell ref="B38:C39"/>
    <mergeCell ref="D38:D39"/>
    <mergeCell ref="E38:E39"/>
    <mergeCell ref="F38:G39"/>
    <mergeCell ref="H38:H39"/>
    <mergeCell ref="J40:K41"/>
    <mergeCell ref="L40:L41"/>
    <mergeCell ref="A42:A43"/>
    <mergeCell ref="B42:C43"/>
    <mergeCell ref="D42:D43"/>
    <mergeCell ref="E42:E43"/>
    <mergeCell ref="F42:G43"/>
    <mergeCell ref="H42:H43"/>
    <mergeCell ref="I42:I43"/>
    <mergeCell ref="J42:K43"/>
    <mergeCell ref="L42:L43"/>
    <mergeCell ref="A44:A45"/>
    <mergeCell ref="B44:C45"/>
    <mergeCell ref="D44:D45"/>
    <mergeCell ref="E44:E45"/>
    <mergeCell ref="F44:G45"/>
    <mergeCell ref="H44:H45"/>
    <mergeCell ref="I44:I45"/>
    <mergeCell ref="J44:K45"/>
    <mergeCell ref="L44:L45"/>
    <mergeCell ref="I46:I47"/>
    <mergeCell ref="J46:K47"/>
    <mergeCell ref="L46:L47"/>
    <mergeCell ref="A48:A49"/>
    <mergeCell ref="B48:B49"/>
    <mergeCell ref="C48:C49"/>
    <mergeCell ref="D48:D49"/>
    <mergeCell ref="E48:E49"/>
    <mergeCell ref="F48:F49"/>
    <mergeCell ref="G48:G49"/>
    <mergeCell ref="A46:A47"/>
    <mergeCell ref="B46:C47"/>
    <mergeCell ref="D46:D47"/>
    <mergeCell ref="E46:E47"/>
    <mergeCell ref="F46:G47"/>
    <mergeCell ref="H46:H47"/>
    <mergeCell ref="H48:H49"/>
    <mergeCell ref="I48:I49"/>
    <mergeCell ref="J48:J49"/>
    <mergeCell ref="K48:K49"/>
    <mergeCell ref="L48:L49"/>
    <mergeCell ref="A50:A51"/>
    <mergeCell ref="B50:C51"/>
    <mergeCell ref="D50:D51"/>
    <mergeCell ref="E50:E51"/>
    <mergeCell ref="F50:G51"/>
    <mergeCell ref="H50:H51"/>
    <mergeCell ref="I50:I51"/>
    <mergeCell ref="J50:L51"/>
    <mergeCell ref="A52:A53"/>
    <mergeCell ref="B52:C53"/>
    <mergeCell ref="D52:D53"/>
    <mergeCell ref="E52:E53"/>
    <mergeCell ref="F52:G53"/>
    <mergeCell ref="H52:H53"/>
    <mergeCell ref="I52:I53"/>
    <mergeCell ref="J52:L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54:K55"/>
    <mergeCell ref="L54:L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6:J57"/>
    <mergeCell ref="K56:K57"/>
    <mergeCell ref="L56:L57"/>
    <mergeCell ref="A58:A59"/>
    <mergeCell ref="B58:C59"/>
    <mergeCell ref="D58:D59"/>
    <mergeCell ref="E58:E59"/>
    <mergeCell ref="F58:G59"/>
    <mergeCell ref="H58:H59"/>
    <mergeCell ref="I58:I59"/>
    <mergeCell ref="J58:L59"/>
    <mergeCell ref="A60:A61"/>
    <mergeCell ref="B60:C61"/>
    <mergeCell ref="D60:D61"/>
    <mergeCell ref="E60:E61"/>
    <mergeCell ref="F60:G61"/>
    <mergeCell ref="H60:H61"/>
    <mergeCell ref="I60:I61"/>
    <mergeCell ref="J60:K61"/>
    <mergeCell ref="L60:L61"/>
    <mergeCell ref="A62:A63"/>
    <mergeCell ref="B62:C63"/>
    <mergeCell ref="D62:D63"/>
    <mergeCell ref="E62:E63"/>
    <mergeCell ref="F62:G63"/>
    <mergeCell ref="H62:H63"/>
    <mergeCell ref="I62:I63"/>
    <mergeCell ref="J62:K63"/>
    <mergeCell ref="D66:D67"/>
    <mergeCell ref="E66:E67"/>
    <mergeCell ref="F66:F67"/>
    <mergeCell ref="L62:L63"/>
    <mergeCell ref="A64:A65"/>
    <mergeCell ref="B64:C65"/>
    <mergeCell ref="D64:D65"/>
    <mergeCell ref="E64:E65"/>
    <mergeCell ref="F64:G65"/>
    <mergeCell ref="H64:H65"/>
    <mergeCell ref="I64:I65"/>
    <mergeCell ref="J64:L65"/>
    <mergeCell ref="M18:M19"/>
    <mergeCell ref="M22:M23"/>
    <mergeCell ref="M24:M25"/>
    <mergeCell ref="M26:M27"/>
    <mergeCell ref="M28:M29"/>
    <mergeCell ref="M30:M31"/>
    <mergeCell ref="M4:M5"/>
    <mergeCell ref="M6:M7"/>
    <mergeCell ref="M8:M9"/>
    <mergeCell ref="M12:M13"/>
    <mergeCell ref="M14:M15"/>
    <mergeCell ref="M16:M17"/>
    <mergeCell ref="M44:M45"/>
    <mergeCell ref="M46:M47"/>
    <mergeCell ref="M48:M49"/>
    <mergeCell ref="M56:M57"/>
    <mergeCell ref="M60:M61"/>
    <mergeCell ref="M62:M63"/>
    <mergeCell ref="M32:M33"/>
    <mergeCell ref="M34:M35"/>
    <mergeCell ref="M36:M37"/>
    <mergeCell ref="M38:M39"/>
    <mergeCell ref="M40:M41"/>
    <mergeCell ref="M42:M43"/>
    <mergeCell ref="I69:I70"/>
    <mergeCell ref="J69:J70"/>
    <mergeCell ref="K69:K70"/>
    <mergeCell ref="L69:L70"/>
    <mergeCell ref="M69:M70"/>
    <mergeCell ref="M66:M67"/>
    <mergeCell ref="M54:M55"/>
    <mergeCell ref="A69:A70"/>
    <mergeCell ref="B69:B70"/>
    <mergeCell ref="C69:C70"/>
    <mergeCell ref="D69:D70"/>
    <mergeCell ref="E69:E70"/>
    <mergeCell ref="F69:F70"/>
    <mergeCell ref="G69:G70"/>
    <mergeCell ref="H69:H70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48B1-8BA3-4968-B1EC-6B376270D82C}">
  <dimension ref="A1:L92"/>
  <sheetViews>
    <sheetView topLeftCell="B28" workbookViewId="0">
      <selection activeCell="L53" sqref="L53"/>
    </sheetView>
  </sheetViews>
  <sheetFormatPr baseColWidth="10" defaultRowHeight="15"/>
  <cols>
    <col min="1" max="1" width="85.7109375" customWidth="1"/>
    <col min="3" max="3" width="12" customWidth="1"/>
  </cols>
  <sheetData>
    <row r="1" spans="1:9">
      <c r="I1" t="s">
        <v>183</v>
      </c>
    </row>
    <row r="2" spans="1:9">
      <c r="A2" s="1" t="s">
        <v>0</v>
      </c>
      <c r="B2" s="88"/>
      <c r="C2" s="88"/>
      <c r="D2" s="88"/>
      <c r="E2" s="2"/>
      <c r="F2" s="88"/>
      <c r="G2" s="88"/>
      <c r="H2" s="88"/>
    </row>
    <row r="3" spans="1:9">
      <c r="A3" s="3" t="s">
        <v>1</v>
      </c>
      <c r="B3" s="92"/>
      <c r="C3" s="92"/>
      <c r="D3" s="92"/>
      <c r="E3" s="4"/>
      <c r="F3" s="92"/>
      <c r="G3" s="92"/>
      <c r="H3" s="92"/>
    </row>
    <row r="4" spans="1:9">
      <c r="A4" s="114" t="s">
        <v>2</v>
      </c>
      <c r="B4" s="60" t="s">
        <v>3</v>
      </c>
      <c r="C4" s="62">
        <v>7.9249999999999998</v>
      </c>
      <c r="D4" s="64"/>
      <c r="E4" s="50"/>
      <c r="F4" s="51" t="s">
        <v>3</v>
      </c>
      <c r="G4" s="53">
        <v>9.7989999999999995</v>
      </c>
      <c r="H4" s="64"/>
      <c r="I4" s="58">
        <v>26</v>
      </c>
    </row>
    <row r="5" spans="1:9">
      <c r="A5" s="114"/>
      <c r="B5" s="60"/>
      <c r="C5" s="62"/>
      <c r="D5" s="64"/>
      <c r="E5" s="50"/>
      <c r="F5" s="51"/>
      <c r="G5" s="53"/>
      <c r="H5" s="64"/>
      <c r="I5" s="58"/>
    </row>
    <row r="6" spans="1:9">
      <c r="A6" s="110" t="s">
        <v>4</v>
      </c>
      <c r="B6" s="83">
        <v>42.685000000000002</v>
      </c>
      <c r="C6" s="83"/>
      <c r="D6" s="71"/>
      <c r="E6" s="72"/>
      <c r="F6" s="74">
        <v>38.917000000000002</v>
      </c>
      <c r="G6" s="74"/>
      <c r="H6" s="71"/>
      <c r="I6" s="58">
        <v>27</v>
      </c>
    </row>
    <row r="7" spans="1:9">
      <c r="A7" s="110"/>
      <c r="B7" s="83"/>
      <c r="C7" s="83"/>
      <c r="D7" s="71"/>
      <c r="E7" s="72"/>
      <c r="F7" s="74"/>
      <c r="G7" s="74"/>
      <c r="H7" s="71"/>
      <c r="I7" s="58"/>
    </row>
    <row r="8" spans="1:9">
      <c r="A8" s="114" t="s">
        <v>5</v>
      </c>
      <c r="B8" s="62">
        <v>5.47</v>
      </c>
      <c r="C8" s="62"/>
      <c r="D8" s="64"/>
      <c r="E8" s="50"/>
      <c r="F8" s="53">
        <v>4.3689999999999998</v>
      </c>
      <c r="G8" s="53"/>
      <c r="H8" s="64"/>
      <c r="I8" s="58">
        <v>28</v>
      </c>
    </row>
    <row r="9" spans="1:9">
      <c r="A9" s="114"/>
      <c r="B9" s="62"/>
      <c r="C9" s="62"/>
      <c r="D9" s="64"/>
      <c r="E9" s="50"/>
      <c r="F9" s="53"/>
      <c r="G9" s="53"/>
      <c r="H9" s="64"/>
      <c r="I9" s="58"/>
    </row>
    <row r="10" spans="1:9">
      <c r="A10" s="110" t="s">
        <v>6</v>
      </c>
      <c r="B10" s="83">
        <v>1.476</v>
      </c>
      <c r="C10" s="83"/>
      <c r="D10" s="71"/>
      <c r="E10" s="72"/>
      <c r="F10" s="74">
        <v>1.663</v>
      </c>
      <c r="G10" s="74"/>
      <c r="H10" s="71"/>
      <c r="I10" s="58">
        <v>29</v>
      </c>
    </row>
    <row r="11" spans="1:9">
      <c r="A11" s="110"/>
      <c r="B11" s="83"/>
      <c r="C11" s="83"/>
      <c r="D11" s="71"/>
      <c r="E11" s="72"/>
      <c r="F11" s="74"/>
      <c r="G11" s="74"/>
      <c r="H11" s="71"/>
      <c r="I11" s="58"/>
    </row>
    <row r="12" spans="1:9">
      <c r="A12" s="114" t="s">
        <v>7</v>
      </c>
      <c r="B12" s="62">
        <v>4.0369999999999999</v>
      </c>
      <c r="C12" s="62"/>
      <c r="D12" s="64"/>
      <c r="E12" s="50"/>
      <c r="F12" s="53">
        <v>3.661</v>
      </c>
      <c r="G12" s="53"/>
      <c r="H12" s="64"/>
      <c r="I12" s="67" t="s">
        <v>189</v>
      </c>
    </row>
    <row r="13" spans="1:9">
      <c r="A13" s="114"/>
      <c r="B13" s="62"/>
      <c r="C13" s="62"/>
      <c r="D13" s="64"/>
      <c r="E13" s="50"/>
      <c r="F13" s="53"/>
      <c r="G13" s="53"/>
      <c r="H13" s="64"/>
      <c r="I13" s="67"/>
    </row>
    <row r="14" spans="1:9">
      <c r="A14" s="110" t="s">
        <v>8</v>
      </c>
      <c r="B14" s="83">
        <v>2.6160000000000001</v>
      </c>
      <c r="C14" s="83"/>
      <c r="D14" s="71"/>
      <c r="E14" s="72"/>
      <c r="F14" s="74">
        <v>2.294</v>
      </c>
      <c r="G14" s="74"/>
      <c r="H14" s="71"/>
      <c r="I14" s="58">
        <v>30</v>
      </c>
    </row>
    <row r="15" spans="1:9">
      <c r="A15" s="110"/>
      <c r="B15" s="83"/>
      <c r="C15" s="83"/>
      <c r="D15" s="71"/>
      <c r="E15" s="72"/>
      <c r="F15" s="74"/>
      <c r="G15" s="74"/>
      <c r="H15" s="71"/>
      <c r="I15" s="58"/>
    </row>
    <row r="16" spans="1:9">
      <c r="A16" s="114" t="s">
        <v>9</v>
      </c>
      <c r="B16" s="62">
        <v>1.3120000000000001</v>
      </c>
      <c r="C16" s="62"/>
      <c r="D16" s="64"/>
      <c r="E16" s="50"/>
      <c r="F16" s="53">
        <v>1.23</v>
      </c>
      <c r="G16" s="53"/>
      <c r="H16" s="64"/>
      <c r="I16" s="67" t="s">
        <v>189</v>
      </c>
    </row>
    <row r="17" spans="1:9" ht="15.75" thickBot="1">
      <c r="A17" s="114"/>
      <c r="B17" s="102"/>
      <c r="C17" s="102"/>
      <c r="D17" s="98"/>
      <c r="E17" s="50"/>
      <c r="F17" s="97"/>
      <c r="G17" s="97"/>
      <c r="H17" s="98"/>
      <c r="I17" s="67"/>
    </row>
    <row r="18" spans="1:9">
      <c r="A18" s="116" t="s">
        <v>10</v>
      </c>
      <c r="B18" s="101">
        <v>65.521000000000001</v>
      </c>
      <c r="C18" s="101"/>
      <c r="D18" s="93"/>
      <c r="E18" s="72"/>
      <c r="F18" s="95">
        <v>61.933</v>
      </c>
      <c r="G18" s="95"/>
      <c r="H18" s="93"/>
      <c r="I18" s="58">
        <v>32</v>
      </c>
    </row>
    <row r="19" spans="1:9">
      <c r="A19" s="116"/>
      <c r="B19" s="83"/>
      <c r="C19" s="83"/>
      <c r="D19" s="71"/>
      <c r="E19" s="72"/>
      <c r="F19" s="74"/>
      <c r="G19" s="74"/>
      <c r="H19" s="71"/>
      <c r="I19" s="58"/>
    </row>
    <row r="20" spans="1:9">
      <c r="A20" s="59" t="s">
        <v>11</v>
      </c>
      <c r="B20" s="62">
        <v>3.3220000000000001</v>
      </c>
      <c r="C20" s="62"/>
      <c r="D20" s="64"/>
      <c r="E20" s="50"/>
      <c r="F20" s="53">
        <v>3.4020000000000001</v>
      </c>
      <c r="G20" s="53"/>
      <c r="H20" s="64"/>
      <c r="I20" s="58">
        <v>33</v>
      </c>
    </row>
    <row r="21" spans="1:9">
      <c r="A21" s="59"/>
      <c r="B21" s="62"/>
      <c r="C21" s="62"/>
      <c r="D21" s="64"/>
      <c r="E21" s="50"/>
      <c r="F21" s="53"/>
      <c r="G21" s="53"/>
      <c r="H21" s="64"/>
      <c r="I21" s="58"/>
    </row>
    <row r="22" spans="1:9">
      <c r="A22" s="125" t="s">
        <v>7</v>
      </c>
      <c r="B22" s="83">
        <v>3.911</v>
      </c>
      <c r="C22" s="83"/>
      <c r="D22" s="71"/>
      <c r="E22" s="72"/>
      <c r="F22" s="74">
        <v>3.585</v>
      </c>
      <c r="G22" s="74"/>
      <c r="H22" s="71"/>
      <c r="I22" s="67" t="s">
        <v>190</v>
      </c>
    </row>
    <row r="23" spans="1:9">
      <c r="A23" s="125"/>
      <c r="B23" s="83"/>
      <c r="C23" s="83"/>
      <c r="D23" s="71"/>
      <c r="E23" s="72"/>
      <c r="F23" s="74"/>
      <c r="G23" s="74"/>
      <c r="H23" s="71"/>
      <c r="I23" s="67"/>
    </row>
    <row r="24" spans="1:9">
      <c r="A24" s="59" t="s">
        <v>12</v>
      </c>
      <c r="B24" s="62">
        <v>21.919</v>
      </c>
      <c r="C24" s="62"/>
      <c r="D24" s="64"/>
      <c r="E24" s="50"/>
      <c r="F24" s="53">
        <v>16.998000000000001</v>
      </c>
      <c r="G24" s="53"/>
      <c r="H24" s="64"/>
      <c r="I24" s="58">
        <v>34</v>
      </c>
    </row>
    <row r="25" spans="1:9">
      <c r="A25" s="59"/>
      <c r="B25" s="62"/>
      <c r="C25" s="62"/>
      <c r="D25" s="64"/>
      <c r="E25" s="50"/>
      <c r="F25" s="53"/>
      <c r="G25" s="53"/>
      <c r="H25" s="64"/>
      <c r="I25" s="58"/>
    </row>
    <row r="26" spans="1:9">
      <c r="A26" s="125" t="s">
        <v>13</v>
      </c>
      <c r="B26" s="83">
        <v>3.403</v>
      </c>
      <c r="C26" s="83"/>
      <c r="D26" s="71"/>
      <c r="E26" s="72"/>
      <c r="F26" s="74">
        <v>1.9590000000000001</v>
      </c>
      <c r="G26" s="74"/>
      <c r="H26" s="71"/>
      <c r="I26" s="58">
        <v>35</v>
      </c>
    </row>
    <row r="27" spans="1:9">
      <c r="A27" s="125"/>
      <c r="B27" s="83"/>
      <c r="C27" s="83"/>
      <c r="D27" s="71"/>
      <c r="E27" s="72"/>
      <c r="F27" s="74"/>
      <c r="G27" s="74"/>
      <c r="H27" s="71"/>
      <c r="I27" s="58"/>
    </row>
    <row r="28" spans="1:9">
      <c r="A28" s="59" t="s">
        <v>14</v>
      </c>
      <c r="B28" s="62">
        <v>3.1150000000000002</v>
      </c>
      <c r="C28" s="62"/>
      <c r="D28" s="64"/>
      <c r="E28" s="50"/>
      <c r="F28" s="53">
        <v>3.8820000000000001</v>
      </c>
      <c r="G28" s="53"/>
      <c r="H28" s="64"/>
      <c r="I28" s="67" t="s">
        <v>190</v>
      </c>
    </row>
    <row r="29" spans="1:9" ht="15.75" thickBot="1">
      <c r="A29" s="59"/>
      <c r="B29" s="102"/>
      <c r="C29" s="102"/>
      <c r="D29" s="98"/>
      <c r="E29" s="50"/>
      <c r="F29" s="97"/>
      <c r="G29" s="97"/>
      <c r="H29" s="98"/>
      <c r="I29" s="67"/>
    </row>
    <row r="30" spans="1:9">
      <c r="A30" s="126" t="s">
        <v>15</v>
      </c>
      <c r="B30" s="100" t="s">
        <v>3</v>
      </c>
      <c r="C30" s="101">
        <v>101.191</v>
      </c>
      <c r="D30" s="93"/>
      <c r="E30" s="72"/>
      <c r="F30" s="94" t="s">
        <v>3</v>
      </c>
      <c r="G30" s="95">
        <v>91.759</v>
      </c>
      <c r="H30" s="93"/>
      <c r="I30" s="58">
        <v>37</v>
      </c>
    </row>
    <row r="31" spans="1:9" ht="15.75" thickBot="1">
      <c r="A31" s="126"/>
      <c r="B31" s="90"/>
      <c r="C31" s="84"/>
      <c r="D31" s="76"/>
      <c r="E31" s="72"/>
      <c r="F31" s="86"/>
      <c r="G31" s="75"/>
      <c r="H31" s="76"/>
      <c r="I31" s="58"/>
    </row>
    <row r="32" spans="1:9" ht="15.75" thickTop="1">
      <c r="A32" s="115" t="s">
        <v>16</v>
      </c>
      <c r="B32" s="68"/>
      <c r="C32" s="68"/>
      <c r="D32" s="68"/>
      <c r="E32" s="50"/>
      <c r="F32" s="68"/>
      <c r="G32" s="68"/>
      <c r="H32" s="68"/>
    </row>
    <row r="33" spans="1:9">
      <c r="A33" s="115"/>
      <c r="B33" s="64"/>
      <c r="C33" s="64"/>
      <c r="D33" s="64"/>
      <c r="E33" s="50"/>
      <c r="F33" s="64"/>
      <c r="G33" s="64"/>
      <c r="H33" s="64"/>
    </row>
    <row r="34" spans="1:9">
      <c r="A34" s="125" t="s">
        <v>17</v>
      </c>
      <c r="B34" s="71"/>
      <c r="C34" s="71"/>
      <c r="D34" s="71"/>
      <c r="E34" s="72"/>
      <c r="F34" s="71"/>
      <c r="G34" s="71"/>
      <c r="H34" s="71"/>
    </row>
    <row r="35" spans="1:9">
      <c r="A35" s="125"/>
      <c r="B35" s="71"/>
      <c r="C35" s="71"/>
      <c r="D35" s="71"/>
      <c r="E35" s="72"/>
      <c r="F35" s="71"/>
      <c r="G35" s="71"/>
      <c r="H35" s="71"/>
    </row>
    <row r="36" spans="1:9">
      <c r="A36" s="114" t="s">
        <v>18</v>
      </c>
      <c r="B36" s="60" t="s">
        <v>3</v>
      </c>
      <c r="C36" s="62">
        <v>3.2829999999999999</v>
      </c>
      <c r="D36" s="64"/>
      <c r="E36" s="50"/>
      <c r="F36" s="51" t="s">
        <v>3</v>
      </c>
      <c r="G36" s="53">
        <v>31</v>
      </c>
      <c r="H36" s="64"/>
      <c r="I36" s="58">
        <v>38</v>
      </c>
    </row>
    <row r="37" spans="1:9">
      <c r="A37" s="114"/>
      <c r="B37" s="60"/>
      <c r="C37" s="62"/>
      <c r="D37" s="64"/>
      <c r="E37" s="50"/>
      <c r="F37" s="51"/>
      <c r="G37" s="53"/>
      <c r="H37" s="64"/>
      <c r="I37" s="58"/>
    </row>
    <row r="38" spans="1:9">
      <c r="A38" s="110" t="s">
        <v>19</v>
      </c>
      <c r="B38" s="83">
        <v>1.0289999999999999</v>
      </c>
      <c r="C38" s="83"/>
      <c r="D38" s="71"/>
      <c r="E38" s="72"/>
      <c r="F38" s="74">
        <v>859</v>
      </c>
      <c r="G38" s="74"/>
      <c r="H38" s="71"/>
      <c r="I38" s="58">
        <v>39</v>
      </c>
    </row>
    <row r="39" spans="1:9">
      <c r="A39" s="110"/>
      <c r="B39" s="83"/>
      <c r="C39" s="83"/>
      <c r="D39" s="71"/>
      <c r="E39" s="72"/>
      <c r="F39" s="74"/>
      <c r="G39" s="74"/>
      <c r="H39" s="71"/>
      <c r="I39" s="58"/>
    </row>
    <row r="40" spans="1:9">
      <c r="A40" s="114" t="s">
        <v>20</v>
      </c>
      <c r="B40" s="62">
        <v>192</v>
      </c>
      <c r="C40" s="62"/>
      <c r="D40" s="64"/>
      <c r="E40" s="50"/>
      <c r="F40" s="53">
        <v>276</v>
      </c>
      <c r="G40" s="53"/>
      <c r="H40" s="64"/>
      <c r="I40" s="58">
        <v>40</v>
      </c>
    </row>
    <row r="41" spans="1:9">
      <c r="A41" s="114"/>
      <c r="B41" s="62"/>
      <c r="C41" s="62"/>
      <c r="D41" s="64"/>
      <c r="E41" s="50"/>
      <c r="F41" s="53"/>
      <c r="G41" s="53"/>
      <c r="H41" s="64"/>
      <c r="I41" s="58"/>
    </row>
    <row r="42" spans="1:9">
      <c r="A42" s="110" t="s">
        <v>21</v>
      </c>
      <c r="B42" s="83">
        <v>3.3780000000000001</v>
      </c>
      <c r="C42" s="83"/>
      <c r="D42" s="71"/>
      <c r="E42" s="72"/>
      <c r="F42" s="74">
        <v>2.9279999999999999</v>
      </c>
      <c r="G42" s="74"/>
      <c r="H42" s="71"/>
      <c r="I42" s="58">
        <v>41</v>
      </c>
    </row>
    <row r="43" spans="1:9">
      <c r="A43" s="110"/>
      <c r="B43" s="83"/>
      <c r="C43" s="83"/>
      <c r="D43" s="71"/>
      <c r="E43" s="72"/>
      <c r="F43" s="74"/>
      <c r="G43" s="74"/>
      <c r="H43" s="71"/>
      <c r="I43" s="58"/>
    </row>
    <row r="44" spans="1:9">
      <c r="A44" s="114" t="s">
        <v>22</v>
      </c>
      <c r="B44" s="62">
        <v>9.2620000000000005</v>
      </c>
      <c r="C44" s="62"/>
      <c r="D44" s="64"/>
      <c r="E44" s="50"/>
      <c r="F44" s="53">
        <v>8.8520000000000003</v>
      </c>
      <c r="G44" s="53"/>
      <c r="H44" s="64"/>
      <c r="I44" s="58">
        <v>42</v>
      </c>
    </row>
    <row r="45" spans="1:9">
      <c r="A45" s="114"/>
      <c r="B45" s="62"/>
      <c r="C45" s="62"/>
      <c r="D45" s="64"/>
      <c r="E45" s="50"/>
      <c r="F45" s="53"/>
      <c r="G45" s="53"/>
      <c r="H45" s="64"/>
      <c r="I45" s="58"/>
    </row>
    <row r="46" spans="1:9">
      <c r="A46" s="110" t="s">
        <v>23</v>
      </c>
      <c r="B46" s="83">
        <v>5.048</v>
      </c>
      <c r="C46" s="83"/>
      <c r="D46" s="71"/>
      <c r="E46" s="72"/>
      <c r="F46" s="74">
        <v>4.7850000000000001</v>
      </c>
      <c r="G46" s="74"/>
      <c r="H46" s="71"/>
      <c r="I46" s="58">
        <v>43</v>
      </c>
    </row>
    <row r="47" spans="1:9" ht="15.75" thickBot="1">
      <c r="A47" s="110"/>
      <c r="B47" s="111"/>
      <c r="C47" s="111"/>
      <c r="D47" s="106"/>
      <c r="E47" s="72"/>
      <c r="F47" s="105"/>
      <c r="G47" s="105"/>
      <c r="H47" s="106"/>
      <c r="I47" s="58"/>
    </row>
    <row r="48" spans="1:9">
      <c r="A48" s="107" t="s">
        <v>24</v>
      </c>
      <c r="B48" s="108">
        <v>22.192</v>
      </c>
      <c r="C48" s="108"/>
      <c r="D48" s="103"/>
      <c r="E48" s="50"/>
      <c r="F48" s="109">
        <v>17.731000000000002</v>
      </c>
      <c r="G48" s="109"/>
      <c r="H48" s="103"/>
      <c r="I48" s="58">
        <v>44</v>
      </c>
    </row>
    <row r="49" spans="1:12">
      <c r="A49" s="107"/>
      <c r="B49" s="62"/>
      <c r="C49" s="62"/>
      <c r="D49" s="64"/>
      <c r="E49" s="50"/>
      <c r="F49" s="53"/>
      <c r="G49" s="53"/>
      <c r="H49" s="64"/>
      <c r="I49" s="58"/>
    </row>
    <row r="50" spans="1:12">
      <c r="A50" s="125" t="s">
        <v>25</v>
      </c>
      <c r="B50" s="83">
        <v>12.928000000000001</v>
      </c>
      <c r="C50" s="83"/>
      <c r="D50" s="71"/>
      <c r="E50" s="72"/>
      <c r="F50" s="74">
        <v>16.297000000000001</v>
      </c>
      <c r="G50" s="74"/>
      <c r="H50" s="71"/>
      <c r="I50" s="58">
        <v>45</v>
      </c>
    </row>
    <row r="51" spans="1:12">
      <c r="A51" s="125"/>
      <c r="B51" s="83"/>
      <c r="C51" s="83"/>
      <c r="D51" s="71"/>
      <c r="E51" s="72"/>
      <c r="F51" s="74"/>
      <c r="G51" s="74"/>
      <c r="H51" s="71"/>
      <c r="I51" s="58"/>
    </row>
    <row r="52" spans="1:12">
      <c r="A52" s="59" t="s">
        <v>20</v>
      </c>
      <c r="B52" s="62">
        <v>1.748</v>
      </c>
      <c r="C52" s="62"/>
      <c r="D52" s="64"/>
      <c r="E52" s="50"/>
      <c r="F52" s="53">
        <v>1.8440000000000001</v>
      </c>
      <c r="G52" s="53"/>
      <c r="H52" s="64"/>
      <c r="I52" s="58">
        <v>46</v>
      </c>
      <c r="L52">
        <f>1748-1844</f>
        <v>-96</v>
      </c>
    </row>
    <row r="53" spans="1:12">
      <c r="A53" s="59"/>
      <c r="B53" s="62"/>
      <c r="C53" s="62"/>
      <c r="D53" s="64"/>
      <c r="E53" s="50"/>
      <c r="F53" s="53"/>
      <c r="G53" s="53"/>
      <c r="H53" s="64"/>
      <c r="I53" s="58"/>
    </row>
    <row r="54" spans="1:12">
      <c r="A54" s="125" t="s">
        <v>22</v>
      </c>
      <c r="B54" s="83">
        <v>4.1609999999999996</v>
      </c>
      <c r="C54" s="83"/>
      <c r="D54" s="71"/>
      <c r="E54" s="72"/>
      <c r="F54" s="74">
        <v>4.0279999999999996</v>
      </c>
      <c r="G54" s="74"/>
      <c r="H54" s="71"/>
      <c r="I54" s="58">
        <v>47</v>
      </c>
    </row>
    <row r="55" spans="1:12">
      <c r="A55" s="125"/>
      <c r="B55" s="83"/>
      <c r="C55" s="83"/>
      <c r="D55" s="71"/>
      <c r="E55" s="72"/>
      <c r="F55" s="74"/>
      <c r="G55" s="74"/>
      <c r="H55" s="71"/>
      <c r="I55" s="58"/>
    </row>
    <row r="56" spans="1:12">
      <c r="A56" s="59" t="s">
        <v>26</v>
      </c>
      <c r="B56" s="62">
        <v>1.034</v>
      </c>
      <c r="C56" s="62"/>
      <c r="D56" s="64"/>
      <c r="E56" s="50"/>
      <c r="F56" s="53">
        <v>558</v>
      </c>
      <c r="G56" s="53"/>
      <c r="H56" s="64"/>
      <c r="I56" s="58">
        <v>48</v>
      </c>
    </row>
    <row r="57" spans="1:12" ht="15.75" thickBot="1">
      <c r="A57" s="59"/>
      <c r="B57" s="102"/>
      <c r="C57" s="102"/>
      <c r="D57" s="98"/>
      <c r="E57" s="50"/>
      <c r="F57" s="97"/>
      <c r="G57" s="97"/>
      <c r="H57" s="98"/>
      <c r="I57" s="58"/>
    </row>
    <row r="58" spans="1:12">
      <c r="A58" s="116" t="s">
        <v>27</v>
      </c>
      <c r="B58" s="101">
        <v>42.063000000000002</v>
      </c>
      <c r="C58" s="101"/>
      <c r="D58" s="93"/>
      <c r="E58" s="72"/>
      <c r="F58" s="95">
        <v>40.457999999999998</v>
      </c>
      <c r="G58" s="95"/>
      <c r="H58" s="93"/>
      <c r="I58" s="58"/>
    </row>
    <row r="59" spans="1:12" ht="15.75" thickBot="1">
      <c r="A59" s="116"/>
      <c r="B59" s="111"/>
      <c r="C59" s="111"/>
      <c r="D59" s="106"/>
      <c r="E59" s="72"/>
      <c r="F59" s="105"/>
      <c r="G59" s="105"/>
      <c r="H59" s="106"/>
      <c r="I59" s="58"/>
    </row>
    <row r="60" spans="1:12">
      <c r="A60" s="59" t="s">
        <v>28</v>
      </c>
      <c r="B60" s="103"/>
      <c r="C60" s="103"/>
      <c r="D60" s="103"/>
      <c r="E60" s="50"/>
      <c r="F60" s="103"/>
      <c r="G60" s="103"/>
      <c r="H60" s="103"/>
    </row>
    <row r="61" spans="1:12">
      <c r="A61" s="59"/>
      <c r="B61" s="118"/>
      <c r="C61" s="118"/>
      <c r="D61" s="118"/>
      <c r="E61" s="50"/>
      <c r="F61" s="118"/>
      <c r="G61" s="118"/>
      <c r="H61" s="118"/>
    </row>
    <row r="62" spans="1:12">
      <c r="A62" s="3" t="s">
        <v>29</v>
      </c>
      <c r="B62" s="72"/>
      <c r="C62" s="72"/>
      <c r="D62" s="72"/>
      <c r="E62" s="9"/>
      <c r="F62" s="72"/>
      <c r="G62" s="72"/>
      <c r="H62" s="72"/>
    </row>
    <row r="63" spans="1:12">
      <c r="A63" s="5" t="s">
        <v>30</v>
      </c>
      <c r="B63" s="50"/>
      <c r="C63" s="50"/>
      <c r="D63" s="50"/>
      <c r="E63" s="10"/>
      <c r="F63" s="50"/>
      <c r="G63" s="50"/>
      <c r="H63" s="50"/>
    </row>
    <row r="64" spans="1:12">
      <c r="A64" s="110" t="s">
        <v>31</v>
      </c>
      <c r="B64" s="83" t="s">
        <v>32</v>
      </c>
      <c r="C64" s="83"/>
      <c r="D64" s="71"/>
      <c r="E64" s="72"/>
      <c r="F64" s="74" t="s">
        <v>32</v>
      </c>
      <c r="G64" s="74"/>
      <c r="H64" s="71"/>
    </row>
    <row r="65" spans="1:9">
      <c r="A65" s="110"/>
      <c r="B65" s="83"/>
      <c r="C65" s="83"/>
      <c r="D65" s="71"/>
      <c r="E65" s="72"/>
      <c r="F65" s="74"/>
      <c r="G65" s="74"/>
      <c r="H65" s="71"/>
    </row>
    <row r="66" spans="1:9">
      <c r="A66" s="114" t="s">
        <v>33</v>
      </c>
      <c r="B66" s="62">
        <v>42.296999999999997</v>
      </c>
      <c r="C66" s="62"/>
      <c r="D66" s="64"/>
      <c r="E66" s="50"/>
      <c r="F66" s="53">
        <v>39.271000000000001</v>
      </c>
      <c r="G66" s="53"/>
      <c r="H66" s="64"/>
      <c r="I66" s="58">
        <v>50</v>
      </c>
    </row>
    <row r="67" spans="1:9">
      <c r="A67" s="114"/>
      <c r="B67" s="62"/>
      <c r="C67" s="62"/>
      <c r="D67" s="64"/>
      <c r="E67" s="50"/>
      <c r="F67" s="53"/>
      <c r="G67" s="53"/>
      <c r="H67" s="64"/>
      <c r="I67" s="58"/>
    </row>
    <row r="68" spans="1:9">
      <c r="A68" s="110" t="s">
        <v>34</v>
      </c>
      <c r="B68" s="83">
        <v>16.215</v>
      </c>
      <c r="C68" s="83"/>
      <c r="D68" s="71"/>
      <c r="E68" s="72"/>
      <c r="F68" s="74">
        <v>11.353999999999999</v>
      </c>
      <c r="G68" s="74"/>
      <c r="H68" s="71"/>
      <c r="I68" s="67" t="s">
        <v>191</v>
      </c>
    </row>
    <row r="69" spans="1:9">
      <c r="A69" s="110"/>
      <c r="B69" s="83"/>
      <c r="C69" s="83"/>
      <c r="D69" s="71"/>
      <c r="E69" s="72"/>
      <c r="F69" s="74"/>
      <c r="G69" s="74"/>
      <c r="H69" s="71"/>
      <c r="I69" s="67"/>
    </row>
    <row r="70" spans="1:9">
      <c r="A70" s="114" t="s">
        <v>35</v>
      </c>
      <c r="B70" s="62">
        <v>608</v>
      </c>
      <c r="C70" s="62"/>
      <c r="D70" s="64"/>
      <c r="E70" s="50"/>
      <c r="F70" s="53">
        <v>661</v>
      </c>
      <c r="G70" s="53"/>
      <c r="H70" s="64"/>
      <c r="I70" s="67" t="s">
        <v>191</v>
      </c>
    </row>
    <row r="71" spans="1:9" ht="15.75" thickBot="1">
      <c r="A71" s="114"/>
      <c r="B71" s="102"/>
      <c r="C71" s="102"/>
      <c r="D71" s="98"/>
      <c r="E71" s="50"/>
      <c r="F71" s="97"/>
      <c r="G71" s="97"/>
      <c r="H71" s="98"/>
      <c r="I71" s="67"/>
    </row>
    <row r="72" spans="1:9">
      <c r="A72" s="116" t="s">
        <v>36</v>
      </c>
      <c r="B72" s="101">
        <v>59.12</v>
      </c>
      <c r="C72" s="101"/>
      <c r="D72" s="93"/>
      <c r="E72" s="72"/>
      <c r="F72" s="95">
        <v>51.286000000000001</v>
      </c>
      <c r="G72" s="95"/>
      <c r="H72" s="93"/>
      <c r="I72" s="58"/>
    </row>
    <row r="73" spans="1:9">
      <c r="A73" s="116"/>
      <c r="B73" s="83"/>
      <c r="C73" s="83"/>
      <c r="D73" s="71"/>
      <c r="E73" s="72"/>
      <c r="F73" s="74"/>
      <c r="G73" s="74"/>
      <c r="H73" s="71"/>
      <c r="I73" s="58"/>
    </row>
    <row r="74" spans="1:9">
      <c r="A74" s="114" t="s">
        <v>37</v>
      </c>
      <c r="B74" s="62">
        <v>8</v>
      </c>
      <c r="C74" s="62"/>
      <c r="D74" s="64"/>
      <c r="E74" s="50"/>
      <c r="F74" s="53">
        <v>15</v>
      </c>
      <c r="G74" s="53"/>
      <c r="H74" s="64"/>
      <c r="I74" s="58"/>
    </row>
    <row r="75" spans="1:9" ht="15.75" thickBot="1">
      <c r="A75" s="114"/>
      <c r="B75" s="102"/>
      <c r="C75" s="102"/>
      <c r="D75" s="98"/>
      <c r="E75" s="50"/>
      <c r="F75" s="97"/>
      <c r="G75" s="97"/>
      <c r="H75" s="98"/>
      <c r="I75" s="58"/>
    </row>
    <row r="76" spans="1:9">
      <c r="A76" s="116" t="s">
        <v>38</v>
      </c>
      <c r="B76" s="101">
        <v>59.128</v>
      </c>
      <c r="C76" s="101"/>
      <c r="D76" s="93"/>
      <c r="E76" s="72"/>
      <c r="F76" s="95">
        <v>51.301000000000002</v>
      </c>
      <c r="G76" s="95"/>
      <c r="H76" s="93"/>
      <c r="I76" s="58">
        <v>52</v>
      </c>
    </row>
    <row r="77" spans="1:9" ht="15.75" thickBot="1">
      <c r="A77" s="116"/>
      <c r="B77" s="111"/>
      <c r="C77" s="111"/>
      <c r="D77" s="106"/>
      <c r="E77" s="72"/>
      <c r="F77" s="105"/>
      <c r="G77" s="105"/>
      <c r="H77" s="106"/>
      <c r="I77" s="58"/>
    </row>
    <row r="78" spans="1:9">
      <c r="A78" s="122" t="s">
        <v>39</v>
      </c>
      <c r="B78" s="123" t="s">
        <v>3</v>
      </c>
      <c r="C78" s="108">
        <v>101.191</v>
      </c>
      <c r="D78" s="103"/>
      <c r="E78" s="50"/>
      <c r="F78" s="124" t="s">
        <v>3</v>
      </c>
      <c r="G78" s="109">
        <v>91.759</v>
      </c>
      <c r="H78" s="103"/>
      <c r="I78" s="58">
        <v>53</v>
      </c>
    </row>
    <row r="79" spans="1:9" ht="15.75" thickBot="1">
      <c r="A79" s="122"/>
      <c r="B79" s="61"/>
      <c r="C79" s="63"/>
      <c r="D79" s="65"/>
      <c r="E79" s="50"/>
      <c r="F79" s="52"/>
      <c r="G79" s="54"/>
      <c r="H79" s="65"/>
      <c r="I79" s="58"/>
    </row>
    <row r="80" spans="1:9" ht="15.75" thickTop="1">
      <c r="A80" s="8" t="s">
        <v>40</v>
      </c>
    </row>
    <row r="82" spans="1:9">
      <c r="A82" s="114" t="s">
        <v>37</v>
      </c>
      <c r="B82" s="62"/>
      <c r="C82" s="62"/>
      <c r="D82" s="64"/>
      <c r="E82" s="50"/>
      <c r="F82" s="53"/>
      <c r="G82" s="53"/>
      <c r="H82" s="64"/>
      <c r="I82" s="58">
        <v>49</v>
      </c>
    </row>
    <row r="83" spans="1:9">
      <c r="A83" s="114"/>
      <c r="B83" s="62"/>
      <c r="C83" s="62"/>
      <c r="D83" s="64"/>
      <c r="E83" s="50"/>
      <c r="F83" s="53"/>
      <c r="G83" s="53"/>
      <c r="H83" s="64"/>
      <c r="I83" s="58"/>
    </row>
    <row r="85" spans="1:9" ht="15" customHeight="1">
      <c r="A85" s="114" t="s">
        <v>194</v>
      </c>
      <c r="B85" s="62"/>
      <c r="C85" s="62"/>
      <c r="D85" s="64"/>
      <c r="E85" s="50"/>
      <c r="F85" s="53"/>
      <c r="G85" s="53"/>
      <c r="H85" s="64"/>
      <c r="I85" s="67" t="s">
        <v>189</v>
      </c>
    </row>
    <row r="86" spans="1:9">
      <c r="A86" s="114"/>
      <c r="B86" s="62"/>
      <c r="C86" s="62"/>
      <c r="D86" s="64"/>
      <c r="E86" s="50"/>
      <c r="F86" s="53"/>
      <c r="G86" s="53"/>
      <c r="H86" s="64"/>
      <c r="I86" s="67"/>
    </row>
    <row r="88" spans="1:9">
      <c r="A88" s="114" t="s">
        <v>193</v>
      </c>
      <c r="B88" s="62"/>
      <c r="C88" s="62"/>
      <c r="D88" s="64"/>
      <c r="E88" s="50"/>
      <c r="F88" s="53"/>
      <c r="G88" s="53"/>
      <c r="H88" s="64"/>
      <c r="I88" s="67" t="s">
        <v>190</v>
      </c>
    </row>
    <row r="89" spans="1:9">
      <c r="A89" s="114"/>
      <c r="B89" s="62"/>
      <c r="C89" s="62"/>
      <c r="D89" s="64"/>
      <c r="E89" s="50"/>
      <c r="F89" s="53"/>
      <c r="G89" s="53"/>
      <c r="H89" s="64"/>
      <c r="I89" s="67"/>
    </row>
    <row r="91" spans="1:9">
      <c r="A91" s="114" t="s">
        <v>192</v>
      </c>
      <c r="B91" s="62"/>
      <c r="C91" s="62"/>
      <c r="D91" s="64"/>
      <c r="E91" s="50"/>
      <c r="F91" s="53"/>
      <c r="G91" s="53"/>
      <c r="H91" s="64"/>
      <c r="I91" s="67" t="s">
        <v>191</v>
      </c>
    </row>
    <row r="92" spans="1:9">
      <c r="A92" s="114"/>
      <c r="B92" s="62"/>
      <c r="C92" s="62"/>
      <c r="D92" s="64"/>
      <c r="E92" s="50"/>
      <c r="F92" s="53"/>
      <c r="G92" s="53"/>
      <c r="H92" s="64"/>
      <c r="I92" s="67"/>
    </row>
  </sheetData>
  <mergeCells count="293">
    <mergeCell ref="F10:G11"/>
    <mergeCell ref="H10:H11"/>
    <mergeCell ref="A6:A7"/>
    <mergeCell ref="B6:C7"/>
    <mergeCell ref="D6:D7"/>
    <mergeCell ref="E6:E7"/>
    <mergeCell ref="G4:G5"/>
    <mergeCell ref="H4:H5"/>
    <mergeCell ref="B2:D2"/>
    <mergeCell ref="F2:H2"/>
    <mergeCell ref="F22:G23"/>
    <mergeCell ref="H22:H23"/>
    <mergeCell ref="A18:A19"/>
    <mergeCell ref="B18:C19"/>
    <mergeCell ref="D18:D19"/>
    <mergeCell ref="E18:E19"/>
    <mergeCell ref="A16:A17"/>
    <mergeCell ref="B16:C17"/>
    <mergeCell ref="D16:D17"/>
    <mergeCell ref="E16:E17"/>
    <mergeCell ref="F16:G17"/>
    <mergeCell ref="H16:H17"/>
    <mergeCell ref="A28:A29"/>
    <mergeCell ref="B28:C29"/>
    <mergeCell ref="D28:D29"/>
    <mergeCell ref="E28:E29"/>
    <mergeCell ref="F28:G29"/>
    <mergeCell ref="A30:A31"/>
    <mergeCell ref="B30:B31"/>
    <mergeCell ref="C30:C31"/>
    <mergeCell ref="H28:H29"/>
    <mergeCell ref="D44:D45"/>
    <mergeCell ref="E44:E45"/>
    <mergeCell ref="A42:A43"/>
    <mergeCell ref="B42:C43"/>
    <mergeCell ref="D42:D43"/>
    <mergeCell ref="E42:E43"/>
    <mergeCell ref="F42:G43"/>
    <mergeCell ref="H42:H43"/>
    <mergeCell ref="A38:A39"/>
    <mergeCell ref="B38:C39"/>
    <mergeCell ref="D38:D39"/>
    <mergeCell ref="E38:E39"/>
    <mergeCell ref="A54:A55"/>
    <mergeCell ref="B54:C55"/>
    <mergeCell ref="D54:D55"/>
    <mergeCell ref="E54:E55"/>
    <mergeCell ref="F54:G55"/>
    <mergeCell ref="H54:H55"/>
    <mergeCell ref="A50:A51"/>
    <mergeCell ref="B50:C51"/>
    <mergeCell ref="D50:D51"/>
    <mergeCell ref="E50:E51"/>
    <mergeCell ref="D68:D69"/>
    <mergeCell ref="E68:E69"/>
    <mergeCell ref="F68:G69"/>
    <mergeCell ref="H68:H69"/>
    <mergeCell ref="A64:A65"/>
    <mergeCell ref="B64:C65"/>
    <mergeCell ref="D64:D65"/>
    <mergeCell ref="E64:E65"/>
    <mergeCell ref="B62:D62"/>
    <mergeCell ref="F62:H62"/>
    <mergeCell ref="B63:D63"/>
    <mergeCell ref="F63:H63"/>
    <mergeCell ref="B3:D3"/>
    <mergeCell ref="F3:H3"/>
    <mergeCell ref="A4:A5"/>
    <mergeCell ref="B4:B5"/>
    <mergeCell ref="C4:C5"/>
    <mergeCell ref="D4:D5"/>
    <mergeCell ref="E4:E5"/>
    <mergeCell ref="F4:F5"/>
    <mergeCell ref="A76:A77"/>
    <mergeCell ref="B76:C77"/>
    <mergeCell ref="D76:D77"/>
    <mergeCell ref="E76:E77"/>
    <mergeCell ref="A74:A75"/>
    <mergeCell ref="B74:C75"/>
    <mergeCell ref="D74:D75"/>
    <mergeCell ref="E74:E75"/>
    <mergeCell ref="F74:G75"/>
    <mergeCell ref="H74:H75"/>
    <mergeCell ref="A70:A71"/>
    <mergeCell ref="B70:C71"/>
    <mergeCell ref="D70:D71"/>
    <mergeCell ref="E70:E71"/>
    <mergeCell ref="A68:A69"/>
    <mergeCell ref="B68:C69"/>
    <mergeCell ref="F12:G13"/>
    <mergeCell ref="H12:H13"/>
    <mergeCell ref="A14:A15"/>
    <mergeCell ref="B14:C15"/>
    <mergeCell ref="D14:D15"/>
    <mergeCell ref="E14:E15"/>
    <mergeCell ref="F14:G15"/>
    <mergeCell ref="H14:H15"/>
    <mergeCell ref="F6:G7"/>
    <mergeCell ref="H6:H7"/>
    <mergeCell ref="A8:A9"/>
    <mergeCell ref="B8:C9"/>
    <mergeCell ref="D8:D9"/>
    <mergeCell ref="E8:E9"/>
    <mergeCell ref="F8:G9"/>
    <mergeCell ref="H8:H9"/>
    <mergeCell ref="A12:A13"/>
    <mergeCell ref="B12:C13"/>
    <mergeCell ref="D12:D13"/>
    <mergeCell ref="E12:E13"/>
    <mergeCell ref="A10:A11"/>
    <mergeCell ref="B10:C11"/>
    <mergeCell ref="D10:D11"/>
    <mergeCell ref="E10:E11"/>
    <mergeCell ref="F24:G25"/>
    <mergeCell ref="H24:H25"/>
    <mergeCell ref="A26:A27"/>
    <mergeCell ref="B26:C27"/>
    <mergeCell ref="D26:D27"/>
    <mergeCell ref="E26:E27"/>
    <mergeCell ref="F26:G27"/>
    <mergeCell ref="H26:H27"/>
    <mergeCell ref="F18:G19"/>
    <mergeCell ref="H18:H19"/>
    <mergeCell ref="A20:A21"/>
    <mergeCell ref="B20:C21"/>
    <mergeCell ref="D20:D21"/>
    <mergeCell ref="E20:E21"/>
    <mergeCell ref="F20:G21"/>
    <mergeCell ref="H20:H21"/>
    <mergeCell ref="A24:A25"/>
    <mergeCell ref="B24:C25"/>
    <mergeCell ref="D24:D25"/>
    <mergeCell ref="E24:E25"/>
    <mergeCell ref="A22:A23"/>
    <mergeCell ref="B22:C23"/>
    <mergeCell ref="D22:D23"/>
    <mergeCell ref="E22:E23"/>
    <mergeCell ref="D30:D31"/>
    <mergeCell ref="E30:E31"/>
    <mergeCell ref="F30:F31"/>
    <mergeCell ref="G30:G31"/>
    <mergeCell ref="H30:H31"/>
    <mergeCell ref="A32:A33"/>
    <mergeCell ref="B32:D33"/>
    <mergeCell ref="E32:E33"/>
    <mergeCell ref="F32:H33"/>
    <mergeCell ref="F38:G39"/>
    <mergeCell ref="H38:H39"/>
    <mergeCell ref="A40:A41"/>
    <mergeCell ref="B40:C41"/>
    <mergeCell ref="D40:D41"/>
    <mergeCell ref="E40:E41"/>
    <mergeCell ref="F40:G41"/>
    <mergeCell ref="H40:H41"/>
    <mergeCell ref="E34:E35"/>
    <mergeCell ref="F34:H35"/>
    <mergeCell ref="A36:A37"/>
    <mergeCell ref="B36:B37"/>
    <mergeCell ref="C36:C37"/>
    <mergeCell ref="D36:D37"/>
    <mergeCell ref="E36:E37"/>
    <mergeCell ref="F36:F37"/>
    <mergeCell ref="G36:G37"/>
    <mergeCell ref="H36:H37"/>
    <mergeCell ref="A34:A35"/>
    <mergeCell ref="B34:D35"/>
    <mergeCell ref="F50:G51"/>
    <mergeCell ref="H50:H51"/>
    <mergeCell ref="A52:A53"/>
    <mergeCell ref="B52:C53"/>
    <mergeCell ref="D52:D53"/>
    <mergeCell ref="E52:E53"/>
    <mergeCell ref="F52:G53"/>
    <mergeCell ref="H52:H53"/>
    <mergeCell ref="F44:G45"/>
    <mergeCell ref="H44:H45"/>
    <mergeCell ref="A46:A47"/>
    <mergeCell ref="B46:C47"/>
    <mergeCell ref="D46:D47"/>
    <mergeCell ref="E46:E47"/>
    <mergeCell ref="F46:G47"/>
    <mergeCell ref="H46:H47"/>
    <mergeCell ref="A48:A49"/>
    <mergeCell ref="B48:C49"/>
    <mergeCell ref="D48:D49"/>
    <mergeCell ref="E48:E49"/>
    <mergeCell ref="F48:G49"/>
    <mergeCell ref="H48:H49"/>
    <mergeCell ref="A44:A45"/>
    <mergeCell ref="B44:C45"/>
    <mergeCell ref="F64:G65"/>
    <mergeCell ref="H64:H65"/>
    <mergeCell ref="A66:A67"/>
    <mergeCell ref="B66:C67"/>
    <mergeCell ref="D66:D67"/>
    <mergeCell ref="E66:E67"/>
    <mergeCell ref="F66:G67"/>
    <mergeCell ref="H66:H67"/>
    <mergeCell ref="F56:G57"/>
    <mergeCell ref="H56:H57"/>
    <mergeCell ref="A58:A59"/>
    <mergeCell ref="B58:C59"/>
    <mergeCell ref="D58:D59"/>
    <mergeCell ref="E58:E59"/>
    <mergeCell ref="F58:G59"/>
    <mergeCell ref="H58:H59"/>
    <mergeCell ref="A60:A61"/>
    <mergeCell ref="B60:D61"/>
    <mergeCell ref="E60:E61"/>
    <mergeCell ref="F60:H61"/>
    <mergeCell ref="A56:A57"/>
    <mergeCell ref="B56:C57"/>
    <mergeCell ref="D56:D57"/>
    <mergeCell ref="E56:E57"/>
    <mergeCell ref="I4:I5"/>
    <mergeCell ref="I6:I7"/>
    <mergeCell ref="I8:I9"/>
    <mergeCell ref="I10:I11"/>
    <mergeCell ref="I12:I13"/>
    <mergeCell ref="I14:I15"/>
    <mergeCell ref="F76:G77"/>
    <mergeCell ref="H76:H77"/>
    <mergeCell ref="A78:A79"/>
    <mergeCell ref="B78:B79"/>
    <mergeCell ref="C78:C79"/>
    <mergeCell ref="D78:D79"/>
    <mergeCell ref="E78:E79"/>
    <mergeCell ref="F78:F79"/>
    <mergeCell ref="G78:G79"/>
    <mergeCell ref="H78:H79"/>
    <mergeCell ref="F70:G71"/>
    <mergeCell ref="H70:H71"/>
    <mergeCell ref="A72:A73"/>
    <mergeCell ref="B72:C73"/>
    <mergeCell ref="D72:D73"/>
    <mergeCell ref="E72:E73"/>
    <mergeCell ref="F72:G73"/>
    <mergeCell ref="H72:H73"/>
    <mergeCell ref="I28:I29"/>
    <mergeCell ref="I30:I31"/>
    <mergeCell ref="I36:I37"/>
    <mergeCell ref="I38:I39"/>
    <mergeCell ref="I40:I41"/>
    <mergeCell ref="I42:I43"/>
    <mergeCell ref="I16:I17"/>
    <mergeCell ref="I18:I19"/>
    <mergeCell ref="I20:I21"/>
    <mergeCell ref="I22:I23"/>
    <mergeCell ref="I24:I25"/>
    <mergeCell ref="I26:I27"/>
    <mergeCell ref="I56:I57"/>
    <mergeCell ref="I58:I59"/>
    <mergeCell ref="I66:I67"/>
    <mergeCell ref="I68:I69"/>
    <mergeCell ref="I70:I71"/>
    <mergeCell ref="I72:I73"/>
    <mergeCell ref="I44:I45"/>
    <mergeCell ref="I46:I47"/>
    <mergeCell ref="I48:I49"/>
    <mergeCell ref="I50:I51"/>
    <mergeCell ref="I52:I53"/>
    <mergeCell ref="I54:I55"/>
    <mergeCell ref="I74:I75"/>
    <mergeCell ref="I76:I77"/>
    <mergeCell ref="I78:I79"/>
    <mergeCell ref="A82:A83"/>
    <mergeCell ref="B82:C83"/>
    <mergeCell ref="D82:D83"/>
    <mergeCell ref="E82:E83"/>
    <mergeCell ref="F82:G83"/>
    <mergeCell ref="H82:H83"/>
    <mergeCell ref="I82:I83"/>
    <mergeCell ref="D88:D89"/>
    <mergeCell ref="E88:E89"/>
    <mergeCell ref="F88:G89"/>
    <mergeCell ref="H88:H89"/>
    <mergeCell ref="I88:I89"/>
    <mergeCell ref="I85:I86"/>
    <mergeCell ref="A91:A92"/>
    <mergeCell ref="B91:C92"/>
    <mergeCell ref="D91:D92"/>
    <mergeCell ref="E91:E92"/>
    <mergeCell ref="F91:G92"/>
    <mergeCell ref="H91:H92"/>
    <mergeCell ref="I91:I92"/>
    <mergeCell ref="A88:A89"/>
    <mergeCell ref="B88:C89"/>
    <mergeCell ref="A85:A86"/>
    <mergeCell ref="B85:C86"/>
    <mergeCell ref="D85:D86"/>
    <mergeCell ref="E85:E86"/>
    <mergeCell ref="F85:G86"/>
    <mergeCell ref="H85:H8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A2E9-FBA5-4684-9D36-7C3795CBB5F0}">
  <dimension ref="A1:S96"/>
  <sheetViews>
    <sheetView topLeftCell="A64" workbookViewId="0">
      <selection activeCell="C80" sqref="C80:C81"/>
    </sheetView>
  </sheetViews>
  <sheetFormatPr baseColWidth="10" defaultRowHeight="15"/>
  <cols>
    <col min="1" max="1" width="68" customWidth="1"/>
    <col min="2" max="2" width="4" customWidth="1"/>
    <col min="3" max="3" width="9.7109375" customWidth="1"/>
    <col min="4" max="4" width="4.140625" customWidth="1"/>
    <col min="5" max="5" width="3.85546875" customWidth="1"/>
    <col min="6" max="6" width="3.5703125" customWidth="1"/>
    <col min="7" max="7" width="8" customWidth="1"/>
    <col min="8" max="8" width="3.28515625" customWidth="1"/>
    <col min="9" max="9" width="3.42578125" customWidth="1"/>
    <col min="10" max="10" width="3.7109375" customWidth="1"/>
    <col min="11" max="11" width="9.140625" customWidth="1"/>
    <col min="13" max="13" width="14.7109375" customWidth="1"/>
  </cols>
  <sheetData>
    <row r="1" spans="1:13">
      <c r="M1" t="s">
        <v>177</v>
      </c>
    </row>
    <row r="3" spans="1:13">
      <c r="A3" s="11" t="s">
        <v>81</v>
      </c>
      <c r="B3" s="88"/>
      <c r="C3" s="88"/>
      <c r="D3" s="88"/>
      <c r="E3" s="2"/>
      <c r="F3" s="88"/>
      <c r="G3" s="88"/>
      <c r="H3" s="88"/>
      <c r="I3" s="2"/>
      <c r="J3" s="88"/>
      <c r="K3" s="88"/>
      <c r="L3" s="88"/>
    </row>
    <row r="4" spans="1:13">
      <c r="A4" s="160" t="s">
        <v>82</v>
      </c>
      <c r="B4" s="137" t="s">
        <v>3</v>
      </c>
      <c r="C4" s="138">
        <v>9.9830000000000005</v>
      </c>
      <c r="D4" s="71"/>
      <c r="E4" s="72"/>
      <c r="F4" s="134" t="s">
        <v>3</v>
      </c>
      <c r="G4" s="135">
        <v>8.0410000000000004</v>
      </c>
      <c r="H4" s="71"/>
      <c r="I4" s="72"/>
      <c r="J4" s="134" t="s">
        <v>3</v>
      </c>
      <c r="K4" s="135">
        <v>6.49</v>
      </c>
      <c r="L4" s="71"/>
      <c r="M4" s="58">
        <v>54</v>
      </c>
    </row>
    <row r="5" spans="1:13">
      <c r="A5" s="160"/>
      <c r="B5" s="137"/>
      <c r="C5" s="138"/>
      <c r="D5" s="71"/>
      <c r="E5" s="72"/>
      <c r="F5" s="134"/>
      <c r="G5" s="135"/>
      <c r="H5" s="71"/>
      <c r="I5" s="72"/>
      <c r="J5" s="134"/>
      <c r="K5" s="135"/>
      <c r="L5" s="71"/>
      <c r="M5" s="58"/>
    </row>
    <row r="6" spans="1:13">
      <c r="A6" s="164" t="s">
        <v>83</v>
      </c>
      <c r="B6" s="132"/>
      <c r="C6" s="132"/>
      <c r="D6" s="132"/>
      <c r="E6" s="50"/>
      <c r="F6" s="132"/>
      <c r="G6" s="132"/>
      <c r="H6" s="132"/>
      <c r="I6" s="50"/>
      <c r="J6" s="50"/>
      <c r="K6" s="50"/>
      <c r="L6" s="50"/>
    </row>
    <row r="7" spans="1:13">
      <c r="A7" s="164"/>
      <c r="B7" s="132"/>
      <c r="C7" s="132"/>
      <c r="D7" s="132"/>
      <c r="E7" s="50"/>
      <c r="F7" s="132"/>
      <c r="G7" s="132"/>
      <c r="H7" s="132"/>
      <c r="I7" s="50"/>
      <c r="J7" s="50"/>
      <c r="K7" s="50"/>
      <c r="L7" s="50"/>
    </row>
    <row r="8" spans="1:13">
      <c r="A8" s="171" t="s">
        <v>84</v>
      </c>
      <c r="B8" s="138">
        <v>2.351</v>
      </c>
      <c r="C8" s="138"/>
      <c r="D8" s="71"/>
      <c r="E8" s="72"/>
      <c r="F8" s="135">
        <v>2.6019999999999999</v>
      </c>
      <c r="G8" s="135"/>
      <c r="H8" s="71"/>
      <c r="I8" s="72"/>
      <c r="J8" s="135">
        <v>2.4860000000000002</v>
      </c>
      <c r="K8" s="135"/>
      <c r="L8" s="71"/>
      <c r="M8" s="58">
        <v>55</v>
      </c>
    </row>
    <row r="9" spans="1:13">
      <c r="A9" s="171"/>
      <c r="B9" s="138"/>
      <c r="C9" s="138"/>
      <c r="D9" s="71"/>
      <c r="E9" s="72"/>
      <c r="F9" s="135"/>
      <c r="G9" s="135"/>
      <c r="H9" s="71"/>
      <c r="I9" s="72"/>
      <c r="J9" s="135"/>
      <c r="K9" s="135"/>
      <c r="L9" s="71"/>
      <c r="M9" s="58"/>
    </row>
    <row r="10" spans="1:13">
      <c r="A10" s="170" t="s">
        <v>85</v>
      </c>
      <c r="B10" s="131">
        <v>1.1200000000000001</v>
      </c>
      <c r="C10" s="131"/>
      <c r="D10" s="64"/>
      <c r="E10" s="50"/>
      <c r="F10" s="128">
        <v>1.401</v>
      </c>
      <c r="G10" s="128"/>
      <c r="H10" s="64"/>
      <c r="I10" s="50"/>
      <c r="J10" s="128">
        <v>1.62</v>
      </c>
      <c r="K10" s="128"/>
      <c r="L10" s="64"/>
      <c r="M10" s="58">
        <v>56</v>
      </c>
    </row>
    <row r="11" spans="1:13">
      <c r="A11" s="170"/>
      <c r="B11" s="131"/>
      <c r="C11" s="131"/>
      <c r="D11" s="64"/>
      <c r="E11" s="50"/>
      <c r="F11" s="128"/>
      <c r="G11" s="128"/>
      <c r="H11" s="64"/>
      <c r="I11" s="50"/>
      <c r="J11" s="128"/>
      <c r="K11" s="128"/>
      <c r="L11" s="64"/>
      <c r="M11" s="58"/>
    </row>
    <row r="12" spans="1:13">
      <c r="A12" s="171" t="s">
        <v>86</v>
      </c>
      <c r="B12" s="138">
        <v>44</v>
      </c>
      <c r="C12" s="138"/>
      <c r="D12" s="71"/>
      <c r="E12" s="72"/>
      <c r="F12" s="135">
        <v>50</v>
      </c>
      <c r="G12" s="135"/>
      <c r="H12" s="71"/>
      <c r="I12" s="72"/>
      <c r="J12" s="135">
        <v>89</v>
      </c>
      <c r="K12" s="135"/>
      <c r="L12" s="71"/>
      <c r="M12" s="58">
        <v>57</v>
      </c>
    </row>
    <row r="13" spans="1:13">
      <c r="A13" s="171"/>
      <c r="B13" s="138"/>
      <c r="C13" s="138"/>
      <c r="D13" s="71"/>
      <c r="E13" s="72"/>
      <c r="F13" s="135"/>
      <c r="G13" s="135"/>
      <c r="H13" s="71"/>
      <c r="I13" s="72"/>
      <c r="J13" s="135"/>
      <c r="K13" s="135"/>
      <c r="L13" s="71"/>
      <c r="M13" s="58"/>
    </row>
    <row r="14" spans="1:13">
      <c r="A14" s="16" t="s">
        <v>87</v>
      </c>
      <c r="B14" s="131" t="s">
        <v>88</v>
      </c>
      <c r="C14" s="131"/>
      <c r="D14" s="20" t="s">
        <v>59</v>
      </c>
      <c r="E14" s="10"/>
      <c r="F14" s="128" t="s">
        <v>89</v>
      </c>
      <c r="G14" s="128"/>
      <c r="H14" s="21" t="s">
        <v>59</v>
      </c>
      <c r="I14" s="10"/>
      <c r="J14" s="128" t="s">
        <v>90</v>
      </c>
      <c r="K14" s="128"/>
      <c r="L14" s="21" t="s">
        <v>59</v>
      </c>
      <c r="M14" s="28">
        <v>59</v>
      </c>
    </row>
    <row r="15" spans="1:13">
      <c r="A15" s="15" t="s">
        <v>91</v>
      </c>
      <c r="B15" s="138" t="s">
        <v>92</v>
      </c>
      <c r="C15" s="138"/>
      <c r="D15" s="22" t="s">
        <v>59</v>
      </c>
      <c r="E15" s="9"/>
      <c r="F15" s="135" t="s">
        <v>93</v>
      </c>
      <c r="G15" s="135"/>
      <c r="H15" s="23" t="s">
        <v>59</v>
      </c>
      <c r="I15" s="9"/>
      <c r="J15" s="135" t="s">
        <v>94</v>
      </c>
      <c r="K15" s="135"/>
      <c r="L15" s="23" t="s">
        <v>59</v>
      </c>
      <c r="M15" s="28">
        <v>61</v>
      </c>
    </row>
    <row r="16" spans="1:13">
      <c r="A16" s="170" t="s">
        <v>95</v>
      </c>
      <c r="B16" s="131">
        <v>9</v>
      </c>
      <c r="C16" s="131"/>
      <c r="D16" s="64"/>
      <c r="E16" s="50"/>
      <c r="F16" s="128" t="s">
        <v>96</v>
      </c>
      <c r="G16" s="128"/>
      <c r="H16" s="127" t="s">
        <v>59</v>
      </c>
      <c r="I16" s="50"/>
      <c r="J16" s="128" t="s">
        <v>97</v>
      </c>
      <c r="K16" s="128"/>
      <c r="L16" s="127" t="s">
        <v>59</v>
      </c>
      <c r="M16" s="58">
        <v>63</v>
      </c>
    </row>
    <row r="17" spans="1:13">
      <c r="A17" s="170"/>
      <c r="B17" s="131"/>
      <c r="C17" s="131"/>
      <c r="D17" s="64"/>
      <c r="E17" s="50"/>
      <c r="F17" s="128"/>
      <c r="G17" s="128"/>
      <c r="H17" s="127"/>
      <c r="I17" s="50"/>
      <c r="J17" s="128"/>
      <c r="K17" s="128"/>
      <c r="L17" s="127"/>
      <c r="M17" s="58"/>
    </row>
    <row r="18" spans="1:13">
      <c r="A18" s="146" t="s">
        <v>98</v>
      </c>
      <c r="B18" s="139"/>
      <c r="C18" s="139"/>
      <c r="D18" s="139"/>
      <c r="E18" s="72"/>
      <c r="F18" s="139"/>
      <c r="G18" s="139"/>
      <c r="H18" s="139"/>
      <c r="I18" s="72"/>
      <c r="J18" s="72"/>
      <c r="K18" s="72"/>
      <c r="L18" s="72"/>
    </row>
    <row r="19" spans="1:13">
      <c r="A19" s="146"/>
      <c r="B19" s="139"/>
      <c r="C19" s="139"/>
      <c r="D19" s="139"/>
      <c r="E19" s="72"/>
      <c r="F19" s="139"/>
      <c r="G19" s="139"/>
      <c r="H19" s="139"/>
      <c r="I19" s="72"/>
      <c r="J19" s="72"/>
      <c r="K19" s="72"/>
      <c r="L19" s="72"/>
    </row>
    <row r="20" spans="1:13">
      <c r="A20" s="168" t="s">
        <v>99</v>
      </c>
      <c r="B20" s="131" t="s">
        <v>100</v>
      </c>
      <c r="C20" s="131"/>
      <c r="D20" s="130" t="s">
        <v>59</v>
      </c>
      <c r="E20" s="50"/>
      <c r="F20" s="128">
        <v>272</v>
      </c>
      <c r="G20" s="128"/>
      <c r="H20" s="64"/>
      <c r="I20" s="50"/>
      <c r="J20" s="128">
        <v>298</v>
      </c>
      <c r="K20" s="128"/>
      <c r="L20" s="64"/>
      <c r="M20" s="58">
        <v>65</v>
      </c>
    </row>
    <row r="21" spans="1:13">
      <c r="A21" s="168"/>
      <c r="B21" s="131"/>
      <c r="C21" s="131"/>
      <c r="D21" s="130"/>
      <c r="E21" s="50"/>
      <c r="F21" s="128"/>
      <c r="G21" s="128"/>
      <c r="H21" s="64"/>
      <c r="I21" s="50"/>
      <c r="J21" s="128"/>
      <c r="K21" s="128"/>
      <c r="L21" s="64"/>
      <c r="M21" s="58"/>
    </row>
    <row r="22" spans="1:13">
      <c r="A22" s="169" t="s">
        <v>6</v>
      </c>
      <c r="B22" s="138">
        <v>218</v>
      </c>
      <c r="C22" s="138"/>
      <c r="D22" s="71"/>
      <c r="E22" s="72"/>
      <c r="F22" s="135" t="s">
        <v>101</v>
      </c>
      <c r="G22" s="135"/>
      <c r="H22" s="134" t="s">
        <v>59</v>
      </c>
      <c r="I22" s="72"/>
      <c r="J22" s="135" t="s">
        <v>102</v>
      </c>
      <c r="K22" s="135"/>
      <c r="L22" s="134" t="s">
        <v>59</v>
      </c>
      <c r="M22" s="58">
        <v>66</v>
      </c>
    </row>
    <row r="23" spans="1:13">
      <c r="A23" s="169"/>
      <c r="B23" s="138"/>
      <c r="C23" s="138"/>
      <c r="D23" s="71"/>
      <c r="E23" s="72"/>
      <c r="F23" s="135"/>
      <c r="G23" s="135"/>
      <c r="H23" s="134"/>
      <c r="I23" s="72"/>
      <c r="J23" s="135"/>
      <c r="K23" s="135"/>
      <c r="L23" s="134"/>
      <c r="M23" s="58"/>
    </row>
    <row r="24" spans="1:13">
      <c r="A24" s="17" t="s">
        <v>103</v>
      </c>
      <c r="B24" s="131" t="s">
        <v>104</v>
      </c>
      <c r="C24" s="131"/>
      <c r="D24" s="20" t="s">
        <v>59</v>
      </c>
      <c r="E24" s="10"/>
      <c r="F24" s="128" t="s">
        <v>105</v>
      </c>
      <c r="G24" s="128"/>
      <c r="H24" s="21" t="s">
        <v>59</v>
      </c>
      <c r="I24" s="10"/>
      <c r="J24" s="128" t="s">
        <v>106</v>
      </c>
      <c r="K24" s="128"/>
      <c r="L24" s="21" t="s">
        <v>59</v>
      </c>
      <c r="M24" s="29">
        <v>67</v>
      </c>
    </row>
    <row r="25" spans="1:13">
      <c r="A25" s="169" t="s">
        <v>14</v>
      </c>
      <c r="B25" s="138" t="s">
        <v>107</v>
      </c>
      <c r="C25" s="138"/>
      <c r="D25" s="137" t="s">
        <v>59</v>
      </c>
      <c r="E25" s="72"/>
      <c r="F25" s="135" t="s">
        <v>108</v>
      </c>
      <c r="G25" s="135"/>
      <c r="H25" s="134" t="s">
        <v>59</v>
      </c>
      <c r="I25" s="72"/>
      <c r="J25" s="135">
        <v>275</v>
      </c>
      <c r="K25" s="135"/>
      <c r="L25" s="71"/>
      <c r="M25" s="67">
        <v>68</v>
      </c>
    </row>
    <row r="26" spans="1:13">
      <c r="A26" s="169"/>
      <c r="B26" s="138"/>
      <c r="C26" s="138"/>
      <c r="D26" s="137"/>
      <c r="E26" s="72"/>
      <c r="F26" s="135"/>
      <c r="G26" s="135"/>
      <c r="H26" s="134"/>
      <c r="I26" s="72"/>
      <c r="J26" s="135"/>
      <c r="K26" s="135"/>
      <c r="L26" s="71"/>
      <c r="M26" s="67"/>
    </row>
    <row r="27" spans="1:13">
      <c r="A27" s="168" t="s">
        <v>19</v>
      </c>
      <c r="B27" s="131">
        <v>164</v>
      </c>
      <c r="C27" s="131"/>
      <c r="D27" s="64"/>
      <c r="E27" s="50"/>
      <c r="F27" s="128" t="s">
        <v>109</v>
      </c>
      <c r="G27" s="128"/>
      <c r="H27" s="127" t="s">
        <v>59</v>
      </c>
      <c r="I27" s="50"/>
      <c r="J27" s="128" t="s">
        <v>110</v>
      </c>
      <c r="K27" s="128"/>
      <c r="L27" s="127" t="s">
        <v>59</v>
      </c>
      <c r="M27" s="58">
        <v>69</v>
      </c>
    </row>
    <row r="28" spans="1:13">
      <c r="A28" s="168"/>
      <c r="B28" s="131"/>
      <c r="C28" s="131"/>
      <c r="D28" s="64"/>
      <c r="E28" s="50"/>
      <c r="F28" s="128"/>
      <c r="G28" s="128"/>
      <c r="H28" s="127"/>
      <c r="I28" s="50"/>
      <c r="J28" s="128"/>
      <c r="K28" s="128"/>
      <c r="L28" s="127"/>
      <c r="M28" s="58"/>
    </row>
    <row r="29" spans="1:13">
      <c r="A29" s="169" t="s">
        <v>111</v>
      </c>
      <c r="B29" s="138" t="s">
        <v>112</v>
      </c>
      <c r="C29" s="138"/>
      <c r="D29" s="137" t="s">
        <v>59</v>
      </c>
      <c r="E29" s="72"/>
      <c r="F29" s="135">
        <v>418</v>
      </c>
      <c r="G29" s="135"/>
      <c r="H29" s="71"/>
      <c r="I29" s="72"/>
      <c r="J29" s="135" t="s">
        <v>113</v>
      </c>
      <c r="K29" s="135"/>
      <c r="L29" s="134" t="s">
        <v>59</v>
      </c>
      <c r="M29" s="67">
        <v>68</v>
      </c>
    </row>
    <row r="30" spans="1:13">
      <c r="A30" s="169"/>
      <c r="B30" s="138"/>
      <c r="C30" s="138"/>
      <c r="D30" s="137"/>
      <c r="E30" s="72"/>
      <c r="F30" s="135"/>
      <c r="G30" s="135"/>
      <c r="H30" s="71"/>
      <c r="I30" s="72"/>
      <c r="J30" s="135"/>
      <c r="K30" s="135"/>
      <c r="L30" s="134"/>
      <c r="M30" s="67"/>
    </row>
    <row r="31" spans="1:13">
      <c r="A31" s="168" t="s">
        <v>21</v>
      </c>
      <c r="B31" s="131">
        <v>330</v>
      </c>
      <c r="C31" s="131"/>
      <c r="D31" s="64"/>
      <c r="E31" s="50"/>
      <c r="F31" s="128" t="s">
        <v>114</v>
      </c>
      <c r="G31" s="128"/>
      <c r="H31" s="127" t="s">
        <v>59</v>
      </c>
      <c r="I31" s="50"/>
      <c r="J31" s="128" t="s">
        <v>115</v>
      </c>
      <c r="K31" s="128"/>
      <c r="L31" s="127" t="s">
        <v>59</v>
      </c>
      <c r="M31" s="58">
        <v>70</v>
      </c>
    </row>
    <row r="32" spans="1:13">
      <c r="A32" s="168"/>
      <c r="B32" s="131"/>
      <c r="C32" s="131"/>
      <c r="D32" s="64"/>
      <c r="E32" s="50"/>
      <c r="F32" s="128"/>
      <c r="G32" s="128"/>
      <c r="H32" s="127"/>
      <c r="I32" s="50"/>
      <c r="J32" s="128"/>
      <c r="K32" s="128"/>
      <c r="L32" s="127"/>
      <c r="M32" s="58"/>
    </row>
    <row r="33" spans="1:19">
      <c r="A33" s="169" t="s">
        <v>22</v>
      </c>
      <c r="B33" s="138">
        <v>598</v>
      </c>
      <c r="C33" s="138"/>
      <c r="D33" s="71"/>
      <c r="E33" s="72"/>
      <c r="F33" s="135">
        <v>727</v>
      </c>
      <c r="G33" s="135"/>
      <c r="H33" s="71"/>
      <c r="I33" s="72"/>
      <c r="J33" s="135">
        <v>1.028</v>
      </c>
      <c r="K33" s="135"/>
      <c r="L33" s="71"/>
      <c r="M33" s="58">
        <v>71</v>
      </c>
    </row>
    <row r="34" spans="1:19">
      <c r="A34" s="169"/>
      <c r="B34" s="138"/>
      <c r="C34" s="138"/>
      <c r="D34" s="71"/>
      <c r="E34" s="72"/>
      <c r="F34" s="135"/>
      <c r="G34" s="135"/>
      <c r="H34" s="71"/>
      <c r="I34" s="72"/>
      <c r="J34" s="135"/>
      <c r="K34" s="135"/>
      <c r="L34" s="71"/>
      <c r="M34" s="58"/>
    </row>
    <row r="35" spans="1:19">
      <c r="A35" s="168" t="s">
        <v>116</v>
      </c>
      <c r="B35" s="131">
        <v>196</v>
      </c>
      <c r="C35" s="131"/>
      <c r="D35" s="64"/>
      <c r="E35" s="50"/>
      <c r="F35" s="128">
        <v>300</v>
      </c>
      <c r="G35" s="128"/>
      <c r="H35" s="64"/>
      <c r="I35" s="50"/>
      <c r="J35" s="128">
        <v>245</v>
      </c>
      <c r="K35" s="128"/>
      <c r="L35" s="64"/>
      <c r="M35" s="58">
        <v>72</v>
      </c>
    </row>
    <row r="36" spans="1:19" ht="15.75" thickBot="1">
      <c r="A36" s="168"/>
      <c r="B36" s="154"/>
      <c r="C36" s="154"/>
      <c r="D36" s="98"/>
      <c r="E36" s="50"/>
      <c r="F36" s="145"/>
      <c r="G36" s="145"/>
      <c r="H36" s="98"/>
      <c r="I36" s="50"/>
      <c r="J36" s="145"/>
      <c r="K36" s="145"/>
      <c r="L36" s="98"/>
      <c r="M36" s="58"/>
    </row>
    <row r="37" spans="1:19">
      <c r="A37" s="167" t="s">
        <v>117</v>
      </c>
      <c r="B37" s="149">
        <v>12.894</v>
      </c>
      <c r="C37" s="149"/>
      <c r="D37" s="93"/>
      <c r="E37" s="72"/>
      <c r="F37" s="143">
        <v>11.491</v>
      </c>
      <c r="G37" s="143"/>
      <c r="H37" s="93"/>
      <c r="I37" s="72"/>
      <c r="J37" s="143">
        <v>10.079000000000001</v>
      </c>
      <c r="K37" s="143"/>
      <c r="L37" s="93"/>
      <c r="M37" s="58"/>
    </row>
    <row r="38" spans="1:19" ht="15.75" thickBot="1">
      <c r="A38" s="167"/>
      <c r="B38" s="161"/>
      <c r="C38" s="161"/>
      <c r="D38" s="106"/>
      <c r="E38" s="72"/>
      <c r="F38" s="157"/>
      <c r="G38" s="157"/>
      <c r="H38" s="106"/>
      <c r="I38" s="72"/>
      <c r="J38" s="157"/>
      <c r="K38" s="157"/>
      <c r="L38" s="106"/>
      <c r="M38" s="58"/>
    </row>
    <row r="39" spans="1:19">
      <c r="A39" s="11" t="s">
        <v>118</v>
      </c>
      <c r="B39" s="120"/>
      <c r="C39" s="120"/>
      <c r="D39" s="120"/>
      <c r="E39" s="10"/>
      <c r="F39" s="120"/>
      <c r="G39" s="120"/>
      <c r="H39" s="120"/>
      <c r="I39" s="10"/>
      <c r="J39" s="120"/>
      <c r="K39" s="120"/>
      <c r="L39" s="120"/>
    </row>
    <row r="40" spans="1:19">
      <c r="A40" s="12" t="s">
        <v>119</v>
      </c>
      <c r="B40" s="138" t="s">
        <v>120</v>
      </c>
      <c r="C40" s="138"/>
      <c r="D40" s="22" t="s">
        <v>59</v>
      </c>
      <c r="E40" s="9"/>
      <c r="F40" s="135" t="s">
        <v>121</v>
      </c>
      <c r="G40" s="135"/>
      <c r="H40" s="23" t="s">
        <v>59</v>
      </c>
      <c r="I40" s="9"/>
      <c r="J40" s="135" t="s">
        <v>122</v>
      </c>
      <c r="K40" s="135"/>
      <c r="L40" s="23" t="s">
        <v>59</v>
      </c>
      <c r="M40" s="28">
        <v>79</v>
      </c>
    </row>
    <row r="41" spans="1:19">
      <c r="A41" s="164" t="s">
        <v>123</v>
      </c>
      <c r="B41" s="131">
        <v>14.798999999999999</v>
      </c>
      <c r="C41" s="131"/>
      <c r="D41" s="64"/>
      <c r="E41" s="50"/>
      <c r="F41" s="128">
        <v>27.364999999999998</v>
      </c>
      <c r="G41" s="128"/>
      <c r="H41" s="64"/>
      <c r="I41" s="50"/>
      <c r="J41" s="128">
        <v>17.538</v>
      </c>
      <c r="K41" s="128"/>
      <c r="L41" s="64"/>
      <c r="M41" s="67" t="s">
        <v>198</v>
      </c>
    </row>
    <row r="42" spans="1:19">
      <c r="A42" s="164"/>
      <c r="B42" s="131"/>
      <c r="C42" s="131"/>
      <c r="D42" s="64"/>
      <c r="E42" s="50"/>
      <c r="F42" s="128"/>
      <c r="G42" s="128"/>
      <c r="H42" s="64"/>
      <c r="I42" s="50"/>
      <c r="J42" s="128"/>
      <c r="K42" s="128"/>
      <c r="L42" s="64"/>
      <c r="M42" s="67"/>
      <c r="O42">
        <f>41810-36608</f>
        <v>5202</v>
      </c>
      <c r="P42">
        <f>27365+12103</f>
        <v>39468</v>
      </c>
      <c r="Q42">
        <f>17538+18117</f>
        <v>35655</v>
      </c>
    </row>
    <row r="43" spans="1:19">
      <c r="A43" s="160" t="s">
        <v>124</v>
      </c>
      <c r="B43" s="138">
        <v>17.908999999999999</v>
      </c>
      <c r="C43" s="138"/>
      <c r="D43" s="71"/>
      <c r="E43" s="72"/>
      <c r="F43" s="135">
        <v>12.103</v>
      </c>
      <c r="G43" s="135"/>
      <c r="H43" s="71"/>
      <c r="I43" s="72"/>
      <c r="J43" s="135">
        <v>18.117000000000001</v>
      </c>
      <c r="K43" s="135"/>
      <c r="L43" s="71"/>
      <c r="M43" s="67" t="s">
        <v>198</v>
      </c>
    </row>
    <row r="44" spans="1:19">
      <c r="A44" s="160"/>
      <c r="B44" s="138"/>
      <c r="C44" s="138"/>
      <c r="D44" s="71"/>
      <c r="E44" s="72"/>
      <c r="F44" s="135"/>
      <c r="G44" s="135"/>
      <c r="H44" s="71"/>
      <c r="I44" s="72"/>
      <c r="J44" s="135"/>
      <c r="K44" s="135"/>
      <c r="L44" s="71"/>
      <c r="M44" s="67"/>
    </row>
    <row r="45" spans="1:19">
      <c r="A45" s="14" t="s">
        <v>125</v>
      </c>
      <c r="B45" s="131" t="s">
        <v>126</v>
      </c>
      <c r="C45" s="131"/>
      <c r="D45" s="20" t="s">
        <v>59</v>
      </c>
      <c r="E45" s="10"/>
      <c r="F45" s="128" t="s">
        <v>127</v>
      </c>
      <c r="G45" s="128"/>
      <c r="H45" s="21" t="s">
        <v>59</v>
      </c>
      <c r="I45" s="10"/>
      <c r="J45" s="128" t="s">
        <v>128</v>
      </c>
      <c r="K45" s="128"/>
      <c r="L45" s="21" t="s">
        <v>59</v>
      </c>
      <c r="M45" s="29">
        <v>73</v>
      </c>
      <c r="O45">
        <v>2351</v>
      </c>
      <c r="P45" t="s">
        <v>178</v>
      </c>
      <c r="S45" t="s">
        <v>181</v>
      </c>
    </row>
    <row r="46" spans="1:19">
      <c r="A46" s="12" t="s">
        <v>129</v>
      </c>
      <c r="B46" s="138" t="s">
        <v>130</v>
      </c>
      <c r="C46" s="138"/>
      <c r="D46" s="22" t="s">
        <v>59</v>
      </c>
      <c r="E46" s="9"/>
      <c r="F46" s="135" t="s">
        <v>131</v>
      </c>
      <c r="G46" s="135"/>
      <c r="H46" s="23" t="s">
        <v>59</v>
      </c>
      <c r="I46" s="9"/>
      <c r="J46" s="135" t="s">
        <v>132</v>
      </c>
      <c r="K46" s="135"/>
      <c r="L46" s="23" t="s">
        <v>59</v>
      </c>
      <c r="M46" s="28">
        <v>74</v>
      </c>
      <c r="O46">
        <v>395</v>
      </c>
      <c r="P46" t="s">
        <v>179</v>
      </c>
      <c r="S46" t="s">
        <v>182</v>
      </c>
    </row>
    <row r="47" spans="1:19">
      <c r="A47" s="14" t="s">
        <v>133</v>
      </c>
      <c r="B47" s="131" t="s">
        <v>134</v>
      </c>
      <c r="C47" s="131"/>
      <c r="D47" s="20" t="s">
        <v>59</v>
      </c>
      <c r="E47" s="10"/>
      <c r="F47" s="128" t="s">
        <v>135</v>
      </c>
      <c r="G47" s="128"/>
      <c r="H47" s="21" t="s">
        <v>59</v>
      </c>
      <c r="I47" s="10"/>
      <c r="J47" s="128" t="s">
        <v>136</v>
      </c>
      <c r="K47" s="128"/>
      <c r="L47" s="21" t="s">
        <v>59</v>
      </c>
      <c r="O47" s="30">
        <f>O45-O46</f>
        <v>1956</v>
      </c>
      <c r="P47" t="s">
        <v>180</v>
      </c>
    </row>
    <row r="48" spans="1:19">
      <c r="A48" s="160" t="s">
        <v>137</v>
      </c>
      <c r="B48" s="138">
        <v>209</v>
      </c>
      <c r="C48" s="138"/>
      <c r="D48" s="71"/>
      <c r="E48" s="72"/>
      <c r="F48" s="135">
        <v>242</v>
      </c>
      <c r="G48" s="135"/>
      <c r="H48" s="71"/>
      <c r="I48" s="72"/>
      <c r="J48" s="135">
        <v>163</v>
      </c>
      <c r="K48" s="135"/>
      <c r="L48" s="71"/>
      <c r="M48" s="58"/>
    </row>
    <row r="49" spans="1:15">
      <c r="A49" s="160"/>
      <c r="B49" s="138"/>
      <c r="C49" s="138"/>
      <c r="D49" s="71"/>
      <c r="E49" s="72"/>
      <c r="F49" s="135"/>
      <c r="G49" s="135"/>
      <c r="H49" s="71"/>
      <c r="I49" s="72"/>
      <c r="J49" s="135"/>
      <c r="K49" s="135"/>
      <c r="L49" s="71"/>
      <c r="M49" s="58"/>
    </row>
    <row r="50" spans="1:15">
      <c r="A50" s="164" t="s">
        <v>138</v>
      </c>
      <c r="B50" s="131">
        <v>74</v>
      </c>
      <c r="C50" s="131"/>
      <c r="D50" s="64"/>
      <c r="E50" s="50"/>
      <c r="F50" s="128">
        <v>166</v>
      </c>
      <c r="G50" s="128"/>
      <c r="H50" s="64"/>
      <c r="I50" s="50"/>
      <c r="J50" s="128">
        <v>22</v>
      </c>
      <c r="K50" s="128"/>
      <c r="L50" s="64"/>
      <c r="M50" s="58">
        <v>81</v>
      </c>
    </row>
    <row r="51" spans="1:15" ht="15.75" thickBot="1">
      <c r="A51" s="164"/>
      <c r="B51" s="154"/>
      <c r="C51" s="154"/>
      <c r="D51" s="98"/>
      <c r="E51" s="50"/>
      <c r="F51" s="145"/>
      <c r="G51" s="145"/>
      <c r="H51" s="98"/>
      <c r="I51" s="50"/>
      <c r="J51" s="145"/>
      <c r="K51" s="145"/>
      <c r="L51" s="98"/>
      <c r="M51" s="58"/>
      <c r="O51" s="39" t="s">
        <v>200</v>
      </c>
    </row>
    <row r="52" spans="1:15" ht="15.75" thickBot="1">
      <c r="A52" s="18" t="s">
        <v>139</v>
      </c>
      <c r="B52" s="165" t="s">
        <v>140</v>
      </c>
      <c r="C52" s="165"/>
      <c r="D52" s="24" t="s">
        <v>59</v>
      </c>
      <c r="E52" s="9"/>
      <c r="F52" s="166" t="s">
        <v>141</v>
      </c>
      <c r="G52" s="166"/>
      <c r="H52" s="25" t="s">
        <v>59</v>
      </c>
      <c r="I52" s="9"/>
      <c r="J52" s="166" t="s">
        <v>142</v>
      </c>
      <c r="K52" s="166"/>
      <c r="L52" s="25" t="s">
        <v>59</v>
      </c>
      <c r="O52" t="s">
        <v>203</v>
      </c>
    </row>
    <row r="53" spans="1:15">
      <c r="A53" s="11" t="s">
        <v>143</v>
      </c>
      <c r="B53" s="120"/>
      <c r="C53" s="120"/>
      <c r="D53" s="120"/>
      <c r="E53" s="10"/>
      <c r="F53" s="120"/>
      <c r="G53" s="120"/>
      <c r="H53" s="120"/>
      <c r="I53" s="10"/>
      <c r="J53" s="120"/>
      <c r="K53" s="120"/>
      <c r="L53" s="120"/>
    </row>
    <row r="54" spans="1:15">
      <c r="A54" s="160" t="s">
        <v>144</v>
      </c>
      <c r="B54" s="138">
        <v>3.3380000000000001</v>
      </c>
      <c r="C54" s="138"/>
      <c r="D54" s="71"/>
      <c r="E54" s="72"/>
      <c r="F54" s="135">
        <v>1.3720000000000001</v>
      </c>
      <c r="G54" s="135"/>
      <c r="H54" s="71"/>
      <c r="I54" s="72"/>
      <c r="J54" s="135">
        <v>1.831</v>
      </c>
      <c r="K54" s="135"/>
      <c r="L54" s="71"/>
      <c r="M54" s="58">
        <v>82</v>
      </c>
    </row>
    <row r="55" spans="1:15">
      <c r="A55" s="160"/>
      <c r="B55" s="138"/>
      <c r="C55" s="138"/>
      <c r="D55" s="71"/>
      <c r="E55" s="72"/>
      <c r="F55" s="135"/>
      <c r="G55" s="135"/>
      <c r="H55" s="71"/>
      <c r="I55" s="72"/>
      <c r="J55" s="135"/>
      <c r="K55" s="135"/>
      <c r="L55" s="71"/>
      <c r="M55" s="58"/>
    </row>
    <row r="56" spans="1:15">
      <c r="A56" s="14" t="s">
        <v>145</v>
      </c>
      <c r="B56" s="131" t="s">
        <v>146</v>
      </c>
      <c r="C56" s="131"/>
      <c r="D56" s="20" t="s">
        <v>59</v>
      </c>
      <c r="E56" s="10"/>
      <c r="F56" s="128" t="s">
        <v>147</v>
      </c>
      <c r="G56" s="128"/>
      <c r="H56" s="21" t="s">
        <v>59</v>
      </c>
      <c r="I56" s="10"/>
      <c r="J56" s="128" t="s">
        <v>148</v>
      </c>
      <c r="K56" s="128"/>
      <c r="L56" s="21" t="s">
        <v>59</v>
      </c>
      <c r="M56" s="40" t="s">
        <v>201</v>
      </c>
    </row>
    <row r="57" spans="1:15" ht="25.5">
      <c r="A57" s="12" t="s">
        <v>149</v>
      </c>
      <c r="B57" s="138" t="s">
        <v>150</v>
      </c>
      <c r="C57" s="138"/>
      <c r="D57" s="22" t="s">
        <v>59</v>
      </c>
      <c r="E57" s="9"/>
      <c r="F57" s="135" t="s">
        <v>151</v>
      </c>
      <c r="G57" s="135"/>
      <c r="H57" s="23" t="s">
        <v>59</v>
      </c>
      <c r="I57" s="9"/>
      <c r="J57" s="135" t="s">
        <v>152</v>
      </c>
      <c r="K57" s="135"/>
      <c r="L57" s="23" t="s">
        <v>59</v>
      </c>
      <c r="M57" s="41" t="s">
        <v>201</v>
      </c>
    </row>
    <row r="58" spans="1:15">
      <c r="A58" s="164" t="s">
        <v>153</v>
      </c>
      <c r="B58" s="131" t="s">
        <v>154</v>
      </c>
      <c r="C58" s="131"/>
      <c r="D58" s="130" t="s">
        <v>59</v>
      </c>
      <c r="E58" s="50"/>
      <c r="F58" s="128" t="s">
        <v>155</v>
      </c>
      <c r="G58" s="128"/>
      <c r="H58" s="127" t="s">
        <v>59</v>
      </c>
      <c r="I58" s="50"/>
      <c r="J58" s="128">
        <v>512</v>
      </c>
      <c r="K58" s="128"/>
      <c r="L58" s="64"/>
      <c r="M58" s="58"/>
    </row>
    <row r="59" spans="1:15">
      <c r="A59" s="164"/>
      <c r="B59" s="131"/>
      <c r="C59" s="131"/>
      <c r="D59" s="130"/>
      <c r="E59" s="50"/>
      <c r="F59" s="128"/>
      <c r="G59" s="128"/>
      <c r="H59" s="127"/>
      <c r="I59" s="50"/>
      <c r="J59" s="128"/>
      <c r="K59" s="128"/>
      <c r="L59" s="64"/>
      <c r="M59" s="58"/>
    </row>
    <row r="60" spans="1:15">
      <c r="A60" s="160" t="s">
        <v>156</v>
      </c>
      <c r="B60" s="138">
        <v>24</v>
      </c>
      <c r="C60" s="138"/>
      <c r="D60" s="71"/>
      <c r="E60" s="72"/>
      <c r="F60" s="135" t="s">
        <v>32</v>
      </c>
      <c r="G60" s="135"/>
      <c r="H60" s="71"/>
      <c r="I60" s="72"/>
      <c r="J60" s="135">
        <v>4.109</v>
      </c>
      <c r="K60" s="135"/>
      <c r="L60" s="71"/>
      <c r="M60" s="58"/>
    </row>
    <row r="61" spans="1:15">
      <c r="A61" s="160"/>
      <c r="B61" s="138"/>
      <c r="C61" s="138"/>
      <c r="D61" s="71"/>
      <c r="E61" s="72"/>
      <c r="F61" s="135"/>
      <c r="G61" s="135"/>
      <c r="H61" s="71"/>
      <c r="I61" s="72"/>
      <c r="J61" s="135"/>
      <c r="K61" s="135"/>
      <c r="L61" s="71"/>
      <c r="M61" s="58"/>
    </row>
    <row r="62" spans="1:15">
      <c r="A62" s="164" t="s">
        <v>157</v>
      </c>
      <c r="B62" s="131" t="s">
        <v>158</v>
      </c>
      <c r="C62" s="131"/>
      <c r="D62" s="130" t="s">
        <v>59</v>
      </c>
      <c r="E62" s="50"/>
      <c r="F62" s="128" t="s">
        <v>32</v>
      </c>
      <c r="G62" s="128"/>
      <c r="H62" s="64"/>
      <c r="I62" s="50"/>
      <c r="J62" s="128" t="s">
        <v>159</v>
      </c>
      <c r="K62" s="128"/>
      <c r="L62" s="127" t="s">
        <v>59</v>
      </c>
      <c r="M62" s="58">
        <v>85</v>
      </c>
    </row>
    <row r="63" spans="1:15">
      <c r="A63" s="164"/>
      <c r="B63" s="131"/>
      <c r="C63" s="131"/>
      <c r="D63" s="130"/>
      <c r="E63" s="50"/>
      <c r="F63" s="128"/>
      <c r="G63" s="128"/>
      <c r="H63" s="64"/>
      <c r="I63" s="50"/>
      <c r="J63" s="128"/>
      <c r="K63" s="128"/>
      <c r="L63" s="127"/>
      <c r="M63" s="58"/>
    </row>
    <row r="64" spans="1:15">
      <c r="A64" s="160" t="s">
        <v>91</v>
      </c>
      <c r="B64" s="138">
        <v>92</v>
      </c>
      <c r="C64" s="138"/>
      <c r="D64" s="71"/>
      <c r="E64" s="72"/>
      <c r="F64" s="135">
        <v>60</v>
      </c>
      <c r="G64" s="135"/>
      <c r="H64" s="71"/>
      <c r="I64" s="72"/>
      <c r="J64" s="135">
        <v>71</v>
      </c>
      <c r="K64" s="135"/>
      <c r="L64" s="71"/>
      <c r="M64" s="58">
        <v>86</v>
      </c>
    </row>
    <row r="65" spans="1:13">
      <c r="A65" s="160"/>
      <c r="B65" s="138"/>
      <c r="C65" s="138"/>
      <c r="D65" s="71"/>
      <c r="E65" s="72"/>
      <c r="F65" s="135"/>
      <c r="G65" s="135"/>
      <c r="H65" s="71"/>
      <c r="I65" s="72"/>
      <c r="J65" s="135"/>
      <c r="K65" s="135"/>
      <c r="L65" s="71"/>
      <c r="M65" s="58"/>
    </row>
    <row r="66" spans="1:13">
      <c r="A66" s="14" t="s">
        <v>160</v>
      </c>
      <c r="B66" s="131" t="s">
        <v>161</v>
      </c>
      <c r="C66" s="131"/>
      <c r="D66" s="20" t="s">
        <v>59</v>
      </c>
      <c r="E66" s="10"/>
      <c r="F66" s="128" t="s">
        <v>162</v>
      </c>
      <c r="G66" s="128"/>
      <c r="H66" s="21" t="s">
        <v>59</v>
      </c>
      <c r="I66" s="10"/>
      <c r="J66" s="128" t="s">
        <v>163</v>
      </c>
      <c r="K66" s="128"/>
      <c r="L66" s="21" t="s">
        <v>59</v>
      </c>
      <c r="M66" s="29">
        <v>87</v>
      </c>
    </row>
    <row r="67" spans="1:13">
      <c r="A67" s="160" t="s">
        <v>138</v>
      </c>
      <c r="B67" s="138" t="s">
        <v>164</v>
      </c>
      <c r="C67" s="138"/>
      <c r="D67" s="137" t="s">
        <v>59</v>
      </c>
      <c r="E67" s="72"/>
      <c r="F67" s="135" t="s">
        <v>165</v>
      </c>
      <c r="G67" s="135"/>
      <c r="H67" s="134" t="s">
        <v>59</v>
      </c>
      <c r="I67" s="72"/>
      <c r="J67" s="135">
        <v>80</v>
      </c>
      <c r="K67" s="135"/>
      <c r="L67" s="71"/>
      <c r="M67" s="58">
        <v>88</v>
      </c>
    </row>
    <row r="68" spans="1:13" ht="15.75" thickBot="1">
      <c r="A68" s="160"/>
      <c r="B68" s="161"/>
      <c r="C68" s="161"/>
      <c r="D68" s="162"/>
      <c r="E68" s="72"/>
      <c r="F68" s="157"/>
      <c r="G68" s="157"/>
      <c r="H68" s="163"/>
      <c r="I68" s="72"/>
      <c r="J68" s="157"/>
      <c r="K68" s="157"/>
      <c r="L68" s="106"/>
      <c r="M68" s="58"/>
    </row>
    <row r="69" spans="1:13" ht="15.75" thickBot="1">
      <c r="A69" s="19" t="s">
        <v>166</v>
      </c>
      <c r="B69" s="158" t="s">
        <v>167</v>
      </c>
      <c r="C69" s="158"/>
      <c r="D69" s="26" t="s">
        <v>59</v>
      </c>
      <c r="E69" s="10"/>
      <c r="F69" s="159" t="s">
        <v>168</v>
      </c>
      <c r="G69" s="159"/>
      <c r="H69" s="27" t="s">
        <v>59</v>
      </c>
      <c r="I69" s="10"/>
      <c r="J69" s="159" t="s">
        <v>169</v>
      </c>
      <c r="K69" s="159"/>
      <c r="L69" s="27" t="s">
        <v>59</v>
      </c>
    </row>
    <row r="70" spans="1:13">
      <c r="A70" s="146" t="s">
        <v>170</v>
      </c>
      <c r="B70" s="149" t="s">
        <v>171</v>
      </c>
      <c r="C70" s="149"/>
      <c r="D70" s="147" t="s">
        <v>59</v>
      </c>
      <c r="E70" s="72"/>
      <c r="F70" s="143">
        <v>2.137</v>
      </c>
      <c r="G70" s="143"/>
      <c r="H70" s="93"/>
      <c r="I70" s="72"/>
      <c r="J70" s="143">
        <v>3.081</v>
      </c>
      <c r="K70" s="143"/>
      <c r="L70" s="93"/>
      <c r="M70" s="58">
        <v>89</v>
      </c>
    </row>
    <row r="71" spans="1:13">
      <c r="A71" s="146"/>
      <c r="B71" s="155"/>
      <c r="C71" s="155"/>
      <c r="D71" s="156"/>
      <c r="E71" s="72"/>
      <c r="F71" s="151"/>
      <c r="G71" s="151"/>
      <c r="H71" s="152"/>
      <c r="I71" s="72"/>
      <c r="J71" s="151"/>
      <c r="K71" s="151"/>
      <c r="L71" s="152"/>
      <c r="M71" s="58"/>
    </row>
    <row r="72" spans="1:13">
      <c r="A72" s="153" t="s">
        <v>172</v>
      </c>
      <c r="B72" s="131">
        <v>9.7989999999999995</v>
      </c>
      <c r="C72" s="131"/>
      <c r="D72" s="64"/>
      <c r="E72" s="50"/>
      <c r="F72" s="128">
        <v>7.6619999999999999</v>
      </c>
      <c r="G72" s="128"/>
      <c r="H72" s="64"/>
      <c r="I72" s="50"/>
      <c r="J72" s="128">
        <v>4.5810000000000004</v>
      </c>
      <c r="K72" s="128"/>
      <c r="L72" s="64"/>
      <c r="M72" s="58">
        <v>90</v>
      </c>
    </row>
    <row r="73" spans="1:13" ht="15.75" thickBot="1">
      <c r="A73" s="153"/>
      <c r="B73" s="154"/>
      <c r="C73" s="154"/>
      <c r="D73" s="98"/>
      <c r="E73" s="50"/>
      <c r="F73" s="145"/>
      <c r="G73" s="145"/>
      <c r="H73" s="98"/>
      <c r="I73" s="50"/>
      <c r="J73" s="145"/>
      <c r="K73" s="145"/>
      <c r="L73" s="98"/>
      <c r="M73" s="58"/>
    </row>
    <row r="74" spans="1:13">
      <c r="A74" s="146" t="s">
        <v>173</v>
      </c>
      <c r="B74" s="147" t="s">
        <v>3</v>
      </c>
      <c r="C74" s="149">
        <v>7.9249999999999998</v>
      </c>
      <c r="D74" s="93"/>
      <c r="E74" s="72"/>
      <c r="F74" s="141" t="s">
        <v>3</v>
      </c>
      <c r="G74" s="143">
        <v>9.7989999999999995</v>
      </c>
      <c r="H74" s="93"/>
      <c r="I74" s="72"/>
      <c r="J74" s="141" t="s">
        <v>3</v>
      </c>
      <c r="K74" s="143">
        <v>7.6619999999999999</v>
      </c>
      <c r="L74" s="93"/>
      <c r="M74" s="58">
        <v>91</v>
      </c>
    </row>
    <row r="75" spans="1:13" ht="15.75" thickBot="1">
      <c r="A75" s="146"/>
      <c r="B75" s="148"/>
      <c r="C75" s="150"/>
      <c r="D75" s="76"/>
      <c r="E75" s="72"/>
      <c r="F75" s="142"/>
      <c r="G75" s="144"/>
      <c r="H75" s="76"/>
      <c r="I75" s="72"/>
      <c r="J75" s="142"/>
      <c r="K75" s="144"/>
      <c r="L75" s="76"/>
      <c r="M75" s="58"/>
    </row>
    <row r="76" spans="1:13" ht="15.75" thickTop="1">
      <c r="A76" s="2"/>
      <c r="B76" s="80"/>
      <c r="C76" s="80"/>
      <c r="D76" s="80"/>
      <c r="E76" s="10"/>
      <c r="F76" s="80"/>
      <c r="G76" s="80"/>
      <c r="H76" s="80"/>
      <c r="I76" s="10"/>
      <c r="J76" s="80"/>
      <c r="K76" s="80"/>
      <c r="L76" s="80"/>
    </row>
    <row r="77" spans="1:13">
      <c r="A77" s="13" t="s">
        <v>174</v>
      </c>
      <c r="B77" s="72"/>
      <c r="C77" s="72"/>
      <c r="D77" s="72"/>
      <c r="E77" s="9"/>
      <c r="F77" s="72"/>
      <c r="G77" s="72"/>
      <c r="H77" s="72"/>
      <c r="I77" s="9"/>
      <c r="J77" s="72"/>
      <c r="K77" s="72"/>
      <c r="L77" s="72"/>
    </row>
    <row r="78" spans="1:13">
      <c r="A78" s="140" t="s">
        <v>175</v>
      </c>
      <c r="B78" s="130" t="s">
        <v>3</v>
      </c>
      <c r="C78" s="131">
        <v>682</v>
      </c>
      <c r="D78" s="64"/>
      <c r="E78" s="132"/>
      <c r="F78" s="127" t="s">
        <v>3</v>
      </c>
      <c r="G78" s="128">
        <v>681</v>
      </c>
      <c r="H78" s="64"/>
      <c r="I78" s="50"/>
      <c r="J78" s="127" t="s">
        <v>3</v>
      </c>
      <c r="K78" s="128">
        <v>777</v>
      </c>
      <c r="L78" s="64"/>
      <c r="M78" s="58"/>
    </row>
    <row r="79" spans="1:13">
      <c r="A79" s="140"/>
      <c r="B79" s="130"/>
      <c r="C79" s="131"/>
      <c r="D79" s="64"/>
      <c r="E79" s="132"/>
      <c r="F79" s="127"/>
      <c r="G79" s="128"/>
      <c r="H79" s="64"/>
      <c r="I79" s="50"/>
      <c r="J79" s="127"/>
      <c r="K79" s="128"/>
      <c r="L79" s="64"/>
      <c r="M79" s="58"/>
    </row>
    <row r="80" spans="1:13">
      <c r="A80" s="136" t="s">
        <v>176</v>
      </c>
      <c r="B80" s="137" t="s">
        <v>3</v>
      </c>
      <c r="C80" s="138">
        <v>1.5189999999999999</v>
      </c>
      <c r="D80" s="71"/>
      <c r="E80" s="139"/>
      <c r="F80" s="134" t="s">
        <v>3</v>
      </c>
      <c r="G80" s="135">
        <v>2.0139999999999998</v>
      </c>
      <c r="H80" s="71"/>
      <c r="I80" s="72"/>
      <c r="J80" s="134" t="s">
        <v>3</v>
      </c>
      <c r="K80" s="135">
        <v>1.649</v>
      </c>
      <c r="L80" s="133"/>
      <c r="M80" s="58"/>
    </row>
    <row r="81" spans="1:13">
      <c r="A81" s="136"/>
      <c r="B81" s="137"/>
      <c r="C81" s="138"/>
      <c r="D81" s="71"/>
      <c r="E81" s="139"/>
      <c r="F81" s="134"/>
      <c r="G81" s="135"/>
      <c r="H81" s="71"/>
      <c r="I81" s="72"/>
      <c r="J81" s="134"/>
      <c r="K81" s="135"/>
      <c r="L81" s="133"/>
      <c r="M81" s="58"/>
    </row>
    <row r="83" spans="1:13">
      <c r="A83" s="129" t="s">
        <v>195</v>
      </c>
      <c r="B83" s="130" t="s">
        <v>3</v>
      </c>
      <c r="C83" s="131">
        <v>0</v>
      </c>
      <c r="D83" s="64"/>
      <c r="E83" s="132"/>
      <c r="F83" s="127" t="s">
        <v>3</v>
      </c>
      <c r="G83" s="128">
        <v>0</v>
      </c>
      <c r="H83" s="64"/>
      <c r="I83" s="50"/>
      <c r="J83" s="127" t="s">
        <v>3</v>
      </c>
      <c r="K83" s="128">
        <v>0</v>
      </c>
      <c r="L83" s="64"/>
      <c r="M83" s="58">
        <v>62</v>
      </c>
    </row>
    <row r="84" spans="1:13">
      <c r="A84" s="129"/>
      <c r="B84" s="130"/>
      <c r="C84" s="131"/>
      <c r="D84" s="64"/>
      <c r="E84" s="132"/>
      <c r="F84" s="127"/>
      <c r="G84" s="128"/>
      <c r="H84" s="64"/>
      <c r="I84" s="50"/>
      <c r="J84" s="127"/>
      <c r="K84" s="128"/>
      <c r="L84" s="64"/>
      <c r="M84" s="58"/>
    </row>
    <row r="85" spans="1:13">
      <c r="A85" s="38"/>
    </row>
    <row r="86" spans="1:13">
      <c r="A86" s="129" t="s">
        <v>196</v>
      </c>
      <c r="B86" s="130" t="s">
        <v>3</v>
      </c>
      <c r="C86" s="131">
        <v>0</v>
      </c>
      <c r="D86" s="64"/>
      <c r="E86" s="132"/>
      <c r="F86" s="127" t="s">
        <v>3</v>
      </c>
      <c r="G86" s="128">
        <v>0</v>
      </c>
      <c r="H86" s="64"/>
      <c r="I86" s="50"/>
      <c r="J86" s="127" t="s">
        <v>3</v>
      </c>
      <c r="K86" s="128">
        <v>0</v>
      </c>
      <c r="L86" s="64"/>
      <c r="M86" s="58">
        <v>77</v>
      </c>
    </row>
    <row r="87" spans="1:13">
      <c r="A87" s="129"/>
      <c r="B87" s="130"/>
      <c r="C87" s="131"/>
      <c r="D87" s="64"/>
      <c r="E87" s="132"/>
      <c r="F87" s="127"/>
      <c r="G87" s="128"/>
      <c r="H87" s="64"/>
      <c r="I87" s="50"/>
      <c r="J87" s="127"/>
      <c r="K87" s="128"/>
      <c r="L87" s="64"/>
      <c r="M87" s="58"/>
    </row>
    <row r="89" spans="1:13">
      <c r="A89" s="129" t="s">
        <v>197</v>
      </c>
      <c r="B89" s="130" t="s">
        <v>3</v>
      </c>
      <c r="C89" s="131">
        <v>0</v>
      </c>
      <c r="D89" s="64"/>
      <c r="E89" s="132"/>
      <c r="F89" s="127" t="s">
        <v>3</v>
      </c>
      <c r="G89" s="128">
        <v>0</v>
      </c>
      <c r="H89" s="64"/>
      <c r="I89" s="50"/>
      <c r="J89" s="127" t="s">
        <v>3</v>
      </c>
      <c r="K89" s="128">
        <v>0</v>
      </c>
      <c r="L89" s="64"/>
      <c r="M89" s="58">
        <v>78</v>
      </c>
    </row>
    <row r="90" spans="1:13">
      <c r="A90" s="129"/>
      <c r="B90" s="130"/>
      <c r="C90" s="131"/>
      <c r="D90" s="64"/>
      <c r="E90" s="132"/>
      <c r="F90" s="127"/>
      <c r="G90" s="128"/>
      <c r="H90" s="64"/>
      <c r="I90" s="50"/>
      <c r="J90" s="127"/>
      <c r="K90" s="128"/>
      <c r="L90" s="64"/>
      <c r="M90" s="58"/>
    </row>
    <row r="92" spans="1:13">
      <c r="A92" s="129" t="s">
        <v>199</v>
      </c>
      <c r="B92" s="130"/>
      <c r="C92" s="131"/>
      <c r="D92" s="64"/>
      <c r="E92" s="132"/>
      <c r="F92" s="127"/>
      <c r="G92" s="128"/>
      <c r="H92" s="64"/>
      <c r="I92" s="50"/>
      <c r="J92" s="127"/>
      <c r="K92" s="128"/>
      <c r="L92" s="64"/>
      <c r="M92" s="67" t="s">
        <v>198</v>
      </c>
    </row>
    <row r="93" spans="1:13">
      <c r="A93" s="129"/>
      <c r="B93" s="130"/>
      <c r="C93" s="131"/>
      <c r="D93" s="64"/>
      <c r="E93" s="132"/>
      <c r="F93" s="127"/>
      <c r="G93" s="128"/>
      <c r="H93" s="64"/>
      <c r="I93" s="50"/>
      <c r="J93" s="127"/>
      <c r="K93" s="128"/>
      <c r="L93" s="64"/>
      <c r="M93" s="67"/>
    </row>
    <row r="95" spans="1:13">
      <c r="A95" s="129" t="s">
        <v>202</v>
      </c>
      <c r="B95" s="130"/>
      <c r="C95" s="131"/>
      <c r="D95" s="64"/>
      <c r="E95" s="132"/>
      <c r="F95" s="127"/>
      <c r="G95" s="128"/>
      <c r="H95" s="64"/>
      <c r="I95" s="50"/>
      <c r="J95" s="127"/>
      <c r="K95" s="128"/>
      <c r="L95" s="64"/>
      <c r="M95" s="67" t="s">
        <v>201</v>
      </c>
    </row>
    <row r="96" spans="1:13">
      <c r="A96" s="129"/>
      <c r="B96" s="130"/>
      <c r="C96" s="131"/>
      <c r="D96" s="64"/>
      <c r="E96" s="132"/>
      <c r="F96" s="127"/>
      <c r="G96" s="128"/>
      <c r="H96" s="64"/>
      <c r="I96" s="50"/>
      <c r="J96" s="127"/>
      <c r="K96" s="128"/>
      <c r="L96" s="64"/>
      <c r="M96" s="67"/>
    </row>
  </sheetData>
  <mergeCells count="430">
    <mergeCell ref="B3:D3"/>
    <mergeCell ref="F3:H3"/>
    <mergeCell ref="J3:L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6:A7"/>
    <mergeCell ref="B6:D7"/>
    <mergeCell ref="E6:E7"/>
    <mergeCell ref="F6:H7"/>
    <mergeCell ref="I6:I7"/>
    <mergeCell ref="A8:A9"/>
    <mergeCell ref="B8:C9"/>
    <mergeCell ref="D8:D9"/>
    <mergeCell ref="E8:E9"/>
    <mergeCell ref="F8:G9"/>
    <mergeCell ref="H8:H9"/>
    <mergeCell ref="I8:I9"/>
    <mergeCell ref="J8:K9"/>
    <mergeCell ref="L8:L9"/>
    <mergeCell ref="A12:A13"/>
    <mergeCell ref="B12:C13"/>
    <mergeCell ref="D12:D13"/>
    <mergeCell ref="E12:E13"/>
    <mergeCell ref="F12:G13"/>
    <mergeCell ref="H12:H13"/>
    <mergeCell ref="I12:I13"/>
    <mergeCell ref="A10:A11"/>
    <mergeCell ref="B10:C11"/>
    <mergeCell ref="D10:D11"/>
    <mergeCell ref="E10:E11"/>
    <mergeCell ref="F10:G11"/>
    <mergeCell ref="H10:H11"/>
    <mergeCell ref="J12:K13"/>
    <mergeCell ref="L12:L13"/>
    <mergeCell ref="B14:C14"/>
    <mergeCell ref="F14:G14"/>
    <mergeCell ref="J14:K14"/>
    <mergeCell ref="B15:C15"/>
    <mergeCell ref="F15:G15"/>
    <mergeCell ref="J15:K15"/>
    <mergeCell ref="I10:I11"/>
    <mergeCell ref="J10:K11"/>
    <mergeCell ref="L10:L11"/>
    <mergeCell ref="I16:I17"/>
    <mergeCell ref="J16:K17"/>
    <mergeCell ref="L16:L17"/>
    <mergeCell ref="A18:A19"/>
    <mergeCell ref="B18:D19"/>
    <mergeCell ref="E18:E19"/>
    <mergeCell ref="F18:H19"/>
    <mergeCell ref="I18:I19"/>
    <mergeCell ref="J18:L19"/>
    <mergeCell ref="A16:A17"/>
    <mergeCell ref="B16:C17"/>
    <mergeCell ref="D16:D17"/>
    <mergeCell ref="E16:E17"/>
    <mergeCell ref="F16:G17"/>
    <mergeCell ref="H16:H17"/>
    <mergeCell ref="I20:I21"/>
    <mergeCell ref="J20:K21"/>
    <mergeCell ref="L20:L21"/>
    <mergeCell ref="A22:A23"/>
    <mergeCell ref="B22:C23"/>
    <mergeCell ref="D22:D23"/>
    <mergeCell ref="E22:E23"/>
    <mergeCell ref="F22:G23"/>
    <mergeCell ref="H22:H23"/>
    <mergeCell ref="I22:I23"/>
    <mergeCell ref="A20:A21"/>
    <mergeCell ref="B20:C21"/>
    <mergeCell ref="D20:D21"/>
    <mergeCell ref="E20:E21"/>
    <mergeCell ref="F20:G21"/>
    <mergeCell ref="H20:H21"/>
    <mergeCell ref="J22:K23"/>
    <mergeCell ref="L22:L23"/>
    <mergeCell ref="B24:C24"/>
    <mergeCell ref="F24:G24"/>
    <mergeCell ref="J24:K24"/>
    <mergeCell ref="A25:A26"/>
    <mergeCell ref="B25:C26"/>
    <mergeCell ref="D25:D26"/>
    <mergeCell ref="E25:E26"/>
    <mergeCell ref="F25:G26"/>
    <mergeCell ref="H25:H26"/>
    <mergeCell ref="I25:I26"/>
    <mergeCell ref="J25:K26"/>
    <mergeCell ref="L25:L26"/>
    <mergeCell ref="A27:A28"/>
    <mergeCell ref="B27:C28"/>
    <mergeCell ref="D27:D28"/>
    <mergeCell ref="E27:E28"/>
    <mergeCell ref="F27:G28"/>
    <mergeCell ref="H27:H28"/>
    <mergeCell ref="I27:I28"/>
    <mergeCell ref="J27:K28"/>
    <mergeCell ref="L27:L28"/>
    <mergeCell ref="A29:A30"/>
    <mergeCell ref="B29:C30"/>
    <mergeCell ref="D29:D30"/>
    <mergeCell ref="E29:E30"/>
    <mergeCell ref="F29:G30"/>
    <mergeCell ref="H29:H30"/>
    <mergeCell ref="I29:I30"/>
    <mergeCell ref="J29:K30"/>
    <mergeCell ref="L29:L30"/>
    <mergeCell ref="A31:A32"/>
    <mergeCell ref="B31:C32"/>
    <mergeCell ref="D31:D32"/>
    <mergeCell ref="E31:E32"/>
    <mergeCell ref="F31:G32"/>
    <mergeCell ref="H31:H32"/>
    <mergeCell ref="I31:I32"/>
    <mergeCell ref="J31:K32"/>
    <mergeCell ref="A33:A34"/>
    <mergeCell ref="B33:C34"/>
    <mergeCell ref="D33:D34"/>
    <mergeCell ref="E33:E34"/>
    <mergeCell ref="F33:G34"/>
    <mergeCell ref="H33:H34"/>
    <mergeCell ref="I33:I34"/>
    <mergeCell ref="J33:K34"/>
    <mergeCell ref="L33:L34"/>
    <mergeCell ref="A37:A38"/>
    <mergeCell ref="B37:C38"/>
    <mergeCell ref="D37:D38"/>
    <mergeCell ref="E37:E38"/>
    <mergeCell ref="F37:G38"/>
    <mergeCell ref="H37:H38"/>
    <mergeCell ref="I37:I38"/>
    <mergeCell ref="A35:A36"/>
    <mergeCell ref="B35:C36"/>
    <mergeCell ref="D35:D36"/>
    <mergeCell ref="E35:E36"/>
    <mergeCell ref="F35:G36"/>
    <mergeCell ref="H35:H36"/>
    <mergeCell ref="J37:K38"/>
    <mergeCell ref="L37:L38"/>
    <mergeCell ref="B39:D39"/>
    <mergeCell ref="F39:H39"/>
    <mergeCell ref="J39:L39"/>
    <mergeCell ref="B40:C40"/>
    <mergeCell ref="F40:G40"/>
    <mergeCell ref="J40:K40"/>
    <mergeCell ref="I35:I36"/>
    <mergeCell ref="J35:K36"/>
    <mergeCell ref="L35:L36"/>
    <mergeCell ref="A43:A44"/>
    <mergeCell ref="B43:C44"/>
    <mergeCell ref="D43:D44"/>
    <mergeCell ref="E43:E44"/>
    <mergeCell ref="F43:G44"/>
    <mergeCell ref="H43:H44"/>
    <mergeCell ref="I43:I44"/>
    <mergeCell ref="A41:A42"/>
    <mergeCell ref="B41:C42"/>
    <mergeCell ref="D41:D42"/>
    <mergeCell ref="E41:E42"/>
    <mergeCell ref="F41:G42"/>
    <mergeCell ref="H41:H42"/>
    <mergeCell ref="J43:K44"/>
    <mergeCell ref="L43:L44"/>
    <mergeCell ref="B45:C45"/>
    <mergeCell ref="F45:G45"/>
    <mergeCell ref="J45:K45"/>
    <mergeCell ref="B46:C46"/>
    <mergeCell ref="F46:G46"/>
    <mergeCell ref="J46:K46"/>
    <mergeCell ref="I41:I42"/>
    <mergeCell ref="J41:K42"/>
    <mergeCell ref="L41:L42"/>
    <mergeCell ref="B47:C47"/>
    <mergeCell ref="F47:G47"/>
    <mergeCell ref="J47:K47"/>
    <mergeCell ref="A48:A49"/>
    <mergeCell ref="B48:C49"/>
    <mergeCell ref="D48:D49"/>
    <mergeCell ref="E48:E49"/>
    <mergeCell ref="F48:G49"/>
    <mergeCell ref="H48:H49"/>
    <mergeCell ref="I48:I49"/>
    <mergeCell ref="B52:C52"/>
    <mergeCell ref="F52:G52"/>
    <mergeCell ref="J52:K52"/>
    <mergeCell ref="B53:D53"/>
    <mergeCell ref="F53:H53"/>
    <mergeCell ref="J53:L53"/>
    <mergeCell ref="J48:K49"/>
    <mergeCell ref="L48:L49"/>
    <mergeCell ref="A50:A51"/>
    <mergeCell ref="B50:C51"/>
    <mergeCell ref="D50:D51"/>
    <mergeCell ref="E50:E51"/>
    <mergeCell ref="F50:G51"/>
    <mergeCell ref="H50:H51"/>
    <mergeCell ref="I50:I51"/>
    <mergeCell ref="J50:K51"/>
    <mergeCell ref="I54:I55"/>
    <mergeCell ref="J54:K55"/>
    <mergeCell ref="L54:L55"/>
    <mergeCell ref="B56:C56"/>
    <mergeCell ref="F56:G56"/>
    <mergeCell ref="J56:K56"/>
    <mergeCell ref="A54:A55"/>
    <mergeCell ref="B54:C55"/>
    <mergeCell ref="D54:D55"/>
    <mergeCell ref="E54:E55"/>
    <mergeCell ref="F54:G55"/>
    <mergeCell ref="H54:H55"/>
    <mergeCell ref="B57:C57"/>
    <mergeCell ref="F57:G57"/>
    <mergeCell ref="J57:K57"/>
    <mergeCell ref="A58:A59"/>
    <mergeCell ref="B58:C59"/>
    <mergeCell ref="D58:D59"/>
    <mergeCell ref="E58:E59"/>
    <mergeCell ref="F58:G59"/>
    <mergeCell ref="H58:H59"/>
    <mergeCell ref="I58:I59"/>
    <mergeCell ref="J58:K59"/>
    <mergeCell ref="L58:L59"/>
    <mergeCell ref="A60:A61"/>
    <mergeCell ref="B60:C61"/>
    <mergeCell ref="D60:D61"/>
    <mergeCell ref="E60:E61"/>
    <mergeCell ref="F60:G61"/>
    <mergeCell ref="H60:H61"/>
    <mergeCell ref="I60:I61"/>
    <mergeCell ref="J60:K61"/>
    <mergeCell ref="A62:A63"/>
    <mergeCell ref="B62:C63"/>
    <mergeCell ref="D62:D63"/>
    <mergeCell ref="E62:E63"/>
    <mergeCell ref="F62:G63"/>
    <mergeCell ref="H62:H63"/>
    <mergeCell ref="I62:I63"/>
    <mergeCell ref="J62:K63"/>
    <mergeCell ref="L62:L63"/>
    <mergeCell ref="I64:I65"/>
    <mergeCell ref="J64:K65"/>
    <mergeCell ref="L64:L65"/>
    <mergeCell ref="B66:C66"/>
    <mergeCell ref="F66:G66"/>
    <mergeCell ref="J66:K66"/>
    <mergeCell ref="A64:A65"/>
    <mergeCell ref="B64:C65"/>
    <mergeCell ref="D64:D65"/>
    <mergeCell ref="E64:E65"/>
    <mergeCell ref="F64:G65"/>
    <mergeCell ref="H64:H65"/>
    <mergeCell ref="I67:I68"/>
    <mergeCell ref="J67:K68"/>
    <mergeCell ref="L67:L68"/>
    <mergeCell ref="B69:C69"/>
    <mergeCell ref="F69:G69"/>
    <mergeCell ref="J69:K69"/>
    <mergeCell ref="A67:A68"/>
    <mergeCell ref="B67:C68"/>
    <mergeCell ref="D67:D68"/>
    <mergeCell ref="E67:E68"/>
    <mergeCell ref="F67:G68"/>
    <mergeCell ref="H67:H68"/>
    <mergeCell ref="J70:K71"/>
    <mergeCell ref="L70:L71"/>
    <mergeCell ref="A72:A73"/>
    <mergeCell ref="B72:C73"/>
    <mergeCell ref="D72:D73"/>
    <mergeCell ref="E72:E73"/>
    <mergeCell ref="F72:G73"/>
    <mergeCell ref="H72:H73"/>
    <mergeCell ref="I72:I73"/>
    <mergeCell ref="A70:A71"/>
    <mergeCell ref="B70:C71"/>
    <mergeCell ref="D70:D71"/>
    <mergeCell ref="E70:E71"/>
    <mergeCell ref="F70:G71"/>
    <mergeCell ref="H70:H71"/>
    <mergeCell ref="A74:A75"/>
    <mergeCell ref="B74:B75"/>
    <mergeCell ref="C74:C75"/>
    <mergeCell ref="D74:D75"/>
    <mergeCell ref="E74:E75"/>
    <mergeCell ref="F74:F75"/>
    <mergeCell ref="G74:G75"/>
    <mergeCell ref="H74:H75"/>
    <mergeCell ref="I70:I71"/>
    <mergeCell ref="I74:I75"/>
    <mergeCell ref="J74:J75"/>
    <mergeCell ref="K74:K75"/>
    <mergeCell ref="L74:L75"/>
    <mergeCell ref="B76:D76"/>
    <mergeCell ref="F76:H76"/>
    <mergeCell ref="J76:L76"/>
    <mergeCell ref="J72:K73"/>
    <mergeCell ref="L72:L73"/>
    <mergeCell ref="E80:E81"/>
    <mergeCell ref="B77:D77"/>
    <mergeCell ref="F77:H77"/>
    <mergeCell ref="J77:L77"/>
    <mergeCell ref="A78:A79"/>
    <mergeCell ref="B78:B79"/>
    <mergeCell ref="C78:C79"/>
    <mergeCell ref="D78:D79"/>
    <mergeCell ref="E78:E79"/>
    <mergeCell ref="F78:F79"/>
    <mergeCell ref="G78:G79"/>
    <mergeCell ref="M29:M30"/>
    <mergeCell ref="M31:M32"/>
    <mergeCell ref="M33:M34"/>
    <mergeCell ref="M35:M36"/>
    <mergeCell ref="M37:M38"/>
    <mergeCell ref="M41:M42"/>
    <mergeCell ref="L80:L81"/>
    <mergeCell ref="M4:M5"/>
    <mergeCell ref="M8:M9"/>
    <mergeCell ref="M10:M11"/>
    <mergeCell ref="M12:M13"/>
    <mergeCell ref="M16:M17"/>
    <mergeCell ref="M20:M21"/>
    <mergeCell ref="M22:M23"/>
    <mergeCell ref="M25:M26"/>
    <mergeCell ref="M27:M28"/>
    <mergeCell ref="L78:L79"/>
    <mergeCell ref="L60:L61"/>
    <mergeCell ref="L50:L51"/>
    <mergeCell ref="L31:L32"/>
    <mergeCell ref="J6:L7"/>
    <mergeCell ref="M62:M63"/>
    <mergeCell ref="M64:M65"/>
    <mergeCell ref="M67:M68"/>
    <mergeCell ref="M70:M71"/>
    <mergeCell ref="M72:M73"/>
    <mergeCell ref="M78:M79"/>
    <mergeCell ref="M43:M44"/>
    <mergeCell ref="M48:M49"/>
    <mergeCell ref="M50:M51"/>
    <mergeCell ref="M54:M55"/>
    <mergeCell ref="M58:M59"/>
    <mergeCell ref="M60:M61"/>
    <mergeCell ref="M80:M81"/>
    <mergeCell ref="M74:M75"/>
    <mergeCell ref="A83:A84"/>
    <mergeCell ref="B83:B84"/>
    <mergeCell ref="C83:C84"/>
    <mergeCell ref="D83:D84"/>
    <mergeCell ref="E83:E84"/>
    <mergeCell ref="F83:F84"/>
    <mergeCell ref="G83:G84"/>
    <mergeCell ref="H83:H84"/>
    <mergeCell ref="F80:F81"/>
    <mergeCell ref="G80:G81"/>
    <mergeCell ref="H80:H81"/>
    <mergeCell ref="I80:I81"/>
    <mergeCell ref="J80:J81"/>
    <mergeCell ref="K80:K81"/>
    <mergeCell ref="H78:H79"/>
    <mergeCell ref="I78:I79"/>
    <mergeCell ref="J78:J79"/>
    <mergeCell ref="K78:K79"/>
    <mergeCell ref="A80:A81"/>
    <mergeCell ref="B80:B81"/>
    <mergeCell ref="C80:C81"/>
    <mergeCell ref="D80:D81"/>
    <mergeCell ref="I83:I84"/>
    <mergeCell ref="J83:J84"/>
    <mergeCell ref="K83:K84"/>
    <mergeCell ref="L83:L84"/>
    <mergeCell ref="M83:M84"/>
    <mergeCell ref="A86:A87"/>
    <mergeCell ref="B86:B87"/>
    <mergeCell ref="C86:C87"/>
    <mergeCell ref="D86:D87"/>
    <mergeCell ref="E86:E87"/>
    <mergeCell ref="L86:L87"/>
    <mergeCell ref="M86:M87"/>
    <mergeCell ref="A89:A90"/>
    <mergeCell ref="B89:B90"/>
    <mergeCell ref="C89:C90"/>
    <mergeCell ref="D89:D90"/>
    <mergeCell ref="E89:E90"/>
    <mergeCell ref="F89:F90"/>
    <mergeCell ref="G89:G90"/>
    <mergeCell ref="H89:H90"/>
    <mergeCell ref="F86:F87"/>
    <mergeCell ref="G86:G87"/>
    <mergeCell ref="H86:H87"/>
    <mergeCell ref="I86:I87"/>
    <mergeCell ref="J86:J87"/>
    <mergeCell ref="K86:K87"/>
    <mergeCell ref="I89:I90"/>
    <mergeCell ref="J89:J90"/>
    <mergeCell ref="K89:K90"/>
    <mergeCell ref="L89:L90"/>
    <mergeCell ref="M89:M90"/>
    <mergeCell ref="A92:A93"/>
    <mergeCell ref="B92:B93"/>
    <mergeCell ref="C92:C93"/>
    <mergeCell ref="D92:D93"/>
    <mergeCell ref="E92:E93"/>
    <mergeCell ref="I95:I96"/>
    <mergeCell ref="J95:J96"/>
    <mergeCell ref="K95:K96"/>
    <mergeCell ref="L95:L96"/>
    <mergeCell ref="M95:M96"/>
    <mergeCell ref="L92:L93"/>
    <mergeCell ref="M92:M93"/>
    <mergeCell ref="A95:A96"/>
    <mergeCell ref="B95:B96"/>
    <mergeCell ref="C95:C96"/>
    <mergeCell ref="D95:D96"/>
    <mergeCell ref="E95:E96"/>
    <mergeCell ref="F95:F96"/>
    <mergeCell ref="G95:G96"/>
    <mergeCell ref="H95:H96"/>
    <mergeCell ref="F92:F93"/>
    <mergeCell ref="G92:G93"/>
    <mergeCell ref="H92:H93"/>
    <mergeCell ref="I92:I93"/>
    <mergeCell ref="J92:J93"/>
    <mergeCell ref="K92:K9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A8202-C659-4F0F-986C-32C6336B67FC}">
  <dimension ref="A2:Z73"/>
  <sheetViews>
    <sheetView topLeftCell="A4" workbookViewId="0">
      <selection activeCell="O43" sqref="O43"/>
    </sheetView>
  </sheetViews>
  <sheetFormatPr baseColWidth="10" defaultRowHeight="15"/>
  <cols>
    <col min="1" max="1" width="46" customWidth="1"/>
    <col min="2" max="2" width="3.7109375" style="42" customWidth="1"/>
    <col min="4" max="5" width="3.28515625" customWidth="1"/>
    <col min="6" max="6" width="3.5703125" customWidth="1"/>
    <col min="8" max="8" width="2.42578125" customWidth="1"/>
    <col min="9" max="10" width="3.28515625" customWidth="1"/>
    <col min="12" max="12" width="3" customWidth="1"/>
  </cols>
  <sheetData>
    <row r="2" spans="1:26">
      <c r="A2" s="1" t="s">
        <v>41</v>
      </c>
      <c r="B2" s="50"/>
      <c r="C2" s="50"/>
      <c r="D2" s="50"/>
      <c r="E2" s="10"/>
      <c r="F2" s="50"/>
      <c r="G2" s="50"/>
      <c r="H2" s="50"/>
      <c r="I2" s="10"/>
      <c r="J2" s="50"/>
      <c r="K2" s="50"/>
      <c r="L2" s="50"/>
      <c r="X2" t="s">
        <v>209</v>
      </c>
    </row>
    <row r="3" spans="1:26">
      <c r="A3" s="110" t="s">
        <v>42</v>
      </c>
      <c r="B3" s="112" t="s">
        <v>3</v>
      </c>
      <c r="C3" s="83">
        <v>38.029000000000003</v>
      </c>
      <c r="D3" s="71"/>
      <c r="E3" s="71"/>
      <c r="F3" s="121" t="s">
        <v>3</v>
      </c>
      <c r="G3" s="74">
        <v>36.326000000000001</v>
      </c>
      <c r="H3" s="71"/>
      <c r="I3" s="72"/>
      <c r="J3" s="121" t="s">
        <v>3</v>
      </c>
      <c r="K3" s="74">
        <v>34.526000000000003</v>
      </c>
      <c r="L3" s="71"/>
      <c r="M3" s="66"/>
      <c r="X3" t="s">
        <v>207</v>
      </c>
    </row>
    <row r="4" spans="1:26">
      <c r="A4" s="110"/>
      <c r="B4" s="112"/>
      <c r="C4" s="83"/>
      <c r="D4" s="71"/>
      <c r="E4" s="71"/>
      <c r="F4" s="121"/>
      <c r="G4" s="74"/>
      <c r="H4" s="71"/>
      <c r="I4" s="72"/>
      <c r="J4" s="121"/>
      <c r="K4" s="74"/>
      <c r="L4" s="71"/>
      <c r="M4" s="66"/>
    </row>
    <row r="5" spans="1:26">
      <c r="A5" s="114" t="s">
        <v>43</v>
      </c>
      <c r="B5" s="62">
        <v>10.577999999999999</v>
      </c>
      <c r="C5" s="62"/>
      <c r="D5" s="64"/>
      <c r="E5" s="64"/>
      <c r="F5" s="53">
        <v>9.7349999999999994</v>
      </c>
      <c r="G5" s="53"/>
      <c r="H5" s="64"/>
      <c r="I5" s="50"/>
      <c r="J5" s="53">
        <v>8.6920000000000002</v>
      </c>
      <c r="K5" s="53"/>
      <c r="L5" s="64"/>
      <c r="M5" s="58"/>
    </row>
    <row r="6" spans="1:26" ht="15.75" thickBot="1">
      <c r="A6" s="114"/>
      <c r="B6" s="102"/>
      <c r="C6" s="102"/>
      <c r="D6" s="98"/>
      <c r="E6" s="64"/>
      <c r="F6" s="97"/>
      <c r="G6" s="97"/>
      <c r="H6" s="98"/>
      <c r="I6" s="50"/>
      <c r="J6" s="97"/>
      <c r="K6" s="97"/>
      <c r="L6" s="98"/>
      <c r="M6" s="58"/>
    </row>
    <row r="7" spans="1:26">
      <c r="A7" s="210" t="s">
        <v>44</v>
      </c>
      <c r="B7" s="211">
        <v>48.606999999999999</v>
      </c>
      <c r="C7" s="211"/>
      <c r="D7" s="199"/>
      <c r="E7" s="196"/>
      <c r="F7" s="213">
        <v>46.061</v>
      </c>
      <c r="G7" s="213"/>
      <c r="H7" s="199"/>
      <c r="I7" s="198"/>
      <c r="J7" s="213">
        <v>43.218000000000004</v>
      </c>
      <c r="K7" s="213"/>
      <c r="L7" s="199"/>
      <c r="M7" s="173">
        <v>1</v>
      </c>
    </row>
    <row r="8" spans="1:26" ht="15.75" thickBot="1">
      <c r="A8" s="210"/>
      <c r="B8" s="212"/>
      <c r="C8" s="212"/>
      <c r="D8" s="200"/>
      <c r="E8" s="196"/>
      <c r="F8" s="214"/>
      <c r="G8" s="214"/>
      <c r="H8" s="200"/>
      <c r="I8" s="198"/>
      <c r="J8" s="214"/>
      <c r="K8" s="214"/>
      <c r="L8" s="200"/>
      <c r="M8" s="173"/>
    </row>
    <row r="9" spans="1:26">
      <c r="A9" s="115" t="s">
        <v>45</v>
      </c>
      <c r="B9" s="103"/>
      <c r="C9" s="103"/>
      <c r="D9" s="103"/>
      <c r="E9" s="64"/>
      <c r="F9" s="103"/>
      <c r="G9" s="103"/>
      <c r="H9" s="103"/>
      <c r="I9" s="50"/>
      <c r="J9" s="120"/>
      <c r="K9" s="120"/>
      <c r="L9" s="120"/>
    </row>
    <row r="10" spans="1:26">
      <c r="A10" s="115"/>
      <c r="B10" s="64"/>
      <c r="C10" s="64"/>
      <c r="D10" s="64"/>
      <c r="E10" s="64"/>
      <c r="F10" s="64"/>
      <c r="G10" s="64"/>
      <c r="H10" s="64"/>
      <c r="I10" s="50"/>
      <c r="J10" s="50"/>
      <c r="K10" s="50"/>
      <c r="L10" s="50"/>
    </row>
    <row r="11" spans="1:26">
      <c r="A11" s="110" t="s">
        <v>42</v>
      </c>
      <c r="B11" s="83">
        <v>15.541</v>
      </c>
      <c r="C11" s="83"/>
      <c r="D11" s="71"/>
      <c r="E11" s="71"/>
      <c r="F11" s="74">
        <v>14.505000000000001</v>
      </c>
      <c r="G11" s="74"/>
      <c r="H11" s="71"/>
      <c r="I11" s="72"/>
      <c r="J11" s="74">
        <v>13.647</v>
      </c>
      <c r="K11" s="74"/>
      <c r="L11" s="71"/>
      <c r="M11" s="58"/>
      <c r="X11">
        <f>29440-5942-9538-2264-500-654</f>
        <v>10542</v>
      </c>
      <c r="Y11">
        <f>1244+96-3</f>
        <v>1337</v>
      </c>
      <c r="Z11">
        <f>Y11/X11</f>
        <v>0.12682602921646746</v>
      </c>
    </row>
    <row r="12" spans="1:26">
      <c r="A12" s="110"/>
      <c r="B12" s="83"/>
      <c r="C12" s="83"/>
      <c r="D12" s="71"/>
      <c r="E12" s="71"/>
      <c r="F12" s="74"/>
      <c r="G12" s="74"/>
      <c r="H12" s="71"/>
      <c r="I12" s="72"/>
      <c r="J12" s="74"/>
      <c r="K12" s="74"/>
      <c r="L12" s="71"/>
      <c r="M12" s="58"/>
      <c r="X12">
        <v>11196</v>
      </c>
      <c r="Y12">
        <v>10752</v>
      </c>
      <c r="Z12">
        <v>7674</v>
      </c>
    </row>
    <row r="13" spans="1:26">
      <c r="A13" s="114" t="s">
        <v>43</v>
      </c>
      <c r="B13" s="62">
        <v>3.6259999999999999</v>
      </c>
      <c r="C13" s="62"/>
      <c r="D13" s="64"/>
      <c r="E13" s="64"/>
      <c r="F13" s="53">
        <v>3.347</v>
      </c>
      <c r="G13" s="53"/>
      <c r="H13" s="64"/>
      <c r="I13" s="50"/>
      <c r="J13" s="53">
        <v>3.0350000000000001</v>
      </c>
      <c r="K13" s="53"/>
      <c r="L13" s="64"/>
      <c r="M13" s="58"/>
      <c r="X13">
        <v>654</v>
      </c>
      <c r="Y13">
        <v>650</v>
      </c>
      <c r="Z13">
        <v>641</v>
      </c>
    </row>
    <row r="14" spans="1:26" ht="15.75" thickBot="1">
      <c r="A14" s="114"/>
      <c r="B14" s="102"/>
      <c r="C14" s="102"/>
      <c r="D14" s="98"/>
      <c r="E14" s="64"/>
      <c r="F14" s="97"/>
      <c r="G14" s="97"/>
      <c r="H14" s="98"/>
      <c r="I14" s="50"/>
      <c r="J14" s="97"/>
      <c r="K14" s="97"/>
      <c r="L14" s="98"/>
      <c r="M14" s="58"/>
      <c r="X14">
        <f>X12+X13</f>
        <v>11850</v>
      </c>
      <c r="Y14">
        <f>Y12+Y13</f>
        <v>11402</v>
      </c>
      <c r="Z14">
        <f>Z12+Z13+138</f>
        <v>8453</v>
      </c>
    </row>
    <row r="15" spans="1:26">
      <c r="A15" s="210" t="s">
        <v>46</v>
      </c>
      <c r="B15" s="211">
        <v>19.167000000000002</v>
      </c>
      <c r="C15" s="211"/>
      <c r="D15" s="199"/>
      <c r="E15" s="196"/>
      <c r="F15" s="213">
        <v>17.852</v>
      </c>
      <c r="G15" s="213"/>
      <c r="H15" s="199"/>
      <c r="I15" s="198"/>
      <c r="J15" s="213">
        <v>16.681999999999999</v>
      </c>
      <c r="K15" s="213"/>
      <c r="L15" s="199"/>
      <c r="M15" s="173">
        <v>2</v>
      </c>
    </row>
    <row r="16" spans="1:26" ht="15.75" thickBot="1">
      <c r="A16" s="210"/>
      <c r="B16" s="212"/>
      <c r="C16" s="212"/>
      <c r="D16" s="200"/>
      <c r="E16" s="196"/>
      <c r="F16" s="214"/>
      <c r="G16" s="214"/>
      <c r="H16" s="200"/>
      <c r="I16" s="198"/>
      <c r="J16" s="214"/>
      <c r="K16" s="214"/>
      <c r="L16" s="200"/>
      <c r="M16" s="173"/>
      <c r="X16">
        <f>1244+96-3</f>
        <v>1337</v>
      </c>
      <c r="Y16">
        <f>2118-653+20</f>
        <v>1485</v>
      </c>
      <c r="Z16">
        <f>1335+162-26</f>
        <v>1471</v>
      </c>
    </row>
    <row r="17" spans="1:26">
      <c r="A17" s="201" t="s">
        <v>47</v>
      </c>
      <c r="B17" s="202">
        <v>29.44</v>
      </c>
      <c r="C17" s="202"/>
      <c r="D17" s="204"/>
      <c r="E17" s="206"/>
      <c r="F17" s="207">
        <v>28.209</v>
      </c>
      <c r="G17" s="207"/>
      <c r="H17" s="204"/>
      <c r="I17" s="209"/>
      <c r="J17" s="207">
        <v>26.536000000000001</v>
      </c>
      <c r="K17" s="207"/>
      <c r="L17" s="204"/>
      <c r="M17" s="67">
        <v>3</v>
      </c>
      <c r="X17">
        <f>X16/X14</f>
        <v>0.11282700421940928</v>
      </c>
      <c r="Y17">
        <f>Y16/Y14</f>
        <v>0.13024030871776882</v>
      </c>
      <c r="Z17">
        <f>Z16/Z14</f>
        <v>0.17402105761268188</v>
      </c>
    </row>
    <row r="18" spans="1:26">
      <c r="A18" s="201"/>
      <c r="B18" s="203"/>
      <c r="C18" s="203"/>
      <c r="D18" s="205"/>
      <c r="E18" s="206"/>
      <c r="F18" s="208"/>
      <c r="G18" s="208"/>
      <c r="H18" s="205"/>
      <c r="I18" s="209"/>
      <c r="J18" s="208"/>
      <c r="K18" s="208"/>
      <c r="L18" s="205"/>
      <c r="M18" s="67"/>
    </row>
    <row r="19" spans="1:26">
      <c r="A19" s="104" t="s">
        <v>48</v>
      </c>
      <c r="B19" s="71"/>
      <c r="C19" s="71"/>
      <c r="D19" s="71"/>
      <c r="E19" s="71"/>
      <c r="F19" s="71"/>
      <c r="G19" s="71"/>
      <c r="H19" s="71"/>
      <c r="I19" s="72"/>
      <c r="J19" s="72"/>
      <c r="K19" s="72"/>
      <c r="L19" s="72"/>
    </row>
    <row r="20" spans="1:26">
      <c r="A20" s="104"/>
      <c r="B20" s="71"/>
      <c r="C20" s="71"/>
      <c r="D20" s="71"/>
      <c r="E20" s="71"/>
      <c r="F20" s="71"/>
      <c r="G20" s="71"/>
      <c r="H20" s="71"/>
      <c r="I20" s="72"/>
      <c r="J20" s="72"/>
      <c r="K20" s="72"/>
      <c r="L20" s="72"/>
    </row>
    <row r="21" spans="1:26">
      <c r="A21" s="191" t="s">
        <v>49</v>
      </c>
      <c r="B21" s="192">
        <v>5.9420000000000002</v>
      </c>
      <c r="C21" s="192"/>
      <c r="D21" s="189"/>
      <c r="E21" s="189"/>
      <c r="F21" s="187">
        <v>5.4880000000000004</v>
      </c>
      <c r="G21" s="187"/>
      <c r="H21" s="189"/>
      <c r="I21" s="186"/>
      <c r="J21" s="187">
        <v>5.8230000000000004</v>
      </c>
      <c r="K21" s="187"/>
      <c r="L21" s="189"/>
      <c r="M21" s="173">
        <v>4</v>
      </c>
    </row>
    <row r="22" spans="1:26">
      <c r="A22" s="191"/>
      <c r="B22" s="192"/>
      <c r="C22" s="192"/>
      <c r="D22" s="189"/>
      <c r="E22" s="189"/>
      <c r="F22" s="187"/>
      <c r="G22" s="187"/>
      <c r="H22" s="189"/>
      <c r="I22" s="186"/>
      <c r="J22" s="187"/>
      <c r="K22" s="187"/>
      <c r="L22" s="189"/>
      <c r="M22" s="173"/>
    </row>
    <row r="23" spans="1:26">
      <c r="A23" s="194" t="s">
        <v>50</v>
      </c>
      <c r="B23" s="195">
        <v>9.5380000000000003</v>
      </c>
      <c r="C23" s="195"/>
      <c r="D23" s="196"/>
      <c r="E23" s="196"/>
      <c r="F23" s="197">
        <v>9.6470000000000002</v>
      </c>
      <c r="G23" s="197"/>
      <c r="H23" s="196"/>
      <c r="I23" s="198"/>
      <c r="J23" s="197">
        <v>9.8119999999999994</v>
      </c>
      <c r="K23" s="197"/>
      <c r="L23" s="196"/>
      <c r="M23" s="173">
        <v>5</v>
      </c>
    </row>
    <row r="24" spans="1:26">
      <c r="A24" s="194"/>
      <c r="B24" s="195"/>
      <c r="C24" s="195"/>
      <c r="D24" s="196"/>
      <c r="E24" s="196"/>
      <c r="F24" s="197"/>
      <c r="G24" s="197"/>
      <c r="H24" s="196"/>
      <c r="I24" s="198"/>
      <c r="J24" s="197"/>
      <c r="K24" s="197"/>
      <c r="L24" s="196"/>
      <c r="M24" s="173"/>
    </row>
    <row r="25" spans="1:26">
      <c r="A25" s="191" t="s">
        <v>51</v>
      </c>
      <c r="B25" s="192">
        <v>2.2639999999999998</v>
      </c>
      <c r="C25" s="192"/>
      <c r="D25" s="189"/>
      <c r="E25" s="189"/>
      <c r="F25" s="187">
        <v>2.3220000000000001</v>
      </c>
      <c r="G25" s="187"/>
      <c r="H25" s="189"/>
      <c r="I25" s="186"/>
      <c r="J25" s="187">
        <v>1.9079999999999999</v>
      </c>
      <c r="K25" s="187"/>
      <c r="L25" s="189"/>
      <c r="M25" s="173">
        <v>6</v>
      </c>
    </row>
    <row r="26" spans="1:26">
      <c r="A26" s="191"/>
      <c r="B26" s="192"/>
      <c r="C26" s="192"/>
      <c r="D26" s="189"/>
      <c r="E26" s="189"/>
      <c r="F26" s="187"/>
      <c r="G26" s="187"/>
      <c r="H26" s="189"/>
      <c r="I26" s="186"/>
      <c r="J26" s="187"/>
      <c r="K26" s="187"/>
      <c r="L26" s="189"/>
      <c r="M26" s="173"/>
    </row>
    <row r="27" spans="1:26">
      <c r="A27" s="194" t="s">
        <v>52</v>
      </c>
      <c r="B27" s="195">
        <v>395</v>
      </c>
      <c r="C27" s="195"/>
      <c r="D27" s="196"/>
      <c r="E27" s="196"/>
      <c r="F27" s="197">
        <v>383</v>
      </c>
      <c r="G27" s="197"/>
      <c r="H27" s="196"/>
      <c r="I27" s="198"/>
      <c r="J27" s="197">
        <v>520</v>
      </c>
      <c r="K27" s="197"/>
      <c r="L27" s="196"/>
      <c r="M27" s="173">
        <v>7</v>
      </c>
    </row>
    <row r="28" spans="1:26">
      <c r="A28" s="194"/>
      <c r="B28" s="195"/>
      <c r="C28" s="195"/>
      <c r="D28" s="196"/>
      <c r="E28" s="196"/>
      <c r="F28" s="197"/>
      <c r="G28" s="197"/>
      <c r="H28" s="196"/>
      <c r="I28" s="198"/>
      <c r="J28" s="197"/>
      <c r="K28" s="197"/>
      <c r="L28" s="196"/>
      <c r="M28" s="173"/>
    </row>
    <row r="29" spans="1:26">
      <c r="A29" s="191" t="s">
        <v>53</v>
      </c>
      <c r="B29" s="192">
        <v>105</v>
      </c>
      <c r="C29" s="192"/>
      <c r="D29" s="189"/>
      <c r="E29" s="189"/>
      <c r="F29" s="187">
        <v>304</v>
      </c>
      <c r="G29" s="187"/>
      <c r="H29" s="189"/>
      <c r="I29" s="186"/>
      <c r="J29" s="187">
        <v>799</v>
      </c>
      <c r="K29" s="187"/>
      <c r="L29" s="189"/>
      <c r="M29" s="173">
        <v>8</v>
      </c>
    </row>
    <row r="30" spans="1:26" ht="15.75" thickBot="1">
      <c r="A30" s="191"/>
      <c r="B30" s="193"/>
      <c r="C30" s="193"/>
      <c r="D30" s="190"/>
      <c r="E30" s="189"/>
      <c r="F30" s="188"/>
      <c r="G30" s="188"/>
      <c r="H30" s="190"/>
      <c r="I30" s="186"/>
      <c r="J30" s="188"/>
      <c r="K30" s="188"/>
      <c r="L30" s="190"/>
      <c r="M30" s="173"/>
    </row>
    <row r="31" spans="1:26" ht="15.75">
      <c r="A31" s="116" t="s">
        <v>54</v>
      </c>
      <c r="B31" s="101">
        <v>18.244</v>
      </c>
      <c r="C31" s="101"/>
      <c r="D31" s="93"/>
      <c r="E31" s="71"/>
      <c r="F31" s="95">
        <v>18.143999999999998</v>
      </c>
      <c r="G31" s="95"/>
      <c r="H31" s="93"/>
      <c r="I31" s="72"/>
      <c r="J31" s="95">
        <v>18.861999999999998</v>
      </c>
      <c r="K31" s="95"/>
      <c r="L31" s="93"/>
      <c r="M31" s="66"/>
      <c r="P31" s="45" t="s">
        <v>205</v>
      </c>
    </row>
    <row r="32" spans="1:26" ht="15.75" thickBot="1">
      <c r="A32" s="116"/>
      <c r="B32" s="111"/>
      <c r="C32" s="111"/>
      <c r="D32" s="106"/>
      <c r="E32" s="71"/>
      <c r="F32" s="105"/>
      <c r="G32" s="105"/>
      <c r="H32" s="106"/>
      <c r="I32" s="72"/>
      <c r="J32" s="105"/>
      <c r="K32" s="105"/>
      <c r="L32" s="106"/>
      <c r="M32" s="66"/>
      <c r="P32" s="44" t="s">
        <v>206</v>
      </c>
      <c r="Q32" s="44"/>
      <c r="R32" s="44"/>
      <c r="S32" s="44"/>
    </row>
    <row r="33" spans="1:23" ht="17.25">
      <c r="A33" s="115" t="s">
        <v>55</v>
      </c>
      <c r="B33" s="108">
        <v>11.196</v>
      </c>
      <c r="C33" s="108"/>
      <c r="D33" s="103"/>
      <c r="E33" s="64"/>
      <c r="F33" s="109">
        <v>10.065</v>
      </c>
      <c r="G33" s="109"/>
      <c r="H33" s="103"/>
      <c r="I33" s="50"/>
      <c r="J33" s="109">
        <v>7.6740000000000004</v>
      </c>
      <c r="K33" s="109"/>
      <c r="L33" s="103"/>
      <c r="M33" s="58">
        <v>9</v>
      </c>
      <c r="P33" s="43" t="s">
        <v>212</v>
      </c>
    </row>
    <row r="34" spans="1:23">
      <c r="A34" s="115"/>
      <c r="B34" s="62"/>
      <c r="C34" s="62"/>
      <c r="D34" s="64"/>
      <c r="E34" s="64"/>
      <c r="F34" s="53"/>
      <c r="G34" s="53"/>
      <c r="H34" s="64"/>
      <c r="I34" s="50"/>
      <c r="J34" s="53"/>
      <c r="K34" s="53"/>
      <c r="L34" s="64"/>
      <c r="M34" s="58"/>
    </row>
    <row r="35" spans="1:23" ht="17.25">
      <c r="A35" s="181" t="s">
        <v>56</v>
      </c>
      <c r="B35" s="182">
        <v>654</v>
      </c>
      <c r="C35" s="182"/>
      <c r="D35" s="183"/>
      <c r="E35" s="183"/>
      <c r="F35" s="184">
        <v>650</v>
      </c>
      <c r="G35" s="184"/>
      <c r="H35" s="183"/>
      <c r="I35" s="185"/>
      <c r="J35" s="184">
        <v>641</v>
      </c>
      <c r="K35" s="184"/>
      <c r="L35" s="183"/>
      <c r="M35" s="172" t="s">
        <v>185</v>
      </c>
      <c r="P35" s="43" t="s">
        <v>208</v>
      </c>
    </row>
    <row r="36" spans="1:23">
      <c r="A36" s="181"/>
      <c r="B36" s="182"/>
      <c r="C36" s="182"/>
      <c r="D36" s="183"/>
      <c r="E36" s="183"/>
      <c r="F36" s="184"/>
      <c r="G36" s="184"/>
      <c r="H36" s="183"/>
      <c r="I36" s="185"/>
      <c r="J36" s="184"/>
      <c r="K36" s="184"/>
      <c r="L36" s="183"/>
      <c r="M36" s="172"/>
      <c r="W36">
        <v>8728</v>
      </c>
    </row>
    <row r="37" spans="1:23">
      <c r="A37" s="177" t="s">
        <v>57</v>
      </c>
      <c r="B37" s="178" t="s">
        <v>58</v>
      </c>
      <c r="C37" s="178"/>
      <c r="D37" s="179" t="s">
        <v>59</v>
      </c>
      <c r="E37" s="180"/>
      <c r="F37" s="175" t="s">
        <v>60</v>
      </c>
      <c r="G37" s="175"/>
      <c r="H37" s="176" t="s">
        <v>59</v>
      </c>
      <c r="I37" s="174"/>
      <c r="J37" s="175" t="s">
        <v>61</v>
      </c>
      <c r="K37" s="175"/>
      <c r="L37" s="176" t="s">
        <v>59</v>
      </c>
      <c r="M37" s="172" t="s">
        <v>185</v>
      </c>
      <c r="W37">
        <v>94</v>
      </c>
    </row>
    <row r="38" spans="1:23">
      <c r="A38" s="177"/>
      <c r="B38" s="178"/>
      <c r="C38" s="178"/>
      <c r="D38" s="179"/>
      <c r="E38" s="180"/>
      <c r="F38" s="175"/>
      <c r="G38" s="175"/>
      <c r="H38" s="176"/>
      <c r="I38" s="174"/>
      <c r="J38" s="175"/>
      <c r="K38" s="175"/>
      <c r="L38" s="176"/>
      <c r="M38" s="172"/>
      <c r="W38">
        <v>653</v>
      </c>
    </row>
    <row r="39" spans="1:23">
      <c r="A39" s="110" t="s">
        <v>62</v>
      </c>
      <c r="B39" s="83" t="s">
        <v>63</v>
      </c>
      <c r="C39" s="83"/>
      <c r="D39" s="112" t="s">
        <v>59</v>
      </c>
      <c r="E39" s="71"/>
      <c r="F39" s="74">
        <v>40</v>
      </c>
      <c r="G39" s="74"/>
      <c r="H39" s="71"/>
      <c r="I39" s="72"/>
      <c r="J39" s="74">
        <v>138</v>
      </c>
      <c r="K39" s="74"/>
      <c r="L39" s="71"/>
      <c r="M39" s="58">
        <v>12</v>
      </c>
      <c r="W39">
        <v>-20</v>
      </c>
    </row>
    <row r="40" spans="1:23" ht="15.75" thickBot="1">
      <c r="A40" s="110"/>
      <c r="B40" s="111"/>
      <c r="C40" s="111"/>
      <c r="D40" s="113"/>
      <c r="E40" s="71"/>
      <c r="F40" s="105"/>
      <c r="G40" s="105"/>
      <c r="H40" s="106"/>
      <c r="I40" s="72"/>
      <c r="J40" s="105"/>
      <c r="K40" s="105"/>
      <c r="L40" s="106"/>
      <c r="M40" s="58"/>
      <c r="U40">
        <f>(W40-W36+W37-W38)/94</f>
        <v>0.21276595744680851</v>
      </c>
      <c r="W40">
        <f>W36-W37+W38-W39</f>
        <v>9307</v>
      </c>
    </row>
    <row r="41" spans="1:23">
      <c r="A41" s="107" t="s">
        <v>64</v>
      </c>
      <c r="B41" s="108">
        <v>31</v>
      </c>
      <c r="C41" s="108"/>
      <c r="D41" s="103"/>
      <c r="E41" s="64"/>
      <c r="F41" s="109">
        <v>94</v>
      </c>
      <c r="G41" s="109"/>
      <c r="H41" s="103"/>
      <c r="I41" s="50"/>
      <c r="J41" s="109">
        <v>151</v>
      </c>
      <c r="K41" s="109"/>
      <c r="L41" s="103"/>
      <c r="M41" s="66"/>
    </row>
    <row r="42" spans="1:23" ht="15.75" thickBot="1">
      <c r="A42" s="107"/>
      <c r="B42" s="102"/>
      <c r="C42" s="102"/>
      <c r="D42" s="98"/>
      <c r="E42" s="64"/>
      <c r="F42" s="97"/>
      <c r="G42" s="97"/>
      <c r="H42" s="98"/>
      <c r="I42" s="50"/>
      <c r="J42" s="97"/>
      <c r="K42" s="97"/>
      <c r="L42" s="98"/>
      <c r="M42" s="66"/>
    </row>
    <row r="43" spans="1:23">
      <c r="A43" s="104" t="s">
        <v>65</v>
      </c>
      <c r="B43" s="101">
        <v>11.227</v>
      </c>
      <c r="C43" s="101"/>
      <c r="D43" s="93"/>
      <c r="E43" s="71"/>
      <c r="F43" s="95">
        <v>10.159000000000001</v>
      </c>
      <c r="G43" s="95"/>
      <c r="H43" s="93"/>
      <c r="I43" s="72"/>
      <c r="J43" s="95">
        <v>7.8250000000000002</v>
      </c>
      <c r="K43" s="95"/>
      <c r="L43" s="93"/>
      <c r="M43" s="58">
        <v>13</v>
      </c>
    </row>
    <row r="44" spans="1:23">
      <c r="A44" s="104"/>
      <c r="B44" s="83"/>
      <c r="C44" s="83"/>
      <c r="D44" s="71"/>
      <c r="E44" s="71"/>
      <c r="F44" s="74"/>
      <c r="G44" s="74"/>
      <c r="H44" s="71"/>
      <c r="I44" s="72"/>
      <c r="J44" s="74"/>
      <c r="K44" s="74"/>
      <c r="L44" s="71"/>
      <c r="M44" s="58"/>
    </row>
    <row r="45" spans="1:23">
      <c r="A45" s="59" t="s">
        <v>66</v>
      </c>
      <c r="B45" s="62">
        <v>1.244</v>
      </c>
      <c r="C45" s="62"/>
      <c r="D45" s="64"/>
      <c r="E45" s="64"/>
      <c r="F45" s="53">
        <v>2.1179999999999999</v>
      </c>
      <c r="G45" s="53"/>
      <c r="H45" s="64"/>
      <c r="I45" s="50"/>
      <c r="J45" s="53">
        <v>1.335</v>
      </c>
      <c r="K45" s="53"/>
      <c r="L45" s="64"/>
      <c r="M45" s="58">
        <v>14</v>
      </c>
    </row>
    <row r="46" spans="1:23" ht="15.75" thickBot="1">
      <c r="A46" s="59"/>
      <c r="B46" s="102"/>
      <c r="C46" s="102"/>
      <c r="D46" s="98"/>
      <c r="E46" s="64"/>
      <c r="F46" s="97"/>
      <c r="G46" s="97"/>
      <c r="H46" s="98"/>
      <c r="I46" s="50"/>
      <c r="J46" s="97"/>
      <c r="K46" s="97"/>
      <c r="L46" s="98"/>
      <c r="M46" s="58"/>
    </row>
    <row r="47" spans="1:23">
      <c r="A47" s="99" t="s">
        <v>67</v>
      </c>
      <c r="B47" s="100" t="s">
        <v>3</v>
      </c>
      <c r="C47" s="101">
        <v>9.9830000000000005</v>
      </c>
      <c r="D47" s="93"/>
      <c r="E47" s="71"/>
      <c r="F47" s="94" t="s">
        <v>3</v>
      </c>
      <c r="G47" s="95">
        <v>8.0410000000000004</v>
      </c>
      <c r="H47" s="93"/>
      <c r="I47" s="72"/>
      <c r="J47" s="94" t="s">
        <v>3</v>
      </c>
      <c r="K47" s="95">
        <v>6.49</v>
      </c>
      <c r="L47" s="93"/>
      <c r="M47" s="58">
        <v>15</v>
      </c>
    </row>
    <row r="48" spans="1:23" ht="15.75" thickBot="1">
      <c r="A48" s="99"/>
      <c r="B48" s="90"/>
      <c r="C48" s="84"/>
      <c r="D48" s="76"/>
      <c r="E48" s="71"/>
      <c r="F48" s="86"/>
      <c r="G48" s="75"/>
      <c r="H48" s="76"/>
      <c r="I48" s="72"/>
      <c r="J48" s="86"/>
      <c r="K48" s="75"/>
      <c r="L48" s="76"/>
      <c r="M48" s="58"/>
    </row>
    <row r="49" spans="1:13" ht="15.75" thickTop="1">
      <c r="A49" s="96"/>
      <c r="B49" s="68"/>
      <c r="C49" s="68"/>
      <c r="D49" s="68"/>
      <c r="E49" s="50"/>
      <c r="F49" s="68"/>
      <c r="G49" s="68"/>
      <c r="H49" s="68"/>
      <c r="I49" s="50"/>
      <c r="J49" s="80"/>
      <c r="K49" s="80"/>
      <c r="L49" s="80"/>
    </row>
    <row r="50" spans="1:13">
      <c r="A50" s="96"/>
      <c r="B50" s="64"/>
      <c r="C50" s="64"/>
      <c r="D50" s="64"/>
      <c r="E50" s="50"/>
      <c r="F50" s="64"/>
      <c r="G50" s="64"/>
      <c r="H50" s="64"/>
      <c r="I50" s="50"/>
      <c r="J50" s="50"/>
      <c r="K50" s="50"/>
      <c r="L50" s="50"/>
    </row>
    <row r="51" spans="1:13">
      <c r="A51" s="92" t="s">
        <v>68</v>
      </c>
      <c r="B51" s="71"/>
      <c r="C51" s="71"/>
      <c r="D51" s="71"/>
      <c r="E51" s="72"/>
      <c r="F51" s="71"/>
      <c r="G51" s="71"/>
      <c r="H51" s="71"/>
      <c r="I51" s="72"/>
      <c r="J51" s="72"/>
      <c r="K51" s="72"/>
      <c r="L51" s="72"/>
    </row>
    <row r="52" spans="1:13">
      <c r="A52" s="92"/>
      <c r="B52" s="71"/>
      <c r="C52" s="71"/>
      <c r="D52" s="71"/>
      <c r="E52" s="72"/>
      <c r="F52" s="71"/>
      <c r="G52" s="71"/>
      <c r="H52" s="71"/>
      <c r="I52" s="72"/>
      <c r="J52" s="72"/>
      <c r="K52" s="72"/>
      <c r="L52" s="72"/>
    </row>
    <row r="53" spans="1:13">
      <c r="A53" s="77" t="s">
        <v>69</v>
      </c>
      <c r="B53" s="60" t="s">
        <v>3</v>
      </c>
      <c r="C53" s="62" t="s">
        <v>70</v>
      </c>
      <c r="D53" s="64"/>
      <c r="E53" s="64"/>
      <c r="F53" s="51" t="s">
        <v>3</v>
      </c>
      <c r="G53" s="53" t="s">
        <v>71</v>
      </c>
      <c r="H53" s="64"/>
      <c r="I53" s="50"/>
      <c r="J53" s="51" t="s">
        <v>3</v>
      </c>
      <c r="K53" s="53" t="s">
        <v>72</v>
      </c>
      <c r="L53" s="64"/>
      <c r="M53" s="58">
        <v>16</v>
      </c>
    </row>
    <row r="54" spans="1:13" ht="15.75" thickBot="1">
      <c r="A54" s="77"/>
      <c r="B54" s="61"/>
      <c r="C54" s="63"/>
      <c r="D54" s="65"/>
      <c r="E54" s="64"/>
      <c r="F54" s="52"/>
      <c r="G54" s="54"/>
      <c r="H54" s="65"/>
      <c r="I54" s="50"/>
      <c r="J54" s="52"/>
      <c r="K54" s="54"/>
      <c r="L54" s="65"/>
      <c r="M54" s="58"/>
    </row>
    <row r="55" spans="1:13" ht="15.75" thickTop="1">
      <c r="A55" s="82" t="s">
        <v>73</v>
      </c>
      <c r="B55" s="89" t="s">
        <v>3</v>
      </c>
      <c r="C55" s="91" t="s">
        <v>74</v>
      </c>
      <c r="D55" s="70"/>
      <c r="E55" s="71"/>
      <c r="F55" s="85" t="s">
        <v>3</v>
      </c>
      <c r="G55" s="87" t="s">
        <v>75</v>
      </c>
      <c r="H55" s="70"/>
      <c r="I55" s="72"/>
      <c r="J55" s="85" t="s">
        <v>3</v>
      </c>
      <c r="K55" s="87" t="s">
        <v>72</v>
      </c>
      <c r="L55" s="70"/>
      <c r="M55" s="58"/>
    </row>
    <row r="56" spans="1:13" ht="15.75" thickBot="1">
      <c r="A56" s="82"/>
      <c r="B56" s="90"/>
      <c r="C56" s="84"/>
      <c r="D56" s="76"/>
      <c r="E56" s="71"/>
      <c r="F56" s="86"/>
      <c r="G56" s="75"/>
      <c r="H56" s="76"/>
      <c r="I56" s="72"/>
      <c r="J56" s="86"/>
      <c r="K56" s="75"/>
      <c r="L56" s="76"/>
      <c r="M56" s="58"/>
    </row>
    <row r="57" spans="1:13" ht="15.75" thickTop="1">
      <c r="A57" s="88" t="s">
        <v>76</v>
      </c>
      <c r="B57" s="68"/>
      <c r="C57" s="68"/>
      <c r="D57" s="68"/>
      <c r="E57" s="64"/>
      <c r="F57" s="68"/>
      <c r="G57" s="68"/>
      <c r="H57" s="68"/>
      <c r="I57" s="50"/>
      <c r="J57" s="80"/>
      <c r="K57" s="80"/>
      <c r="L57" s="80"/>
    </row>
    <row r="58" spans="1:13">
      <c r="A58" s="88"/>
      <c r="B58" s="64"/>
      <c r="C58" s="64"/>
      <c r="D58" s="64"/>
      <c r="E58" s="64"/>
      <c r="F58" s="64"/>
      <c r="G58" s="64"/>
      <c r="H58" s="64"/>
      <c r="I58" s="50"/>
      <c r="J58" s="81"/>
      <c r="K58" s="81"/>
      <c r="L58" s="81"/>
    </row>
    <row r="59" spans="1:13">
      <c r="A59" s="82" t="s">
        <v>69</v>
      </c>
      <c r="B59" s="83">
        <v>5.3289999999999997</v>
      </c>
      <c r="C59" s="83"/>
      <c r="D59" s="71"/>
      <c r="E59" s="71"/>
      <c r="F59" s="74">
        <v>5.37</v>
      </c>
      <c r="G59" s="74"/>
      <c r="H59" s="71"/>
      <c r="I59" s="72"/>
      <c r="J59" s="74">
        <v>5.5289999999999999</v>
      </c>
      <c r="K59" s="74"/>
      <c r="L59" s="71"/>
      <c r="M59" s="58">
        <v>17</v>
      </c>
    </row>
    <row r="60" spans="1:13" ht="15.75" thickBot="1">
      <c r="A60" s="82"/>
      <c r="B60" s="84"/>
      <c r="C60" s="84"/>
      <c r="D60" s="76"/>
      <c r="E60" s="71"/>
      <c r="F60" s="75"/>
      <c r="G60" s="75"/>
      <c r="H60" s="76"/>
      <c r="I60" s="72"/>
      <c r="J60" s="75"/>
      <c r="K60" s="75"/>
      <c r="L60" s="76"/>
      <c r="M60" s="58"/>
    </row>
    <row r="61" spans="1:13" ht="15.75" thickTop="1">
      <c r="A61" s="77" t="s">
        <v>73</v>
      </c>
      <c r="B61" s="78">
        <v>5.38</v>
      </c>
      <c r="C61" s="78"/>
      <c r="D61" s="68"/>
      <c r="E61" s="64"/>
      <c r="F61" s="79">
        <v>5.4039999999999999</v>
      </c>
      <c r="G61" s="79"/>
      <c r="H61" s="68"/>
      <c r="I61" s="50"/>
      <c r="J61" s="79">
        <v>5.5629999999999997</v>
      </c>
      <c r="K61" s="79"/>
      <c r="L61" s="68"/>
      <c r="M61" s="58"/>
    </row>
    <row r="62" spans="1:13" ht="15.75" thickBot="1">
      <c r="A62" s="77"/>
      <c r="B62" s="63"/>
      <c r="C62" s="63"/>
      <c r="D62" s="65"/>
      <c r="E62" s="64"/>
      <c r="F62" s="54"/>
      <c r="G62" s="54"/>
      <c r="H62" s="65"/>
      <c r="I62" s="50"/>
      <c r="J62" s="54"/>
      <c r="K62" s="54"/>
      <c r="L62" s="65"/>
      <c r="M62" s="58"/>
    </row>
    <row r="63" spans="1:13" ht="15.75" thickTop="1">
      <c r="A63" s="69"/>
      <c r="B63" s="70"/>
      <c r="C63" s="70"/>
      <c r="D63" s="70"/>
      <c r="E63" s="71"/>
      <c r="F63" s="70"/>
      <c r="G63" s="70"/>
      <c r="H63" s="70"/>
      <c r="I63" s="72"/>
      <c r="J63" s="73"/>
      <c r="K63" s="73"/>
      <c r="L63" s="73"/>
    </row>
    <row r="64" spans="1:13">
      <c r="A64" s="69"/>
      <c r="B64" s="71"/>
      <c r="C64" s="71"/>
      <c r="D64" s="71"/>
      <c r="E64" s="71"/>
      <c r="F64" s="71"/>
      <c r="G64" s="71"/>
      <c r="H64" s="71"/>
      <c r="I64" s="72"/>
      <c r="J64" s="72"/>
      <c r="K64" s="72"/>
      <c r="L64" s="72"/>
    </row>
    <row r="65" spans="1:13">
      <c r="A65" s="59" t="s">
        <v>77</v>
      </c>
      <c r="B65" s="60" t="s">
        <v>3</v>
      </c>
      <c r="C65" s="62" t="s">
        <v>78</v>
      </c>
      <c r="D65" s="64"/>
      <c r="E65" s="64"/>
      <c r="F65" s="51" t="s">
        <v>3</v>
      </c>
      <c r="G65" s="53" t="s">
        <v>79</v>
      </c>
      <c r="H65" s="64"/>
      <c r="I65" s="50"/>
      <c r="J65" s="51" t="s">
        <v>3</v>
      </c>
      <c r="K65" s="53" t="s">
        <v>80</v>
      </c>
      <c r="L65" s="55"/>
      <c r="M65" s="58"/>
    </row>
    <row r="66" spans="1:13" ht="15.75" thickBot="1">
      <c r="A66" s="59"/>
      <c r="B66" s="61"/>
      <c r="C66" s="63"/>
      <c r="D66" s="65"/>
      <c r="E66" s="64"/>
      <c r="F66" s="52"/>
      <c r="G66" s="54"/>
      <c r="H66" s="65"/>
      <c r="I66" s="50"/>
      <c r="J66" s="52"/>
      <c r="K66" s="54"/>
      <c r="L66" s="56"/>
      <c r="M66" s="58"/>
    </row>
    <row r="67" spans="1:13" ht="15.75" thickTop="1"/>
    <row r="68" spans="1:13">
      <c r="A68" s="59" t="s">
        <v>204</v>
      </c>
      <c r="M68" s="57" t="s">
        <v>184</v>
      </c>
    </row>
    <row r="69" spans="1:13">
      <c r="A69" s="59"/>
      <c r="M69" s="57"/>
    </row>
    <row r="71" spans="1:13" ht="25.5">
      <c r="A71" s="46" t="s">
        <v>186</v>
      </c>
      <c r="B71" s="47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9">
        <v>11</v>
      </c>
    </row>
    <row r="73" spans="1:13" ht="25.5">
      <c r="A73" s="6" t="s">
        <v>187</v>
      </c>
      <c r="M73" s="37">
        <v>19</v>
      </c>
    </row>
  </sheetData>
  <mergeCells count="324">
    <mergeCell ref="B2:D2"/>
    <mergeCell ref="F2:H2"/>
    <mergeCell ref="J2:L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5:A6"/>
    <mergeCell ref="B5:C6"/>
    <mergeCell ref="D5:D6"/>
    <mergeCell ref="E5:E6"/>
    <mergeCell ref="F5:G6"/>
    <mergeCell ref="H5:H6"/>
    <mergeCell ref="I5:I6"/>
    <mergeCell ref="J5:K6"/>
    <mergeCell ref="L5:L6"/>
    <mergeCell ref="A7:A8"/>
    <mergeCell ref="B7:C8"/>
    <mergeCell ref="D7:D8"/>
    <mergeCell ref="E7:E8"/>
    <mergeCell ref="F7:G8"/>
    <mergeCell ref="H7:H8"/>
    <mergeCell ref="I7:I8"/>
    <mergeCell ref="J7:K8"/>
    <mergeCell ref="L7:L8"/>
    <mergeCell ref="A9:A10"/>
    <mergeCell ref="B9:D10"/>
    <mergeCell ref="E9:E10"/>
    <mergeCell ref="F9:H10"/>
    <mergeCell ref="I9:I10"/>
    <mergeCell ref="J9:L10"/>
    <mergeCell ref="I11:I12"/>
    <mergeCell ref="J11:K12"/>
    <mergeCell ref="L11:L12"/>
    <mergeCell ref="A13:A14"/>
    <mergeCell ref="B13:C14"/>
    <mergeCell ref="D13:D14"/>
    <mergeCell ref="E13:E14"/>
    <mergeCell ref="F13:G14"/>
    <mergeCell ref="H13:H14"/>
    <mergeCell ref="I13:I14"/>
    <mergeCell ref="A11:A12"/>
    <mergeCell ref="B11:C12"/>
    <mergeCell ref="D11:D12"/>
    <mergeCell ref="E11:E12"/>
    <mergeCell ref="F11:G12"/>
    <mergeCell ref="H11:H12"/>
    <mergeCell ref="J13:K14"/>
    <mergeCell ref="L13:L14"/>
    <mergeCell ref="A15:A16"/>
    <mergeCell ref="B15:C16"/>
    <mergeCell ref="D15:D16"/>
    <mergeCell ref="E15:E16"/>
    <mergeCell ref="F15:G16"/>
    <mergeCell ref="H15:H16"/>
    <mergeCell ref="I15:I16"/>
    <mergeCell ref="J15:K16"/>
    <mergeCell ref="A19:A20"/>
    <mergeCell ref="B19:D20"/>
    <mergeCell ref="E19:E20"/>
    <mergeCell ref="F19:H20"/>
    <mergeCell ref="I19:I20"/>
    <mergeCell ref="J19:L20"/>
    <mergeCell ref="L15:L16"/>
    <mergeCell ref="A17:A18"/>
    <mergeCell ref="B17:C18"/>
    <mergeCell ref="D17:D18"/>
    <mergeCell ref="E17:E18"/>
    <mergeCell ref="F17:G18"/>
    <mergeCell ref="H17:H18"/>
    <mergeCell ref="I17:I18"/>
    <mergeCell ref="J17:K18"/>
    <mergeCell ref="L17:L18"/>
    <mergeCell ref="I21:I22"/>
    <mergeCell ref="J21:K22"/>
    <mergeCell ref="L21:L22"/>
    <mergeCell ref="A23:A24"/>
    <mergeCell ref="B23:C24"/>
    <mergeCell ref="D23:D24"/>
    <mergeCell ref="E23:E24"/>
    <mergeCell ref="F23:G24"/>
    <mergeCell ref="H23:H24"/>
    <mergeCell ref="I23:I24"/>
    <mergeCell ref="A21:A22"/>
    <mergeCell ref="B21:C22"/>
    <mergeCell ref="D21:D22"/>
    <mergeCell ref="E21:E22"/>
    <mergeCell ref="F21:G22"/>
    <mergeCell ref="H21:H22"/>
    <mergeCell ref="J23:K24"/>
    <mergeCell ref="L23:L24"/>
    <mergeCell ref="A25:A26"/>
    <mergeCell ref="B25:C26"/>
    <mergeCell ref="D25:D26"/>
    <mergeCell ref="E25:E26"/>
    <mergeCell ref="F25:G26"/>
    <mergeCell ref="H25:H26"/>
    <mergeCell ref="I25:I26"/>
    <mergeCell ref="J25:K26"/>
    <mergeCell ref="L25:L26"/>
    <mergeCell ref="A27:A28"/>
    <mergeCell ref="B27:C28"/>
    <mergeCell ref="D27:D28"/>
    <mergeCell ref="E27:E28"/>
    <mergeCell ref="F27:G28"/>
    <mergeCell ref="H27:H28"/>
    <mergeCell ref="I27:I28"/>
    <mergeCell ref="J27:K28"/>
    <mergeCell ref="L27:L28"/>
    <mergeCell ref="I29:I30"/>
    <mergeCell ref="J29:K30"/>
    <mergeCell ref="L29:L30"/>
    <mergeCell ref="A31:A32"/>
    <mergeCell ref="B31:C32"/>
    <mergeCell ref="D31:D32"/>
    <mergeCell ref="E31:E32"/>
    <mergeCell ref="F31:G32"/>
    <mergeCell ref="H31:H32"/>
    <mergeCell ref="I31:I32"/>
    <mergeCell ref="A29:A30"/>
    <mergeCell ref="B29:C30"/>
    <mergeCell ref="D29:D30"/>
    <mergeCell ref="E29:E30"/>
    <mergeCell ref="F29:G30"/>
    <mergeCell ref="H29:H30"/>
    <mergeCell ref="J31:K32"/>
    <mergeCell ref="L31:L32"/>
    <mergeCell ref="A33:A34"/>
    <mergeCell ref="B33:C34"/>
    <mergeCell ref="D33:D34"/>
    <mergeCell ref="E33:E34"/>
    <mergeCell ref="F33:G34"/>
    <mergeCell ref="H33:H34"/>
    <mergeCell ref="I33:I34"/>
    <mergeCell ref="J33:K34"/>
    <mergeCell ref="L33:L34"/>
    <mergeCell ref="A35:A36"/>
    <mergeCell ref="B35:C36"/>
    <mergeCell ref="D35:D36"/>
    <mergeCell ref="E35:E36"/>
    <mergeCell ref="F35:G36"/>
    <mergeCell ref="H35:H36"/>
    <mergeCell ref="I35:I36"/>
    <mergeCell ref="J35:K36"/>
    <mergeCell ref="L35:L36"/>
    <mergeCell ref="I37:I38"/>
    <mergeCell ref="J37:K38"/>
    <mergeCell ref="L37:L38"/>
    <mergeCell ref="A39:A40"/>
    <mergeCell ref="B39:C40"/>
    <mergeCell ref="D39:D40"/>
    <mergeCell ref="E39:E40"/>
    <mergeCell ref="F39:G40"/>
    <mergeCell ref="H39:H40"/>
    <mergeCell ref="I39:I40"/>
    <mergeCell ref="A37:A38"/>
    <mergeCell ref="B37:C38"/>
    <mergeCell ref="D37:D38"/>
    <mergeCell ref="E37:E38"/>
    <mergeCell ref="F37:G38"/>
    <mergeCell ref="H37:H38"/>
    <mergeCell ref="J39:K40"/>
    <mergeCell ref="L39:L40"/>
    <mergeCell ref="A41:A42"/>
    <mergeCell ref="B41:C42"/>
    <mergeCell ref="D41:D42"/>
    <mergeCell ref="E41:E42"/>
    <mergeCell ref="F41:G42"/>
    <mergeCell ref="H41:H42"/>
    <mergeCell ref="I41:I42"/>
    <mergeCell ref="J41:K42"/>
    <mergeCell ref="L41:L42"/>
    <mergeCell ref="A43:A44"/>
    <mergeCell ref="B43:C44"/>
    <mergeCell ref="D43:D44"/>
    <mergeCell ref="E43:E44"/>
    <mergeCell ref="F43:G44"/>
    <mergeCell ref="H43:H44"/>
    <mergeCell ref="I43:I44"/>
    <mergeCell ref="J43:K44"/>
    <mergeCell ref="L43:L44"/>
    <mergeCell ref="I45:I46"/>
    <mergeCell ref="J45:K46"/>
    <mergeCell ref="L45:L46"/>
    <mergeCell ref="A47:A48"/>
    <mergeCell ref="B47:B48"/>
    <mergeCell ref="C47:C48"/>
    <mergeCell ref="D47:D48"/>
    <mergeCell ref="E47:E48"/>
    <mergeCell ref="F47:F48"/>
    <mergeCell ref="G47:G48"/>
    <mergeCell ref="A45:A46"/>
    <mergeCell ref="B45:C46"/>
    <mergeCell ref="D45:D46"/>
    <mergeCell ref="E45:E46"/>
    <mergeCell ref="F45:G46"/>
    <mergeCell ref="H45:H46"/>
    <mergeCell ref="H47:H48"/>
    <mergeCell ref="I47:I48"/>
    <mergeCell ref="J47:J48"/>
    <mergeCell ref="K47:K48"/>
    <mergeCell ref="L47:L48"/>
    <mergeCell ref="A49:A50"/>
    <mergeCell ref="B49:C50"/>
    <mergeCell ref="D49:D50"/>
    <mergeCell ref="E49:E50"/>
    <mergeCell ref="F49:G50"/>
    <mergeCell ref="H49:H50"/>
    <mergeCell ref="I49:I50"/>
    <mergeCell ref="J49:L50"/>
    <mergeCell ref="A51:A52"/>
    <mergeCell ref="B51:C52"/>
    <mergeCell ref="D51:D52"/>
    <mergeCell ref="E51:E52"/>
    <mergeCell ref="F51:G52"/>
    <mergeCell ref="H51:H52"/>
    <mergeCell ref="I51:I52"/>
    <mergeCell ref="J51:L52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A57:A58"/>
    <mergeCell ref="B57:C58"/>
    <mergeCell ref="D57:D58"/>
    <mergeCell ref="E57:E58"/>
    <mergeCell ref="F57:G58"/>
    <mergeCell ref="H57:H58"/>
    <mergeCell ref="I57:I58"/>
    <mergeCell ref="J57:L58"/>
    <mergeCell ref="A59:A60"/>
    <mergeCell ref="B59:C60"/>
    <mergeCell ref="D59:D60"/>
    <mergeCell ref="E59:E60"/>
    <mergeCell ref="F59:G60"/>
    <mergeCell ref="H59:H60"/>
    <mergeCell ref="I59:I60"/>
    <mergeCell ref="J59:K60"/>
    <mergeCell ref="L59:L60"/>
    <mergeCell ref="A61:A62"/>
    <mergeCell ref="B61:C62"/>
    <mergeCell ref="D61:D62"/>
    <mergeCell ref="E61:E62"/>
    <mergeCell ref="F61:G62"/>
    <mergeCell ref="H61:H62"/>
    <mergeCell ref="I61:I62"/>
    <mergeCell ref="J61:K62"/>
    <mergeCell ref="C65:C66"/>
    <mergeCell ref="D65:D66"/>
    <mergeCell ref="E65:E66"/>
    <mergeCell ref="F65:F66"/>
    <mergeCell ref="L61:L62"/>
    <mergeCell ref="A63:A64"/>
    <mergeCell ref="B63:C64"/>
    <mergeCell ref="D63:D64"/>
    <mergeCell ref="E63:E64"/>
    <mergeCell ref="F63:G64"/>
    <mergeCell ref="H63:H64"/>
    <mergeCell ref="I63:I64"/>
    <mergeCell ref="J63:L64"/>
    <mergeCell ref="M25:M26"/>
    <mergeCell ref="M27:M28"/>
    <mergeCell ref="M29:M30"/>
    <mergeCell ref="M31:M32"/>
    <mergeCell ref="M33:M34"/>
    <mergeCell ref="M35:M36"/>
    <mergeCell ref="A68:A69"/>
    <mergeCell ref="M3:M4"/>
    <mergeCell ref="M5:M6"/>
    <mergeCell ref="M7:M8"/>
    <mergeCell ref="M11:M12"/>
    <mergeCell ref="M13:M14"/>
    <mergeCell ref="M15:M16"/>
    <mergeCell ref="M17:M18"/>
    <mergeCell ref="M21:M22"/>
    <mergeCell ref="M23:M24"/>
    <mergeCell ref="G65:G66"/>
    <mergeCell ref="H65:H66"/>
    <mergeCell ref="I65:I66"/>
    <mergeCell ref="J65:J66"/>
    <mergeCell ref="K65:K66"/>
    <mergeCell ref="L65:L66"/>
    <mergeCell ref="A65:A66"/>
    <mergeCell ref="B65:B66"/>
    <mergeCell ref="M53:M54"/>
    <mergeCell ref="M55:M56"/>
    <mergeCell ref="M59:M60"/>
    <mergeCell ref="M61:M62"/>
    <mergeCell ref="M65:M66"/>
    <mergeCell ref="M68:M69"/>
    <mergeCell ref="M37:M38"/>
    <mergeCell ref="M39:M40"/>
    <mergeCell ref="M41:M42"/>
    <mergeCell ref="M43:M44"/>
    <mergeCell ref="M45:M46"/>
    <mergeCell ref="M47:M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8451-BC4F-4617-A3B9-3A679B668C8B}">
  <dimension ref="A1"/>
  <sheetViews>
    <sheetView tabSelected="1" topLeftCell="A16" workbookViewId="0">
      <selection activeCell="M20" sqref="M2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ciscoHojaEstadoResultados2013</vt:lpstr>
      <vt:lpstr>ciscoHojaBalance2013</vt:lpstr>
      <vt:lpstr>ciscoHojaFlujoCaja2013</vt:lpstr>
      <vt:lpstr>ciscoCalculoNOPAT2013</vt:lpstr>
      <vt:lpstr>ciscoInvestedCAPITAL2013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Andrés Cuartas M</dc:creator>
  <cp:lastModifiedBy>José Andrés Cuartas M</cp:lastModifiedBy>
  <dcterms:created xsi:type="dcterms:W3CDTF">2021-09-08T16:05:22Z</dcterms:created>
  <dcterms:modified xsi:type="dcterms:W3CDTF">2021-09-14T16:25:19Z</dcterms:modified>
</cp:coreProperties>
</file>