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den/Downloads/"/>
    </mc:Choice>
  </mc:AlternateContent>
  <xr:revisionPtr revIDLastSave="0" documentId="13_ncr:1_{55D4FCC0-013D-EB41-8229-159630D6896D}" xr6:coauthVersionLast="46" xr6:coauthVersionMax="46" xr10:uidLastSave="{00000000-0000-0000-0000-000000000000}"/>
  <bookViews>
    <workbookView minimized="1" xWindow="520" yWindow="840" windowWidth="20380" windowHeight="17520" activeTab="8" xr2:uid="{4239C815-5364-0F4D-931B-DFD36A00A0CA}"/>
    <workbookView xWindow="4800" yWindow="3300" windowWidth="16760" windowHeight="16940" activeTab="2" xr2:uid="{FA753425-935C-D046-9F99-F12E0E607C7C}"/>
  </bookViews>
  <sheets>
    <sheet name=".131" sheetId="1" r:id="rId1"/>
    <sheet name=".127" sheetId="2" r:id="rId2"/>
    <sheet name=".12" sheetId="3" r:id="rId3"/>
    <sheet name=".116" sheetId="4" r:id="rId4"/>
    <sheet name=".136" sheetId="5" r:id="rId5"/>
    <sheet name=".144" sheetId="6" r:id="rId6"/>
    <sheet name=".153" sheetId="7" r:id="rId7"/>
    <sheet name=".167" sheetId="8" r:id="rId8"/>
    <sheet name=".178" sheetId="9" r:id="rId9"/>
    <sheet name="Sheet10" sheetId="10" r:id="rId10"/>
    <sheet name="Sheet11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G12" i="9"/>
  <c r="G2" i="9"/>
  <c r="G11" i="9" s="1"/>
  <c r="G12" i="8"/>
  <c r="G2" i="8"/>
  <c r="G10" i="8" s="1"/>
  <c r="G12" i="7"/>
  <c r="G2" i="7"/>
  <c r="G11" i="7" s="1"/>
  <c r="G12" i="6"/>
  <c r="G2" i="6"/>
  <c r="G8" i="6" s="1"/>
  <c r="G12" i="5"/>
  <c r="G2" i="5"/>
  <c r="G11" i="5" s="1"/>
  <c r="G12" i="4"/>
  <c r="G2" i="4"/>
  <c r="G11" i="4" s="1"/>
  <c r="G12" i="3"/>
  <c r="G2" i="3"/>
  <c r="G7" i="3" s="1"/>
  <c r="G12" i="2"/>
  <c r="G2" i="2"/>
  <c r="G4" i="2" s="1"/>
  <c r="G11" i="1"/>
  <c r="G10" i="1"/>
  <c r="G9" i="1"/>
  <c r="G8" i="1"/>
  <c r="G7" i="1"/>
  <c r="G6" i="1"/>
  <c r="G5" i="1"/>
  <c r="G4" i="1"/>
  <c r="G3" i="1"/>
  <c r="G12" i="1"/>
  <c r="G2" i="1"/>
  <c r="A24" i="10"/>
  <c r="H13" i="6"/>
  <c r="E12" i="9"/>
  <c r="E2" i="9"/>
  <c r="E6" i="9" s="1"/>
  <c r="E12" i="8"/>
  <c r="E2" i="8"/>
  <c r="E9" i="8" s="1"/>
  <c r="E12" i="7"/>
  <c r="E2" i="7"/>
  <c r="E11" i="7" s="1"/>
  <c r="E12" i="6"/>
  <c r="E2" i="6"/>
  <c r="E11" i="6" s="1"/>
  <c r="E12" i="5"/>
  <c r="E2" i="5"/>
  <c r="E8" i="5" s="1"/>
  <c r="E12" i="4"/>
  <c r="E2" i="4"/>
  <c r="E7" i="4" s="1"/>
  <c r="E12" i="3"/>
  <c r="E11" i="3"/>
  <c r="E2" i="3"/>
  <c r="E10" i="3" s="1"/>
  <c r="E12" i="2"/>
  <c r="E2" i="2"/>
  <c r="E11" i="2" s="1"/>
  <c r="E11" i="1"/>
  <c r="E10" i="1"/>
  <c r="E9" i="1"/>
  <c r="E8" i="1"/>
  <c r="E7" i="1"/>
  <c r="E6" i="1"/>
  <c r="E5" i="1"/>
  <c r="E4" i="1"/>
  <c r="E12" i="1"/>
  <c r="E3" i="1" s="1"/>
  <c r="E2" i="1"/>
  <c r="A31" i="10"/>
  <c r="A30" i="10"/>
  <c r="A29" i="10"/>
  <c r="A28" i="10"/>
  <c r="A27" i="10"/>
  <c r="A26" i="10"/>
  <c r="A25" i="10"/>
  <c r="A23" i="10"/>
  <c r="A21" i="10"/>
  <c r="A20" i="10"/>
  <c r="A19" i="10"/>
  <c r="A18" i="10"/>
  <c r="A17" i="10"/>
  <c r="A16" i="10"/>
  <c r="G6" i="9" l="1"/>
  <c r="G8" i="9"/>
  <c r="G9" i="9"/>
  <c r="G3" i="9"/>
  <c r="G5" i="9"/>
  <c r="G10" i="9"/>
  <c r="G4" i="9"/>
  <c r="G7" i="9"/>
  <c r="I7" i="9" s="1"/>
  <c r="G4" i="8"/>
  <c r="G6" i="8"/>
  <c r="G9" i="8"/>
  <c r="G3" i="8"/>
  <c r="G5" i="8"/>
  <c r="G11" i="8"/>
  <c r="I11" i="8" s="1"/>
  <c r="G7" i="8"/>
  <c r="I7" i="8" s="1"/>
  <c r="G8" i="8"/>
  <c r="G5" i="7"/>
  <c r="G8" i="7"/>
  <c r="G9" i="7"/>
  <c r="G4" i="7"/>
  <c r="G6" i="7"/>
  <c r="I6" i="7" s="1"/>
  <c r="G10" i="7"/>
  <c r="I10" i="7" s="1"/>
  <c r="G3" i="7"/>
  <c r="I3" i="7" s="1"/>
  <c r="G7" i="7"/>
  <c r="G3" i="6"/>
  <c r="I3" i="6" s="1"/>
  <c r="G5" i="6"/>
  <c r="G9" i="6"/>
  <c r="G4" i="6"/>
  <c r="G7" i="6"/>
  <c r="G10" i="6"/>
  <c r="G6" i="6"/>
  <c r="G11" i="6"/>
  <c r="G4" i="5"/>
  <c r="G8" i="5"/>
  <c r="G9" i="5"/>
  <c r="G3" i="5"/>
  <c r="G5" i="5"/>
  <c r="G7" i="5"/>
  <c r="I7" i="5" s="1"/>
  <c r="G10" i="5"/>
  <c r="G6" i="5"/>
  <c r="G4" i="4"/>
  <c r="G3" i="4"/>
  <c r="G5" i="4"/>
  <c r="G8" i="4"/>
  <c r="G9" i="4"/>
  <c r="I9" i="4" s="1"/>
  <c r="G6" i="4"/>
  <c r="G10" i="4"/>
  <c r="I10" i="4" s="1"/>
  <c r="G7" i="4"/>
  <c r="I7" i="4" s="1"/>
  <c r="G4" i="3"/>
  <c r="G6" i="3"/>
  <c r="G8" i="3"/>
  <c r="G10" i="3"/>
  <c r="G9" i="3"/>
  <c r="G11" i="3"/>
  <c r="G3" i="3"/>
  <c r="I3" i="3" s="1"/>
  <c r="G5" i="3"/>
  <c r="G3" i="2"/>
  <c r="G6" i="2"/>
  <c r="G7" i="2"/>
  <c r="G8" i="2"/>
  <c r="G9" i="2"/>
  <c r="G10" i="2"/>
  <c r="G5" i="2"/>
  <c r="G11" i="2"/>
  <c r="I11" i="2" s="1"/>
  <c r="I10" i="8"/>
  <c r="I11" i="4"/>
  <c r="I6" i="4"/>
  <c r="I8" i="3"/>
  <c r="I9" i="9"/>
  <c r="I3" i="9"/>
  <c r="I4" i="7"/>
  <c r="I4" i="4"/>
  <c r="I8" i="1"/>
  <c r="I9" i="1"/>
  <c r="I10" i="1"/>
  <c r="E4" i="9"/>
  <c r="E8" i="9"/>
  <c r="E10" i="9"/>
  <c r="E3" i="9"/>
  <c r="E5" i="9"/>
  <c r="E7" i="9"/>
  <c r="E9" i="9"/>
  <c r="E11" i="9"/>
  <c r="E4" i="8"/>
  <c r="E8" i="8"/>
  <c r="H8" i="8" s="1"/>
  <c r="E10" i="8"/>
  <c r="E3" i="8"/>
  <c r="E6" i="8"/>
  <c r="E7" i="8"/>
  <c r="E11" i="8"/>
  <c r="E5" i="8"/>
  <c r="E4" i="7"/>
  <c r="E6" i="7"/>
  <c r="E8" i="7"/>
  <c r="E9" i="7"/>
  <c r="E7" i="7"/>
  <c r="E10" i="7"/>
  <c r="E3" i="7"/>
  <c r="H3" i="7" s="1"/>
  <c r="E5" i="7"/>
  <c r="E6" i="6"/>
  <c r="E8" i="6"/>
  <c r="E9" i="6"/>
  <c r="E4" i="6"/>
  <c r="E7" i="6"/>
  <c r="E10" i="6"/>
  <c r="E3" i="6"/>
  <c r="E5" i="6"/>
  <c r="H5" i="6" s="1"/>
  <c r="E6" i="5"/>
  <c r="E9" i="5"/>
  <c r="E10" i="5"/>
  <c r="E4" i="5"/>
  <c r="E7" i="5"/>
  <c r="E11" i="5"/>
  <c r="E3" i="5"/>
  <c r="E5" i="5"/>
  <c r="E5" i="4"/>
  <c r="E8" i="4"/>
  <c r="E10" i="4"/>
  <c r="E3" i="4"/>
  <c r="E6" i="4"/>
  <c r="E9" i="4"/>
  <c r="E11" i="4"/>
  <c r="E4" i="4"/>
  <c r="E6" i="3"/>
  <c r="E7" i="3"/>
  <c r="E4" i="3"/>
  <c r="E8" i="3"/>
  <c r="E3" i="3"/>
  <c r="H3" i="3" s="1"/>
  <c r="E9" i="3"/>
  <c r="H9" i="3" s="1"/>
  <c r="E5" i="3"/>
  <c r="E4" i="2"/>
  <c r="E6" i="2"/>
  <c r="E8" i="2"/>
  <c r="E9" i="2"/>
  <c r="E3" i="2"/>
  <c r="E7" i="2"/>
  <c r="E10" i="2"/>
  <c r="E5" i="2"/>
  <c r="H5" i="2" s="1"/>
  <c r="H9" i="1"/>
  <c r="H10" i="1"/>
  <c r="A15" i="10"/>
  <c r="A14" i="10"/>
  <c r="A13" i="10"/>
  <c r="C12" i="9"/>
  <c r="C11" i="9"/>
  <c r="C10" i="9"/>
  <c r="H9" i="9"/>
  <c r="C9" i="9"/>
  <c r="I8" i="9"/>
  <c r="C8" i="9"/>
  <c r="C7" i="9"/>
  <c r="H6" i="9"/>
  <c r="C6" i="9"/>
  <c r="C5" i="9"/>
  <c r="I4" i="9"/>
  <c r="C4" i="9"/>
  <c r="C3" i="9"/>
  <c r="H3" i="9"/>
  <c r="C2" i="9"/>
  <c r="H6" i="8"/>
  <c r="C12" i="8"/>
  <c r="C11" i="8"/>
  <c r="C10" i="8"/>
  <c r="C9" i="8"/>
  <c r="C8" i="8"/>
  <c r="C7" i="8"/>
  <c r="I6" i="8"/>
  <c r="C6" i="8"/>
  <c r="C5" i="8"/>
  <c r="C4" i="8"/>
  <c r="C3" i="8"/>
  <c r="C2" i="8"/>
  <c r="C12" i="7"/>
  <c r="I11" i="7"/>
  <c r="C11" i="7"/>
  <c r="C10" i="7"/>
  <c r="I9" i="7"/>
  <c r="C9" i="7"/>
  <c r="C8" i="7"/>
  <c r="I7" i="7"/>
  <c r="C7" i="7"/>
  <c r="C6" i="7"/>
  <c r="I5" i="7"/>
  <c r="C5" i="7"/>
  <c r="C4" i="7"/>
  <c r="C3" i="7"/>
  <c r="C2" i="7"/>
  <c r="C12" i="6"/>
  <c r="C11" i="6"/>
  <c r="C10" i="6"/>
  <c r="H9" i="6"/>
  <c r="C9" i="6"/>
  <c r="C8" i="6"/>
  <c r="C7" i="6"/>
  <c r="C6" i="6"/>
  <c r="C5" i="6"/>
  <c r="C4" i="6"/>
  <c r="C3" i="6"/>
  <c r="C2" i="6"/>
  <c r="C12" i="5"/>
  <c r="C11" i="5"/>
  <c r="C10" i="5"/>
  <c r="C9" i="5"/>
  <c r="C8" i="5"/>
  <c r="C7" i="5"/>
  <c r="C6" i="5"/>
  <c r="C5" i="5"/>
  <c r="C4" i="5"/>
  <c r="C3" i="5"/>
  <c r="H9" i="5"/>
  <c r="C2" i="5"/>
  <c r="C12" i="4"/>
  <c r="C11" i="4"/>
  <c r="C10" i="4"/>
  <c r="H9" i="4"/>
  <c r="C9" i="4"/>
  <c r="C8" i="4"/>
  <c r="C7" i="4"/>
  <c r="C6" i="4"/>
  <c r="I5" i="4"/>
  <c r="C5" i="4"/>
  <c r="C4" i="4"/>
  <c r="I3" i="4"/>
  <c r="C3" i="4"/>
  <c r="I8" i="4"/>
  <c r="H10" i="4"/>
  <c r="C2" i="4"/>
  <c r="I4" i="3"/>
  <c r="C12" i="3"/>
  <c r="C11" i="3"/>
  <c r="C10" i="3"/>
  <c r="C9" i="3"/>
  <c r="C8" i="3"/>
  <c r="C7" i="3"/>
  <c r="H6" i="3"/>
  <c r="C6" i="3"/>
  <c r="C5" i="3"/>
  <c r="C4" i="3"/>
  <c r="C3" i="3"/>
  <c r="I7" i="3"/>
  <c r="C2" i="3"/>
  <c r="I8" i="2"/>
  <c r="C12" i="2"/>
  <c r="H11" i="2"/>
  <c r="C11" i="2"/>
  <c r="C10" i="2"/>
  <c r="C9" i="2"/>
  <c r="C8" i="2"/>
  <c r="C7" i="2"/>
  <c r="H6" i="2"/>
  <c r="C6" i="2"/>
  <c r="C5" i="2"/>
  <c r="C4" i="2"/>
  <c r="I3" i="2"/>
  <c r="C3" i="2"/>
  <c r="H3" i="2"/>
  <c r="C2" i="2"/>
  <c r="H8" i="1"/>
  <c r="C12" i="1"/>
  <c r="C11" i="1"/>
  <c r="C10" i="1"/>
  <c r="C9" i="1"/>
  <c r="C8" i="1"/>
  <c r="I10" i="9" l="1"/>
  <c r="I5" i="9"/>
  <c r="I6" i="9"/>
  <c r="I11" i="9"/>
  <c r="H7" i="9"/>
  <c r="H11" i="9"/>
  <c r="H4" i="9"/>
  <c r="H13" i="9" s="1"/>
  <c r="H8" i="9"/>
  <c r="I3" i="8"/>
  <c r="I8" i="8"/>
  <c r="I9" i="8"/>
  <c r="I4" i="8"/>
  <c r="I5" i="8"/>
  <c r="H3" i="8"/>
  <c r="H4" i="8"/>
  <c r="H9" i="8"/>
  <c r="H11" i="8"/>
  <c r="I8" i="7"/>
  <c r="H6" i="7"/>
  <c r="H4" i="7"/>
  <c r="H8" i="7"/>
  <c r="H11" i="7"/>
  <c r="H9" i="7"/>
  <c r="H7" i="7"/>
  <c r="I8" i="6"/>
  <c r="I9" i="6"/>
  <c r="I10" i="6"/>
  <c r="I5" i="6"/>
  <c r="I4" i="6"/>
  <c r="I7" i="6"/>
  <c r="I6" i="6"/>
  <c r="I11" i="6"/>
  <c r="H6" i="6"/>
  <c r="H7" i="6"/>
  <c r="H4" i="6"/>
  <c r="H11" i="6"/>
  <c r="H3" i="6"/>
  <c r="H10" i="6"/>
  <c r="H8" i="6"/>
  <c r="I8" i="5"/>
  <c r="I9" i="5"/>
  <c r="I10" i="5"/>
  <c r="I3" i="5"/>
  <c r="I6" i="5"/>
  <c r="I4" i="5"/>
  <c r="I5" i="5"/>
  <c r="I11" i="5"/>
  <c r="H8" i="5"/>
  <c r="H3" i="5"/>
  <c r="H11" i="5"/>
  <c r="H6" i="5"/>
  <c r="H7" i="5"/>
  <c r="H4" i="5"/>
  <c r="H13" i="5" s="1"/>
  <c r="H5" i="5"/>
  <c r="H10" i="5"/>
  <c r="H11" i="4"/>
  <c r="H4" i="4"/>
  <c r="H6" i="4"/>
  <c r="H7" i="4"/>
  <c r="H8" i="4"/>
  <c r="H3" i="4"/>
  <c r="I5" i="3"/>
  <c r="I9" i="3"/>
  <c r="I10" i="3"/>
  <c r="I6" i="3"/>
  <c r="I11" i="3"/>
  <c r="H11" i="3"/>
  <c r="H8" i="3"/>
  <c r="I6" i="2"/>
  <c r="I10" i="2"/>
  <c r="H7" i="2"/>
  <c r="H8" i="2"/>
  <c r="H4" i="2"/>
  <c r="H9" i="2"/>
  <c r="H5" i="9"/>
  <c r="H10" i="9"/>
  <c r="H7" i="8"/>
  <c r="H5" i="8"/>
  <c r="H13" i="8" s="1"/>
  <c r="H10" i="8"/>
  <c r="I13" i="7"/>
  <c r="H5" i="7"/>
  <c r="H10" i="7"/>
  <c r="I13" i="4"/>
  <c r="H5" i="4"/>
  <c r="H13" i="4" s="1"/>
  <c r="H5" i="3"/>
  <c r="H7" i="3"/>
  <c r="H10" i="3"/>
  <c r="I9" i="2"/>
  <c r="I4" i="2"/>
  <c r="I7" i="2"/>
  <c r="I5" i="2"/>
  <c r="H10" i="2"/>
  <c r="I11" i="1"/>
  <c r="H11" i="1"/>
  <c r="I13" i="9" l="1"/>
  <c r="I13" i="2"/>
  <c r="I13" i="8"/>
  <c r="I13" i="6"/>
  <c r="I13" i="5"/>
  <c r="I13" i="3"/>
  <c r="H13" i="3"/>
  <c r="H13" i="2"/>
  <c r="H13" i="7"/>
  <c r="C7" i="1" l="1"/>
  <c r="C6" i="1"/>
  <c r="C5" i="1"/>
  <c r="C4" i="1"/>
  <c r="H4" i="1" s="1"/>
  <c r="C3" i="1"/>
  <c r="C2" i="1"/>
  <c r="I7" i="1" l="1"/>
  <c r="H7" i="1"/>
  <c r="H5" i="1"/>
  <c r="H3" i="1"/>
  <c r="I3" i="1"/>
  <c r="H6" i="1"/>
  <c r="I4" i="1"/>
  <c r="I5" i="1"/>
  <c r="I6" i="1"/>
  <c r="I13" i="1" l="1"/>
  <c r="H13" i="1"/>
</calcChain>
</file>

<file path=xl/sharedStrings.xml><?xml version="1.0" encoding="utf-8"?>
<sst xmlns="http://schemas.openxmlformats.org/spreadsheetml/2006/main" count="96" uniqueCount="13">
  <si>
    <t>%power</t>
  </si>
  <si>
    <t>in wc</t>
  </si>
  <si>
    <t>speed (m/s)</t>
  </si>
  <si>
    <t>lift(kgf)</t>
  </si>
  <si>
    <t>N</t>
  </si>
  <si>
    <t>drag(kgf)</t>
  </si>
  <si>
    <t>lc</t>
  </si>
  <si>
    <t>dc</t>
  </si>
  <si>
    <t>avg</t>
  </si>
  <si>
    <t>angle</t>
  </si>
  <si>
    <t>only to h10^</t>
  </si>
  <si>
    <t>lift: 4.8086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</si>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</sst>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Sheet10!$A$13:$A$19</c:f>
              <c:numCache>
                <c:formatCode>General</c:formatCode>
                <c:ptCount val="7"/>
                <c:pt idx="0">
                  <c:v>5.2016890757907621</c:v>
                </c:pt>
                <c:pt idx="1">
                  <c:v>9.3341624369819556</c:v>
                </c:pt>
                <c:pt idx="2">
                  <c:v>16.43424566970096</c:v>
                </c:pt>
                <c:pt idx="3">
                  <c:v>20.37928646071488</c:v>
                </c:pt>
                <c:pt idx="4">
                  <c:v>0</c:v>
                </c:pt>
                <c:pt idx="5">
                  <c:v>-8.3048207010603221</c:v>
                </c:pt>
                <c:pt idx="6">
                  <c:v>-17.429474928737765</c:v>
                </c:pt>
              </c:numCache>
            </c:numRef>
          </c:xVal>
          <c:yVal>
            <c:numRef>
              <c:f>Sheet10!$B$13:$B$19</c:f>
              <c:numCache>
                <c:formatCode>General</c:formatCode>
                <c:ptCount val="7"/>
                <c:pt idx="0">
                  <c:v>0.08</c:v>
                </c:pt>
                <c:pt idx="1">
                  <c:v>9.4E-2</c:v>
                </c:pt>
                <c:pt idx="2">
                  <c:v>0.10199999999999999</c:v>
                </c:pt>
                <c:pt idx="3">
                  <c:v>9.2999999999999999E-2</c:v>
                </c:pt>
                <c:pt idx="4">
                  <c:v>6.6000000000000003E-2</c:v>
                </c:pt>
                <c:pt idx="5">
                  <c:v>3.1E-2</c:v>
                </c:pt>
                <c:pt idx="6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E-C44F-9EA8-DBA5E722372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Sheet10!$A$13:$A$19</c:f>
              <c:numCache>
                <c:formatCode>General</c:formatCode>
                <c:ptCount val="7"/>
                <c:pt idx="0">
                  <c:v>5.2016890757907621</c:v>
                </c:pt>
                <c:pt idx="1">
                  <c:v>9.3341624369819556</c:v>
                </c:pt>
                <c:pt idx="2">
                  <c:v>16.43424566970096</c:v>
                </c:pt>
                <c:pt idx="3">
                  <c:v>20.37928646071488</c:v>
                </c:pt>
                <c:pt idx="4">
                  <c:v>0</c:v>
                </c:pt>
                <c:pt idx="5">
                  <c:v>-8.3048207010603221</c:v>
                </c:pt>
                <c:pt idx="6">
                  <c:v>-17.429474928737765</c:v>
                </c:pt>
              </c:numCache>
            </c:numRef>
          </c:xVal>
          <c:yVal>
            <c:numRef>
              <c:f>Sheet10!$C$13:$C$19</c:f>
              <c:numCache>
                <c:formatCode>General</c:formatCode>
                <c:ptCount val="7"/>
                <c:pt idx="0">
                  <c:v>5.5999999999999999E-3</c:v>
                </c:pt>
                <c:pt idx="1">
                  <c:v>7.26E-3</c:v>
                </c:pt>
                <c:pt idx="2">
                  <c:v>9.5600000000000008E-3</c:v>
                </c:pt>
                <c:pt idx="3">
                  <c:v>1.14E-2</c:v>
                </c:pt>
                <c:pt idx="4">
                  <c:v>3.3999999999999998E-3</c:v>
                </c:pt>
                <c:pt idx="5">
                  <c:v>2.5000000000000001E-3</c:v>
                </c:pt>
                <c:pt idx="6">
                  <c:v>2.8999999999999998E-3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E-C44F-9EA8-DBA5E7223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943776"/>
        <c:axId val="1971130112"/>
      </c:scatterChart>
      <c:valAx>
        <c:axId val="197094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30112"/>
        <c:crosses val="autoZero"/>
        <c:crossBetween val="midCat"/>
      </c:valAx>
      <c:valAx>
        <c:axId val="19711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4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903324584427E-2"/>
          <c:y val="0.18067460880769606"/>
          <c:w val="0.91290966754155733"/>
          <c:h val="0.7777219668264558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Sheet11!$A$1:$A$3</c:f>
              <c:numCache>
                <c:formatCode>General</c:formatCode>
                <c:ptCount val="3"/>
                <c:pt idx="0">
                  <c:v>-0.158</c:v>
                </c:pt>
                <c:pt idx="1">
                  <c:v>-1.004</c:v>
                </c:pt>
                <c:pt idx="2">
                  <c:v>-2.0670000000000002</c:v>
                </c:pt>
              </c:numCache>
            </c:numRef>
          </c:xVal>
          <c:yVal>
            <c:numRef>
              <c:f>Sheet11!$B$1:$B$3</c:f>
              <c:numCache>
                <c:formatCode>General</c:formatCode>
                <c:ptCount val="3"/>
                <c:pt idx="0">
                  <c:v>-1.962</c:v>
                </c:pt>
                <c:pt idx="1">
                  <c:v>-4.9050000000000002</c:v>
                </c:pt>
                <c:pt idx="2">
                  <c:v>-9.81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6-244D-A431-5EF4BEDB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00255"/>
        <c:axId val="71512271"/>
      </c:scatterChart>
      <c:valAx>
        <c:axId val="7190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2271"/>
        <c:crosses val="autoZero"/>
        <c:crossBetween val="midCat"/>
      </c:valAx>
      <c:valAx>
        <c:axId val="715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Sheet11!$A$10:$A$11</c:f>
              <c:numCache>
                <c:formatCode>General</c:formatCode>
                <c:ptCount val="2"/>
                <c:pt idx="0">
                  <c:v>2.1739999999999999</c:v>
                </c:pt>
                <c:pt idx="1">
                  <c:v>4.7830000000000004</c:v>
                </c:pt>
              </c:numCache>
            </c:numRef>
          </c:xVal>
          <c:yVal>
            <c:numRef>
              <c:f>Sheet11!$B$10:$B$11</c:f>
              <c:numCache>
                <c:formatCode>General</c:formatCode>
                <c:ptCount val="2"/>
                <c:pt idx="0">
                  <c:v>1.962</c:v>
                </c:pt>
                <c:pt idx="1">
                  <c:v>4.9050000000000002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B-4848-8474-5FB44A46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0399"/>
        <c:axId val="30926143"/>
      </c:scatterChart>
      <c:valAx>
        <c:axId val="2970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6143"/>
        <c:crosses val="autoZero"/>
        <c:crossBetween val="midCat"/>
      </c:valAx>
      <c:valAx>
        <c:axId val="309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12</xdr:row>
      <xdr:rowOff>63500</xdr:rowOff>
    </xdr:from>
    <xdr:to>
      <xdr:col>9</xdr:col>
      <xdr:colOff>31750</xdr:colOff>
      <xdr:row>25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F40518-72CD-484D-89C7-CBE7F99B6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687601</xdr:colOff>
      <xdr:row>8</xdr:row>
      <xdr:rowOff>186708</xdr:rowOff>
    </xdr:from>
    <xdr:to>
      <xdr:col>10</xdr:col>
      <xdr:colOff>306601</xdr:colOff>
      <xdr:row>22</xdr:row>
      <xdr:rowOff>89278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1D056-CEA2-F343-B569-CB384C4EB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566761</xdr:colOff>
      <xdr:row>12</xdr:row>
      <xdr:rowOff>168513</xdr:rowOff>
    </xdr:from>
    <xdr:to>
      <xdr:col>6</xdr:col>
      <xdr:colOff>191448</xdr:colOff>
      <xdr:row>26</xdr:row>
      <xdr:rowOff>125295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8107B2-FF2D-F247-8CA7-B6E91B41E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92B1-827D-EC4C-A377-6391CF97DF66}">
  <dimension ref="A1:I13"/>
  <sheetViews>
    <sheetView workbookViewId="0">
      <selection activeCell="G2" sqref="G2:G12"/>
    </sheetView>
    <sheetView workbookViewId="1"/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7</v>
      </c>
    </row>
    <row r="2" spans="1:9" x14ac:dyDescent="0.2">
      <c r="A2">
        <v>0</v>
      </c>
      <c r="B2">
        <v>0</v>
      </c>
      <c r="C2">
        <f>4005*0.00508*SQRT(B2)*2</f>
        <v>0</v>
      </c>
      <c r="D2" s="1">
        <v>-1.093</v>
      </c>
      <c r="E2">
        <f>D2*4.827</f>
        <v>-5.2759109999999998</v>
      </c>
      <c r="F2" s="1">
        <v>-2.0779999999999998</v>
      </c>
      <c r="G2">
        <f>F2*1.0044</f>
        <v>-2.0871431999999999</v>
      </c>
    </row>
    <row r="3" spans="1:9" x14ac:dyDescent="0.2">
      <c r="A3">
        <v>10</v>
      </c>
      <c r="B3">
        <v>8.0000000000000002E-3</v>
      </c>
      <c r="C3">
        <f t="shared" ref="C3:C12" si="0">4005*0.00508*SQRT(B3)*2</f>
        <v>3.6394957943539379</v>
      </c>
      <c r="D3" s="1">
        <v>-1.085</v>
      </c>
      <c r="E3">
        <f>D3*4.827-($E$2+$E$12)/2</f>
        <v>3.1375500000001111E-2</v>
      </c>
      <c r="F3" s="1">
        <v>-2.081</v>
      </c>
      <c r="G3">
        <f>F3*1.0044-(($G$2+$G$12)/2)</f>
        <v>-2.5109999999997079E-3</v>
      </c>
      <c r="H3">
        <f>2*E3/(1.2*(C3^2)*0.045)</f>
        <v>8.7729256261416838E-2</v>
      </c>
      <c r="I3">
        <f>2*G3/(1.2*(C3^2)*0.045)</f>
        <v>-7.0210247636654163E-3</v>
      </c>
    </row>
    <row r="4" spans="1:9" x14ac:dyDescent="0.2">
      <c r="A4">
        <v>20</v>
      </c>
      <c r="B4">
        <v>4.4999999999999998E-2</v>
      </c>
      <c r="C4">
        <f t="shared" si="0"/>
        <v>8.6318221835716713</v>
      </c>
      <c r="D4" s="1">
        <v>-1.054</v>
      </c>
      <c r="E4">
        <f t="shared" ref="E4:E11" si="1">D4*4.827-($E$2+$E$12)/2</f>
        <v>0.18101250000000046</v>
      </c>
      <c r="F4" s="1">
        <v>-2.09</v>
      </c>
      <c r="G4">
        <f t="shared" ref="G4:G11" si="2">F4*1.0044-(($G$2+$G$12)/2)</f>
        <v>-1.1550599999999633E-2</v>
      </c>
      <c r="H4">
        <f t="shared" ref="H4:H12" si="3">2*E4/(1.2*(C4^2)*0.045)</f>
        <v>8.9978724370680996E-2</v>
      </c>
      <c r="I4">
        <f t="shared" ref="I4:I11" si="4">2*G4/(1.2*(C4^2)*0.045)</f>
        <v>-5.7416380289535378E-3</v>
      </c>
    </row>
    <row r="5" spans="1:9" x14ac:dyDescent="0.2">
      <c r="A5">
        <v>30</v>
      </c>
      <c r="B5">
        <v>0.13</v>
      </c>
      <c r="C5">
        <f t="shared" si="0"/>
        <v>14.671276583965012</v>
      </c>
      <c r="D5" s="1">
        <v>-0.995</v>
      </c>
      <c r="E5">
        <f t="shared" si="1"/>
        <v>0.46580550000000098</v>
      </c>
      <c r="F5" s="1">
        <v>-2.1080000000000001</v>
      </c>
      <c r="G5">
        <f t="shared" si="2"/>
        <v>-2.9629799999999928E-2</v>
      </c>
      <c r="H5">
        <f t="shared" si="3"/>
        <v>8.0150279093268093E-2</v>
      </c>
      <c r="I5">
        <f t="shared" si="4"/>
        <v>-5.0983441360776208E-3</v>
      </c>
    </row>
    <row r="6" spans="1:9" x14ac:dyDescent="0.2">
      <c r="A6">
        <v>40</v>
      </c>
      <c r="B6">
        <v>0.255</v>
      </c>
      <c r="C6">
        <f t="shared" si="0"/>
        <v>20.547846777295184</v>
      </c>
      <c r="D6" s="1">
        <v>-0.90500000000000003</v>
      </c>
      <c r="E6">
        <f t="shared" si="1"/>
        <v>0.90023550000000085</v>
      </c>
      <c r="F6" s="1">
        <v>-2.1360000000000001</v>
      </c>
      <c r="G6">
        <f t="shared" si="2"/>
        <v>-5.7752999999999943E-2</v>
      </c>
      <c r="H6">
        <f t="shared" si="3"/>
        <v>7.8969562800621049E-2</v>
      </c>
      <c r="I6">
        <f t="shared" si="4"/>
        <v>-5.066151202017981E-3</v>
      </c>
    </row>
    <row r="7" spans="1:9" x14ac:dyDescent="0.2">
      <c r="A7">
        <v>50</v>
      </c>
      <c r="B7">
        <v>0.42</v>
      </c>
      <c r="C7">
        <f t="shared" si="0"/>
        <v>26.370652361077457</v>
      </c>
      <c r="D7" s="1">
        <v>-0.80200000000000005</v>
      </c>
      <c r="E7">
        <f t="shared" si="1"/>
        <v>1.3974165000000007</v>
      </c>
      <c r="F7" s="1">
        <v>-2.17</v>
      </c>
      <c r="G7">
        <f t="shared" si="2"/>
        <v>-9.1902600000000056E-2</v>
      </c>
      <c r="H7">
        <f t="shared" si="3"/>
        <v>7.4425259158034537E-2</v>
      </c>
      <c r="I7">
        <f t="shared" si="4"/>
        <v>-4.8946572638130332E-3</v>
      </c>
    </row>
    <row r="8" spans="1:9" x14ac:dyDescent="0.2">
      <c r="A8">
        <v>40</v>
      </c>
      <c r="B8">
        <v>0.255</v>
      </c>
      <c r="C8">
        <f t="shared" si="0"/>
        <v>20.547846777295184</v>
      </c>
      <c r="D8" s="1">
        <v>-0.91</v>
      </c>
      <c r="E8">
        <f t="shared" si="1"/>
        <v>0.87610050000000061</v>
      </c>
      <c r="F8" s="1">
        <v>-2.133</v>
      </c>
      <c r="G8">
        <f t="shared" si="2"/>
        <v>-5.4739800000000116E-2</v>
      </c>
      <c r="H8">
        <f t="shared" si="3"/>
        <v>7.6852416344840302E-2</v>
      </c>
      <c r="I8">
        <f t="shared" si="4"/>
        <v>-4.8018302697387973E-3</v>
      </c>
    </row>
    <row r="9" spans="1:9" x14ac:dyDescent="0.2">
      <c r="A9">
        <v>30</v>
      </c>
      <c r="B9">
        <v>0.13</v>
      </c>
      <c r="C9">
        <f t="shared" si="0"/>
        <v>14.671276583965012</v>
      </c>
      <c r="D9" s="1">
        <v>-0.996</v>
      </c>
      <c r="E9">
        <f t="shared" si="1"/>
        <v>0.4609785000000004</v>
      </c>
      <c r="F9" s="1">
        <v>-2.1070000000000002</v>
      </c>
      <c r="G9">
        <f t="shared" si="2"/>
        <v>-2.8625400000000134E-2</v>
      </c>
      <c r="H9">
        <f t="shared" si="3"/>
        <v>7.9319706252923242E-2</v>
      </c>
      <c r="I9">
        <f t="shared" si="4"/>
        <v>-4.9255189111258721E-3</v>
      </c>
    </row>
    <row r="10" spans="1:9" x14ac:dyDescent="0.2">
      <c r="A10">
        <v>20</v>
      </c>
      <c r="B10">
        <v>4.4999999999999998E-2</v>
      </c>
      <c r="C10">
        <f t="shared" si="0"/>
        <v>8.6318221835716713</v>
      </c>
      <c r="D10" s="1">
        <v>-1.052</v>
      </c>
      <c r="E10">
        <f t="shared" si="1"/>
        <v>0.19066650000000074</v>
      </c>
      <c r="F10" s="1">
        <v>-2.09</v>
      </c>
      <c r="G10">
        <f t="shared" si="2"/>
        <v>-1.1550599999999633E-2</v>
      </c>
      <c r="H10">
        <f t="shared" si="3"/>
        <v>9.4777589670450774E-2</v>
      </c>
      <c r="I10">
        <f t="shared" si="4"/>
        <v>-5.7416380289535378E-3</v>
      </c>
    </row>
    <row r="11" spans="1:9" x14ac:dyDescent="0.2">
      <c r="A11">
        <v>10</v>
      </c>
      <c r="B11">
        <v>8.0000000000000002E-3</v>
      </c>
      <c r="C11">
        <f t="shared" si="0"/>
        <v>3.6394957943539379</v>
      </c>
      <c r="D11" s="1">
        <v>-1.0840000000000001</v>
      </c>
      <c r="E11">
        <f t="shared" si="1"/>
        <v>3.6202500000000803E-2</v>
      </c>
      <c r="F11" s="1">
        <v>-2.081</v>
      </c>
      <c r="G11">
        <f t="shared" si="2"/>
        <v>-2.5109999999997079E-3</v>
      </c>
      <c r="H11">
        <f t="shared" si="3"/>
        <v>0.10122606491701809</v>
      </c>
      <c r="I11">
        <f t="shared" si="4"/>
        <v>-7.0210247636654163E-3</v>
      </c>
    </row>
    <row r="12" spans="1:9" x14ac:dyDescent="0.2">
      <c r="A12">
        <v>0</v>
      </c>
      <c r="B12">
        <v>0</v>
      </c>
      <c r="C12">
        <f t="shared" si="0"/>
        <v>0</v>
      </c>
      <c r="D12" s="1">
        <v>-1.0900000000000001</v>
      </c>
      <c r="E12">
        <f>D12*4.827</f>
        <v>-5.2614300000000007</v>
      </c>
      <c r="F12" s="1">
        <v>-2.0790000000000002</v>
      </c>
      <c r="G12">
        <f>F12*1.0044</f>
        <v>-2.0881476000000001</v>
      </c>
    </row>
    <row r="13" spans="1:9" x14ac:dyDescent="0.2">
      <c r="G13" t="s">
        <v>8</v>
      </c>
      <c r="H13">
        <f>AVERAGE(H3:H11)</f>
        <v>8.4825428763250443E-2</v>
      </c>
      <c r="I13">
        <f>AVERAGE(I3:I11)</f>
        <v>-5.5902030408901352E-3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3122-1088-114A-80CC-4B18AF859049}">
  <dimension ref="A1:C31"/>
  <sheetViews>
    <sheetView zoomScaleNormal="100" workbookViewId="0">
      <selection activeCell="A31" sqref="A31"/>
    </sheetView>
    <sheetView topLeftCell="A6" zoomScale="180" workbookViewId="1">
      <selection activeCell="C22" sqref="C22"/>
    </sheetView>
  </sheetViews>
  <sheetFormatPr baseColWidth="10" defaultRowHeight="16" x14ac:dyDescent="0.2"/>
  <sheetData>
    <row r="1" spans="1:3" x14ac:dyDescent="0.2">
      <c r="A1" t="s">
        <v>9</v>
      </c>
      <c r="B1" t="s">
        <v>6</v>
      </c>
      <c r="C1" t="s">
        <v>7</v>
      </c>
    </row>
    <row r="2" spans="1:3" x14ac:dyDescent="0.2">
      <c r="A2">
        <v>0.13100000000000001</v>
      </c>
      <c r="B2">
        <v>0.17199999999999999</v>
      </c>
      <c r="C2">
        <v>5.45E-2</v>
      </c>
    </row>
    <row r="3" spans="1:3" x14ac:dyDescent="0.2">
      <c r="A3">
        <v>0.127</v>
      </c>
      <c r="B3">
        <v>0.192</v>
      </c>
      <c r="C3">
        <v>-7.0000000000000007E-2</v>
      </c>
    </row>
    <row r="4" spans="1:3" x14ac:dyDescent="0.2">
      <c r="A4">
        <v>0.12</v>
      </c>
      <c r="B4">
        <v>0.20799999999999999</v>
      </c>
      <c r="C4">
        <v>-9.2999999999999999E-2</v>
      </c>
    </row>
    <row r="5" spans="1:3" x14ac:dyDescent="0.2">
      <c r="A5">
        <v>0.11600000000000001</v>
      </c>
      <c r="B5">
        <v>0.19</v>
      </c>
      <c r="C5">
        <v>-0.111</v>
      </c>
    </row>
    <row r="6" spans="1:3" x14ac:dyDescent="0.2">
      <c r="A6">
        <v>0.13600000000000001</v>
      </c>
      <c r="B6">
        <v>0.13500000000000001</v>
      </c>
      <c r="C6">
        <v>-0.03</v>
      </c>
    </row>
    <row r="7" spans="1:3" x14ac:dyDescent="0.2">
      <c r="A7">
        <v>0.14399999999999999</v>
      </c>
      <c r="B7">
        <v>0.06</v>
      </c>
      <c r="C7">
        <v>-2.7E-2</v>
      </c>
    </row>
    <row r="8" spans="1:3" x14ac:dyDescent="0.2">
      <c r="A8">
        <v>0.153</v>
      </c>
      <c r="B8">
        <v>4.1000000000000003E-3</v>
      </c>
      <c r="C8">
        <v>-2.7E-2</v>
      </c>
    </row>
    <row r="9" spans="1:3" x14ac:dyDescent="0.2">
      <c r="A9">
        <v>0.16700000000000001</v>
      </c>
      <c r="B9">
        <v>-8.6E-3</v>
      </c>
      <c r="C9">
        <v>-4.2000000000000003E-2</v>
      </c>
    </row>
    <row r="10" spans="1:3" x14ac:dyDescent="0.2">
      <c r="A10">
        <v>0.17799999999999999</v>
      </c>
      <c r="B10">
        <v>-3.3000000000000002E-2</v>
      </c>
      <c r="C10">
        <v>-0.08</v>
      </c>
    </row>
    <row r="13" spans="1:3" x14ac:dyDescent="0.2">
      <c r="A13">
        <f>SIN(((0.136-$A$2)/0.055))*180/3.1415</f>
        <v>5.2016890757907621</v>
      </c>
      <c r="B13">
        <v>0.08</v>
      </c>
      <c r="C13">
        <v>5.5999999999999999E-3</v>
      </c>
    </row>
    <row r="14" spans="1:3" x14ac:dyDescent="0.2">
      <c r="A14">
        <f>SIN(((0.136-$A$3)/0.055))*180/3.1415</f>
        <v>9.3341624369819556</v>
      </c>
      <c r="B14">
        <v>9.4E-2</v>
      </c>
      <c r="C14">
        <v>7.26E-3</v>
      </c>
    </row>
    <row r="15" spans="1:3" x14ac:dyDescent="0.2">
      <c r="A15">
        <f>SIN(((0.136-$A$4)/0.055))*180/3.1415</f>
        <v>16.43424566970096</v>
      </c>
      <c r="B15">
        <v>0.10199999999999999</v>
      </c>
      <c r="C15">
        <v>9.5600000000000008E-3</v>
      </c>
    </row>
    <row r="16" spans="1:3" x14ac:dyDescent="0.2">
      <c r="A16">
        <f>SIN(((0.136-$A$5)/0.055))*180/3.1415</f>
        <v>20.37928646071488</v>
      </c>
      <c r="B16">
        <v>9.2999999999999999E-2</v>
      </c>
      <c r="C16">
        <v>1.14E-2</v>
      </c>
    </row>
    <row r="17" spans="1:3" x14ac:dyDescent="0.2">
      <c r="A17">
        <f>SIN(((0.136-$A$6)/0.055))*180/3.1415</f>
        <v>0</v>
      </c>
      <c r="B17">
        <v>6.6000000000000003E-2</v>
      </c>
      <c r="C17">
        <v>3.3999999999999998E-3</v>
      </c>
    </row>
    <row r="18" spans="1:3" x14ac:dyDescent="0.2">
      <c r="A18">
        <f>SIN(((0.136-$A$7)/0.055))*180/3.1415</f>
        <v>-8.3048207010603221</v>
      </c>
      <c r="B18">
        <v>3.1E-2</v>
      </c>
      <c r="C18">
        <v>2.5000000000000001E-3</v>
      </c>
    </row>
    <row r="19" spans="1:3" x14ac:dyDescent="0.2">
      <c r="A19">
        <f>SIN(((0.136-$A$8)/0.055))*180/3.1415</f>
        <v>-17.429474928737765</v>
      </c>
      <c r="B19">
        <v>2E-3</v>
      </c>
      <c r="C19">
        <v>2.8999999999999998E-3</v>
      </c>
    </row>
    <row r="20" spans="1:3" x14ac:dyDescent="0.2">
      <c r="A20">
        <f>SIN(((0.136-$A$9)/0.055))*180/3.1415</f>
        <v>-30.611952643816409</v>
      </c>
      <c r="C20">
        <v>4.3400000000000001E-3</v>
      </c>
    </row>
    <row r="21" spans="1:3" x14ac:dyDescent="0.2">
      <c r="A21">
        <f>SIN(((0.136-$A$10)/0.055))*180/3.1415</f>
        <v>-39.624216876611698</v>
      </c>
      <c r="B21">
        <v>-3.3000000000000002E-2</v>
      </c>
      <c r="C21">
        <v>8.2400000000000008E-3</v>
      </c>
    </row>
    <row r="23" spans="1:3" x14ac:dyDescent="0.2">
      <c r="A23">
        <f>SIN(((0.153-$A$2)/0.055))*180/3.1415</f>
        <v>22.312685537341096</v>
      </c>
      <c r="B23">
        <v>0.17199999999999999</v>
      </c>
      <c r="C23">
        <v>5.45E-2</v>
      </c>
    </row>
    <row r="24" spans="1:3" x14ac:dyDescent="0.2">
      <c r="A24">
        <f>SIN(((0.153-$A$3)/0.055))*180/3.1415</f>
        <v>26.088463037362285</v>
      </c>
      <c r="B24">
        <v>0.192</v>
      </c>
      <c r="C24">
        <v>-7.0000000000000007E-2</v>
      </c>
    </row>
    <row r="25" spans="1:3" x14ac:dyDescent="0.2">
      <c r="A25">
        <f>SIN(((0.153-$A$4)/0.055))*180/3.1415</f>
        <v>32.352584819705989</v>
      </c>
      <c r="B25">
        <v>0.20799999999999999</v>
      </c>
      <c r="C25">
        <v>-9.2999999999999999E-2</v>
      </c>
    </row>
    <row r="26" spans="1:3" x14ac:dyDescent="0.2">
      <c r="A26">
        <f>SIN(((0.153-$A$5)/0.055))*180/3.1415</f>
        <v>35.70327762849</v>
      </c>
      <c r="B26">
        <v>0.19</v>
      </c>
      <c r="C26">
        <v>-0.111</v>
      </c>
    </row>
    <row r="27" spans="1:3" x14ac:dyDescent="0.2">
      <c r="A27">
        <f>SIN(((0.153-$A$6)/0.055))*180/3.1415</f>
        <v>17.429474928737765</v>
      </c>
      <c r="B27">
        <v>0.13500000000000001</v>
      </c>
      <c r="C27">
        <v>-0.03</v>
      </c>
    </row>
    <row r="28" spans="1:3" x14ac:dyDescent="0.2">
      <c r="A28">
        <f>SIN(((0.153-$A$7)/0.055))*180/3.1415</f>
        <v>9.3341624369819556</v>
      </c>
      <c r="B28">
        <v>0.06</v>
      </c>
      <c r="C28">
        <v>-2.7E-2</v>
      </c>
    </row>
    <row r="29" spans="1:3" x14ac:dyDescent="0.2">
      <c r="A29">
        <f>SIN(((0.153-$A$8)/0.055))*180/3.1415</f>
        <v>0</v>
      </c>
      <c r="B29">
        <v>4.1000000000000003E-3</v>
      </c>
      <c r="C29">
        <v>-2.7E-2</v>
      </c>
    </row>
    <row r="30" spans="1:3" x14ac:dyDescent="0.2">
      <c r="A30">
        <f>SIN(((0.153-$A$9)/0.055))*180/3.1415</f>
        <v>-14.427819963372681</v>
      </c>
      <c r="B30">
        <v>-8.6E-3</v>
      </c>
      <c r="C30">
        <v>-4.2000000000000003E-2</v>
      </c>
    </row>
    <row r="31" spans="1:3" x14ac:dyDescent="0.2">
      <c r="A31">
        <f>SIN(((0.153-$A$10)/0.055))*180/3.1415</f>
        <v>-25.156681276982621</v>
      </c>
      <c r="B31">
        <v>-3.3000000000000002E-2</v>
      </c>
      <c r="C31">
        <v>-0.08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89C0-D5EC-5542-9FE0-5FA812072231}">
  <dimension ref="A1:B11"/>
  <sheetViews>
    <sheetView workbookViewId="0"/>
    <sheetView zoomScale="134" workbookViewId="1">
      <selection activeCell="A10" sqref="A10:B11"/>
    </sheetView>
  </sheetViews>
  <sheetFormatPr baseColWidth="10" defaultRowHeight="16" x14ac:dyDescent="0.2"/>
  <sheetData>
    <row r="1" spans="1:2" x14ac:dyDescent="0.2">
      <c r="A1" s="1">
        <v>-0.158</v>
      </c>
      <c r="B1" s="1">
        <v>-1.962</v>
      </c>
    </row>
    <row r="2" spans="1:2" x14ac:dyDescent="0.2">
      <c r="A2" s="1">
        <v>-1.004</v>
      </c>
      <c r="B2" s="1">
        <v>-4.9050000000000002</v>
      </c>
    </row>
    <row r="3" spans="1:2" x14ac:dyDescent="0.2">
      <c r="A3" s="1">
        <v>-2.0670000000000002</v>
      </c>
      <c r="B3" s="1">
        <v>-9.81</v>
      </c>
    </row>
    <row r="4" spans="1:2" x14ac:dyDescent="0.2">
      <c r="A4" t="s">
        <v>11</v>
      </c>
    </row>
    <row r="7" spans="1:2" x14ac:dyDescent="0.2">
      <c r="A7">
        <v>-8.5000000000000006E-2</v>
      </c>
      <c r="B7">
        <v>1.962</v>
      </c>
    </row>
    <row r="8" spans="1:2" x14ac:dyDescent="0.2">
      <c r="A8">
        <v>-0.187</v>
      </c>
      <c r="B8">
        <v>4.9050000000000002</v>
      </c>
    </row>
    <row r="9" spans="1:2" x14ac:dyDescent="0.2">
      <c r="A9" t="s">
        <v>12</v>
      </c>
    </row>
    <row r="10" spans="1:2" x14ac:dyDescent="0.2">
      <c r="A10">
        <v>2.1739999999999999</v>
      </c>
      <c r="B10">
        <v>1.962</v>
      </c>
    </row>
    <row r="11" spans="1:2" x14ac:dyDescent="0.2">
      <c r="A11">
        <v>4.7830000000000004</v>
      </c>
      <c r="B11">
        <v>4.9050000000000002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094B-FD9D-A24B-B7FE-F9979A18D038}">
  <dimension ref="A1:I13"/>
  <sheetViews>
    <sheetView zoomScale="130" zoomScaleNormal="130" workbookViewId="0">
      <selection activeCell="G2" sqref="G2:G12"/>
    </sheetView>
    <sheetView zoomScale="130" zoomScaleNormal="130" workbookViewId="1">
      <selection activeCell="G17" sqref="G1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7</v>
      </c>
    </row>
    <row r="2" spans="1:9" x14ac:dyDescent="0.2">
      <c r="A2">
        <v>0</v>
      </c>
      <c r="B2">
        <v>0</v>
      </c>
      <c r="C2">
        <f>4005*0.00508*SQRT(B2)*2</f>
        <v>0</v>
      </c>
      <c r="D2" s="1">
        <v>-1.091</v>
      </c>
      <c r="E2">
        <f>D2*4.827</f>
        <v>-5.2662569999999995</v>
      </c>
      <c r="F2" s="1">
        <v>-2.0790000000000002</v>
      </c>
      <c r="G2">
        <f>F2*1.0044</f>
        <v>-2.0881476000000001</v>
      </c>
    </row>
    <row r="3" spans="1:9" x14ac:dyDescent="0.2">
      <c r="A3">
        <v>10</v>
      </c>
      <c r="B3">
        <v>8.0000000000000002E-3</v>
      </c>
      <c r="C3">
        <f t="shared" ref="C3:C12" si="0">4005*0.00508*SQRT(B3)*2</f>
        <v>3.6394957943539379</v>
      </c>
      <c r="D3" s="1">
        <v>-1.083</v>
      </c>
      <c r="E3">
        <f>D3*4.827-($E$2+$E$12)/2</f>
        <v>3.3788999999999625E-2</v>
      </c>
      <c r="F3" s="1">
        <v>-2.0819999999999999</v>
      </c>
      <c r="G3">
        <f>F3*1.0044-(($G$2+$G$12)/2)</f>
        <v>-3.0131999999998271E-3</v>
      </c>
      <c r="H3">
        <f>2*E3/(1.2*(C3^2)*0.045)</f>
        <v>9.4477660589213738E-2</v>
      </c>
      <c r="I3">
        <f>2*G3/(1.2*(C3^2)*0.045)</f>
        <v>-8.425229716398995E-3</v>
      </c>
    </row>
    <row r="4" spans="1:9" x14ac:dyDescent="0.2">
      <c r="A4">
        <v>20</v>
      </c>
      <c r="B4">
        <v>4.4999999999999998E-2</v>
      </c>
      <c r="C4">
        <f t="shared" si="0"/>
        <v>8.6318221835716713</v>
      </c>
      <c r="D4" s="1">
        <v>-1.048</v>
      </c>
      <c r="E4">
        <f t="shared" ref="E4:E11" si="1">D4*4.827-($E$2+$E$12)/2</f>
        <v>0.20273399999999953</v>
      </c>
      <c r="F4" s="1">
        <v>-2.0939999999999999</v>
      </c>
      <c r="G4">
        <f t="shared" ref="G4:G11" si="2">F4*1.0044-(($G$2+$G$12)/2)</f>
        <v>-1.506599999999958E-2</v>
      </c>
      <c r="H4">
        <f t="shared" ref="H4:H12" si="3">2*E4/(1.2*(C4^2)*0.045)</f>
        <v>0.10077617129516221</v>
      </c>
      <c r="I4">
        <f t="shared" ref="I4:I11" si="4">2*G4/(1.2*(C4^2)*0.045)</f>
        <v>-7.4890930812437735E-3</v>
      </c>
    </row>
    <row r="5" spans="1:9" x14ac:dyDescent="0.2">
      <c r="A5">
        <v>30</v>
      </c>
      <c r="B5">
        <v>0.13</v>
      </c>
      <c r="C5">
        <f t="shared" si="0"/>
        <v>14.671276583965012</v>
      </c>
      <c r="D5" s="1">
        <v>-0.98199999999999998</v>
      </c>
      <c r="E5">
        <f t="shared" si="1"/>
        <v>0.52131599999999967</v>
      </c>
      <c r="F5" s="1">
        <v>-2.12</v>
      </c>
      <c r="G5">
        <f t="shared" si="2"/>
        <v>-4.1180400000000006E-2</v>
      </c>
      <c r="H5">
        <f t="shared" si="3"/>
        <v>8.9701866757232435E-2</v>
      </c>
      <c r="I5">
        <f t="shared" si="4"/>
        <v>-7.0858342230231521E-3</v>
      </c>
    </row>
    <row r="6" spans="1:9" x14ac:dyDescent="0.2">
      <c r="A6">
        <v>40</v>
      </c>
      <c r="B6">
        <v>0.255</v>
      </c>
      <c r="C6">
        <f t="shared" si="0"/>
        <v>20.547846777295184</v>
      </c>
      <c r="D6" s="1">
        <v>-0.88800000000000001</v>
      </c>
      <c r="E6">
        <f t="shared" si="1"/>
        <v>0.97505400000000009</v>
      </c>
      <c r="F6" s="1">
        <v>-2.1539999999999999</v>
      </c>
      <c r="G6">
        <f t="shared" si="2"/>
        <v>-7.5329999999999675E-2</v>
      </c>
      <c r="H6">
        <f t="shared" si="3"/>
        <v>8.5532716813541215E-2</v>
      </c>
      <c r="I6">
        <f t="shared" si="4"/>
        <v>-6.6080233069799538E-3</v>
      </c>
    </row>
    <row r="7" spans="1:9" x14ac:dyDescent="0.2">
      <c r="A7">
        <v>50</v>
      </c>
      <c r="B7">
        <v>0.42</v>
      </c>
      <c r="C7">
        <f t="shared" si="0"/>
        <v>26.370652361077457</v>
      </c>
      <c r="D7" s="1">
        <v>-0.76600000000000001</v>
      </c>
      <c r="E7">
        <f t="shared" si="1"/>
        <v>1.5639479999999999</v>
      </c>
      <c r="F7" s="1">
        <v>-2.2000000000000002</v>
      </c>
      <c r="G7">
        <f t="shared" si="2"/>
        <v>-0.12153239999999998</v>
      </c>
      <c r="H7">
        <f t="shared" si="3"/>
        <v>8.3294590560287318E-2</v>
      </c>
      <c r="I7">
        <f t="shared" si="4"/>
        <v>-6.4727161630751548E-3</v>
      </c>
    </row>
    <row r="8" spans="1:9" x14ac:dyDescent="0.2">
      <c r="A8">
        <v>40</v>
      </c>
      <c r="B8">
        <v>0.255</v>
      </c>
      <c r="C8">
        <f t="shared" si="0"/>
        <v>20.547846777295184</v>
      </c>
      <c r="D8" s="1">
        <v>-0.88800000000000001</v>
      </c>
      <c r="E8">
        <f t="shared" si="1"/>
        <v>0.97505400000000009</v>
      </c>
      <c r="F8" s="1">
        <v>-2.1539999999999999</v>
      </c>
      <c r="G8">
        <f t="shared" si="2"/>
        <v>-7.5329999999999675E-2</v>
      </c>
      <c r="H8">
        <f t="shared" si="3"/>
        <v>8.5532716813541215E-2</v>
      </c>
      <c r="I8">
        <f t="shared" si="4"/>
        <v>-6.6080233069799538E-3</v>
      </c>
    </row>
    <row r="9" spans="1:9" x14ac:dyDescent="0.2">
      <c r="A9">
        <v>30</v>
      </c>
      <c r="B9">
        <v>0.13</v>
      </c>
      <c r="C9">
        <f t="shared" si="0"/>
        <v>14.671276583965012</v>
      </c>
      <c r="D9" s="1">
        <v>-0.98599999999999999</v>
      </c>
      <c r="E9">
        <f t="shared" si="1"/>
        <v>0.50200800000000001</v>
      </c>
      <c r="F9" s="1">
        <v>-2.1179999999999999</v>
      </c>
      <c r="G9">
        <f t="shared" si="2"/>
        <v>-3.9171599999999529E-2</v>
      </c>
      <c r="H9">
        <f t="shared" si="3"/>
        <v>8.6379575395853517E-2</v>
      </c>
      <c r="I9">
        <f t="shared" si="4"/>
        <v>-6.7401837731195019E-3</v>
      </c>
    </row>
    <row r="10" spans="1:9" x14ac:dyDescent="0.2">
      <c r="A10">
        <v>20</v>
      </c>
      <c r="B10">
        <v>4.4999999999999998E-2</v>
      </c>
      <c r="C10">
        <f t="shared" si="0"/>
        <v>8.6318221835716713</v>
      </c>
      <c r="D10" s="1">
        <v>-1.0469999999999999</v>
      </c>
      <c r="E10">
        <f t="shared" si="1"/>
        <v>0.20756100000000011</v>
      </c>
      <c r="F10" s="1">
        <v>-2.0939999999999999</v>
      </c>
      <c r="G10">
        <f t="shared" si="2"/>
        <v>-1.506599999999958E-2</v>
      </c>
      <c r="H10">
        <f t="shared" si="3"/>
        <v>0.10317560394504732</v>
      </c>
      <c r="I10">
        <f t="shared" si="4"/>
        <v>-7.4890930812437735E-3</v>
      </c>
    </row>
    <row r="11" spans="1:9" x14ac:dyDescent="0.2">
      <c r="A11">
        <v>10</v>
      </c>
      <c r="B11">
        <v>8.0000000000000002E-3</v>
      </c>
      <c r="C11">
        <f t="shared" si="0"/>
        <v>3.6394957943539379</v>
      </c>
      <c r="D11" s="1">
        <v>-1.081</v>
      </c>
      <c r="E11">
        <f t="shared" si="1"/>
        <v>4.3442999999999898E-2</v>
      </c>
      <c r="F11" s="1">
        <v>-2.0819999999999999</v>
      </c>
      <c r="G11">
        <f t="shared" si="2"/>
        <v>-3.0131999999998271E-3</v>
      </c>
      <c r="H11">
        <f t="shared" si="3"/>
        <v>0.12147127790041873</v>
      </c>
      <c r="I11">
        <f t="shared" si="4"/>
        <v>-8.425229716398995E-3</v>
      </c>
    </row>
    <row r="12" spans="1:9" x14ac:dyDescent="0.2">
      <c r="A12">
        <v>0</v>
      </c>
      <c r="B12">
        <v>0</v>
      </c>
      <c r="C12">
        <f t="shared" si="0"/>
        <v>0</v>
      </c>
      <c r="D12" s="1">
        <v>-1.089</v>
      </c>
      <c r="E12">
        <f>D12*4.827</f>
        <v>-5.2566030000000001</v>
      </c>
      <c r="F12" s="1">
        <v>-2.0790000000000002</v>
      </c>
      <c r="G12">
        <f>F12*1.0044</f>
        <v>-2.0881476000000001</v>
      </c>
    </row>
    <row r="13" spans="1:9" x14ac:dyDescent="0.2">
      <c r="G13" t="s">
        <v>8</v>
      </c>
      <c r="H13">
        <f>AVERAGE(H3:H11)</f>
        <v>9.4482464452255305E-2</v>
      </c>
      <c r="I13">
        <f>AVERAGE(I3:I11)</f>
        <v>-7.2603807076070271E-3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F5C8-2166-814E-BECD-01F278B78568}">
  <dimension ref="A1:I13"/>
  <sheetViews>
    <sheetView workbookViewId="0">
      <selection activeCell="G2" sqref="G2:G12"/>
    </sheetView>
    <sheetView tabSelected="1" topLeftCell="E1" zoomScale="130" zoomScaleNormal="130" workbookViewId="1">
      <selection activeCell="C6" sqref="C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7</v>
      </c>
    </row>
    <row r="2" spans="1:9" x14ac:dyDescent="0.2">
      <c r="A2">
        <v>0</v>
      </c>
      <c r="B2">
        <v>0</v>
      </c>
      <c r="C2">
        <f>4005*0.00508*SQRT(B2)*2</f>
        <v>0</v>
      </c>
      <c r="D2" s="1">
        <v>-1.091</v>
      </c>
      <c r="E2">
        <f>D2*4.827</f>
        <v>-5.2662569999999995</v>
      </c>
      <c r="F2" s="1">
        <v>-2.08</v>
      </c>
      <c r="G2">
        <f>F2*1.0044</f>
        <v>-2.0891519999999999</v>
      </c>
    </row>
    <row r="3" spans="1:9" x14ac:dyDescent="0.2">
      <c r="A3">
        <v>10</v>
      </c>
      <c r="B3">
        <v>8.0000000000000002E-3</v>
      </c>
      <c r="C3">
        <f t="shared" ref="C3:C12" si="0">4005*0.00508*SQRT(B3)*2</f>
        <v>3.6394957943539379</v>
      </c>
      <c r="D3" s="1">
        <v>-1.083</v>
      </c>
      <c r="E3">
        <f>D3*4.827-($E$2+$E$12)/2</f>
        <v>3.6202499999999915E-2</v>
      </c>
      <c r="F3" s="1">
        <v>-2.0830000000000002</v>
      </c>
      <c r="G3">
        <f>F3*1.0044-(($G$2+$G$12)/2)</f>
        <v>-3.0132000000002712E-3</v>
      </c>
      <c r="H3">
        <f>2*E3/(1.2*(C3^2)*0.045)</f>
        <v>0.10122606491701561</v>
      </c>
      <c r="I3">
        <f>2*G3/(1.2*(C3^2)*0.045)</f>
        <v>-8.4252297164002371E-3</v>
      </c>
    </row>
    <row r="4" spans="1:9" x14ac:dyDescent="0.2">
      <c r="A4">
        <v>20</v>
      </c>
      <c r="B4">
        <v>4.4999999999999998E-2</v>
      </c>
      <c r="C4">
        <f t="shared" si="0"/>
        <v>8.6318221835716713</v>
      </c>
      <c r="D4" s="1">
        <v>-1.0469999999999999</v>
      </c>
      <c r="E4">
        <f t="shared" ref="E4:E11" si="1">D4*4.827-($E$2+$E$12)/2</f>
        <v>0.2099745000000004</v>
      </c>
      <c r="F4" s="1">
        <v>-2.101</v>
      </c>
      <c r="G4">
        <f t="shared" ref="G4:G11" si="2">F4*1.0044-(($G$2+$G$12)/2)</f>
        <v>-2.1092400000000122E-2</v>
      </c>
      <c r="H4">
        <f>2*E4/(1.2*(C4^2)*0.045)</f>
        <v>0.10437532026998989</v>
      </c>
      <c r="I4">
        <f t="shared" ref="I4:I11" si="3">2*G4/(1.2*(C4^2)*0.045)</f>
        <v>-1.0484730313741636E-2</v>
      </c>
    </row>
    <row r="5" spans="1:9" x14ac:dyDescent="0.2">
      <c r="A5">
        <v>30</v>
      </c>
      <c r="B5">
        <v>0.13</v>
      </c>
      <c r="C5">
        <f t="shared" si="0"/>
        <v>14.671276583965012</v>
      </c>
      <c r="D5" s="1">
        <v>-0.97499999999999998</v>
      </c>
      <c r="E5">
        <f t="shared" si="1"/>
        <v>0.55751850000000047</v>
      </c>
      <c r="F5" s="1">
        <v>-2.137</v>
      </c>
      <c r="G5">
        <f t="shared" si="2"/>
        <v>-5.7250799999999824E-2</v>
      </c>
      <c r="H5">
        <f t="shared" ref="H4:H12" si="4">2*E5/(1.2*(C5^2)*0.045)</f>
        <v>9.5931163059818164E-2</v>
      </c>
      <c r="I5">
        <f t="shared" si="3"/>
        <v>-9.8510378222516678E-3</v>
      </c>
    </row>
    <row r="6" spans="1:9" x14ac:dyDescent="0.2">
      <c r="A6">
        <v>40</v>
      </c>
      <c r="B6">
        <v>0.255</v>
      </c>
      <c r="C6">
        <f t="shared" si="0"/>
        <v>20.547846777295184</v>
      </c>
      <c r="D6" s="1">
        <v>-0.86099999999999999</v>
      </c>
      <c r="E6">
        <f t="shared" si="1"/>
        <v>1.1077965000000001</v>
      </c>
      <c r="F6" s="1">
        <v>-2.19</v>
      </c>
      <c r="G6">
        <f t="shared" si="2"/>
        <v>-0.11048400000000003</v>
      </c>
      <c r="H6">
        <f t="shared" si="4"/>
        <v>9.7177022320335191E-2</v>
      </c>
      <c r="I6">
        <f t="shared" si="3"/>
        <v>-9.6917675169039767E-3</v>
      </c>
    </row>
    <row r="7" spans="1:9" x14ac:dyDescent="0.2">
      <c r="A7">
        <v>50</v>
      </c>
      <c r="B7">
        <v>0.42</v>
      </c>
      <c r="C7">
        <f t="shared" si="0"/>
        <v>26.370652361077457</v>
      </c>
      <c r="D7" s="1">
        <v>-0.72399999999999998</v>
      </c>
      <c r="E7">
        <f t="shared" si="1"/>
        <v>1.7690955000000002</v>
      </c>
      <c r="F7" s="1">
        <v>-2.2599999999999998</v>
      </c>
      <c r="G7">
        <f t="shared" si="2"/>
        <v>-0.18079199999999984</v>
      </c>
      <c r="H7">
        <f t="shared" si="4"/>
        <v>9.4220578519584278E-2</v>
      </c>
      <c r="I7">
        <f t="shared" si="3"/>
        <v>-9.6288339615993954E-3</v>
      </c>
    </row>
    <row r="8" spans="1:9" x14ac:dyDescent="0.2">
      <c r="A8">
        <v>40</v>
      </c>
      <c r="B8">
        <v>0.255</v>
      </c>
      <c r="C8">
        <f t="shared" si="0"/>
        <v>20.547846777295184</v>
      </c>
      <c r="D8" s="1">
        <v>-0.871</v>
      </c>
      <c r="E8">
        <f t="shared" si="1"/>
        <v>1.0595265000000005</v>
      </c>
      <c r="F8" s="1">
        <v>-2.1859999999999999</v>
      </c>
      <c r="G8">
        <f t="shared" si="2"/>
        <v>-0.10646639999999996</v>
      </c>
      <c r="H8">
        <f t="shared" si="4"/>
        <v>9.294272940877378E-2</v>
      </c>
      <c r="I8">
        <f t="shared" si="3"/>
        <v>-9.3393396071983718E-3</v>
      </c>
    </row>
    <row r="9" spans="1:9" x14ac:dyDescent="0.2">
      <c r="A9">
        <v>30</v>
      </c>
      <c r="B9">
        <v>0.13</v>
      </c>
      <c r="C9">
        <f t="shared" si="0"/>
        <v>14.671276583965012</v>
      </c>
      <c r="D9" s="1">
        <v>-0.97299999999999998</v>
      </c>
      <c r="E9">
        <f t="shared" si="1"/>
        <v>0.56717249999999986</v>
      </c>
      <c r="F9" s="1">
        <v>-2.1360000000000001</v>
      </c>
      <c r="G9">
        <f t="shared" si="2"/>
        <v>-5.624640000000003E-2</v>
      </c>
      <c r="H9">
        <f t="shared" si="4"/>
        <v>9.7592308740507547E-2</v>
      </c>
      <c r="I9">
        <f t="shared" si="3"/>
        <v>-9.6782125972999181E-3</v>
      </c>
    </row>
    <row r="10" spans="1:9" x14ac:dyDescent="0.2">
      <c r="A10">
        <v>20</v>
      </c>
      <c r="B10">
        <v>4.4999999999999998E-2</v>
      </c>
      <c r="C10">
        <f t="shared" si="0"/>
        <v>8.6318221835716713</v>
      </c>
      <c r="D10" s="1">
        <v>-1.0449999999999999</v>
      </c>
      <c r="E10">
        <f t="shared" si="1"/>
        <v>0.21962850000000067</v>
      </c>
      <c r="F10" s="1">
        <v>-2.101</v>
      </c>
      <c r="G10">
        <f t="shared" si="2"/>
        <v>-2.1092400000000122E-2</v>
      </c>
      <c r="H10">
        <f t="shared" si="4"/>
        <v>0.10917418556975965</v>
      </c>
      <c r="I10">
        <f t="shared" si="3"/>
        <v>-1.0484730313741636E-2</v>
      </c>
    </row>
    <row r="11" spans="1:9" x14ac:dyDescent="0.2">
      <c r="A11">
        <v>10</v>
      </c>
      <c r="B11">
        <v>8.0000000000000002E-3</v>
      </c>
      <c r="C11">
        <f t="shared" si="0"/>
        <v>3.6394957943539379</v>
      </c>
      <c r="D11" s="1">
        <v>-1.081</v>
      </c>
      <c r="E11">
        <f t="shared" si="1"/>
        <v>4.5856500000000189E-2</v>
      </c>
      <c r="F11" s="1">
        <v>-2.0830000000000002</v>
      </c>
      <c r="G11">
        <f t="shared" si="2"/>
        <v>-3.0132000000002712E-3</v>
      </c>
      <c r="H11">
        <f t="shared" si="4"/>
        <v>0.12821968222822061</v>
      </c>
      <c r="I11">
        <f t="shared" si="3"/>
        <v>-8.4252297164002371E-3</v>
      </c>
    </row>
    <row r="12" spans="1:9" x14ac:dyDescent="0.2">
      <c r="A12">
        <v>0</v>
      </c>
      <c r="B12">
        <v>0</v>
      </c>
      <c r="C12">
        <f t="shared" si="0"/>
        <v>0</v>
      </c>
      <c r="D12" s="1">
        <v>-1.0900000000000001</v>
      </c>
      <c r="E12">
        <f>D12*4.827</f>
        <v>-5.2614300000000007</v>
      </c>
      <c r="F12" s="1">
        <v>-2.08</v>
      </c>
      <c r="G12">
        <f>F12*1.0044</f>
        <v>-2.0891519999999999</v>
      </c>
    </row>
    <row r="13" spans="1:9" x14ac:dyDescent="0.2">
      <c r="G13" t="s">
        <v>8</v>
      </c>
      <c r="H13">
        <f>AVERAGE(H3:H11)</f>
        <v>0.10231767278155607</v>
      </c>
      <c r="I13">
        <f>AVERAGE(I3:I11)</f>
        <v>-9.556567951726342E-3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D5A26-B87D-8740-AE1B-CC750DC4886C}">
  <dimension ref="A1:I13"/>
  <sheetViews>
    <sheetView workbookViewId="0">
      <selection activeCell="G2" sqref="G2:G12"/>
    </sheetView>
    <sheetView workbookViewId="1"/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7</v>
      </c>
    </row>
    <row r="2" spans="1:9" x14ac:dyDescent="0.2">
      <c r="A2">
        <v>0</v>
      </c>
      <c r="B2">
        <v>0</v>
      </c>
      <c r="C2">
        <f>4005*0.00508*SQRT(B2)*2</f>
        <v>0</v>
      </c>
      <c r="D2" s="1">
        <v>-1.093</v>
      </c>
      <c r="E2">
        <f>D2*4.827</f>
        <v>-5.2759109999999998</v>
      </c>
      <c r="F2" s="1">
        <v>-2.08</v>
      </c>
      <c r="G2">
        <f>F2*1.0044</f>
        <v>-2.0891519999999999</v>
      </c>
    </row>
    <row r="3" spans="1:9" x14ac:dyDescent="0.2">
      <c r="A3">
        <v>10</v>
      </c>
      <c r="B3">
        <v>8.0000000000000002E-3</v>
      </c>
      <c r="C3">
        <f t="shared" ref="C3:C12" si="0">4005*0.00508*SQRT(B3)*2</f>
        <v>3.6394957943539379</v>
      </c>
      <c r="D3" s="1">
        <v>-1.087</v>
      </c>
      <c r="E3">
        <f>D3*4.827-($E$2+$E$12)/2</f>
        <v>2.1721500000000837E-2</v>
      </c>
      <c r="F3" s="1">
        <v>-2.0840000000000001</v>
      </c>
      <c r="G3">
        <f>F3*1.0044-(($G$2+$G$12)/2)</f>
        <v>-4.0176000000000656E-3</v>
      </c>
      <c r="H3">
        <f>2*E3/(1.2*(C3^2)*0.045)</f>
        <v>6.0735638950211848E-2</v>
      </c>
      <c r="I3">
        <f>2*G3/(1.2*(C3^2)*0.045)</f>
        <v>-1.1233639621866156E-2</v>
      </c>
    </row>
    <row r="4" spans="1:9" x14ac:dyDescent="0.2">
      <c r="A4">
        <v>20</v>
      </c>
      <c r="B4">
        <v>4.4999999999999998E-2</v>
      </c>
      <c r="C4">
        <f t="shared" si="0"/>
        <v>8.6318221835716713</v>
      </c>
      <c r="D4" s="1">
        <v>-1.052</v>
      </c>
      <c r="E4">
        <f t="shared" ref="E4:E11" si="1">D4*4.827-($E$2+$E$12)/2</f>
        <v>0.19066650000000074</v>
      </c>
      <c r="F4" s="1">
        <v>-2.105</v>
      </c>
      <c r="G4">
        <f t="shared" ref="G4:G11" si="2">F4*1.0044-(($G$2+$G$12)/2)</f>
        <v>-2.5110000000000188E-2</v>
      </c>
      <c r="H4">
        <f t="shared" ref="H4:H12" si="3">2*E4/(1.2*(C4^2)*0.045)</f>
        <v>9.4777589670450774E-2</v>
      </c>
      <c r="I4">
        <f t="shared" ref="I4:I11" si="4">2*G4/(1.2*(C4^2)*0.045)</f>
        <v>-1.2481821802073398E-2</v>
      </c>
    </row>
    <row r="5" spans="1:9" x14ac:dyDescent="0.2">
      <c r="A5">
        <v>30</v>
      </c>
      <c r="B5">
        <v>0.13</v>
      </c>
      <c r="C5">
        <f t="shared" si="0"/>
        <v>14.671276583965012</v>
      </c>
      <c r="D5" s="1">
        <v>-0.98199999999999998</v>
      </c>
      <c r="E5">
        <f t="shared" si="1"/>
        <v>0.52855650000000054</v>
      </c>
      <c r="F5" s="1">
        <v>-2.1480000000000001</v>
      </c>
      <c r="G5">
        <f t="shared" si="2"/>
        <v>-6.8299200000000226E-2</v>
      </c>
      <c r="H5">
        <f t="shared" si="3"/>
        <v>9.0947726017749697E-2</v>
      </c>
      <c r="I5">
        <f t="shared" si="4"/>
        <v>-1.1752115296721362E-2</v>
      </c>
    </row>
    <row r="6" spans="1:9" x14ac:dyDescent="0.2">
      <c r="A6">
        <v>40</v>
      </c>
      <c r="B6">
        <v>0.255</v>
      </c>
      <c r="C6">
        <f t="shared" si="0"/>
        <v>20.547846777295184</v>
      </c>
      <c r="D6" s="1">
        <v>-0.878</v>
      </c>
      <c r="E6">
        <f t="shared" si="1"/>
        <v>1.0305645000000005</v>
      </c>
      <c r="F6" s="1">
        <v>-2.2090000000000001</v>
      </c>
      <c r="G6">
        <f t="shared" si="2"/>
        <v>-0.12956760000000012</v>
      </c>
      <c r="H6">
        <f t="shared" si="3"/>
        <v>9.0402153661836918E-2</v>
      </c>
      <c r="I6">
        <f t="shared" si="4"/>
        <v>-1.1365800088005579E-2</v>
      </c>
    </row>
    <row r="7" spans="1:9" x14ac:dyDescent="0.2">
      <c r="A7">
        <v>50</v>
      </c>
      <c r="B7">
        <v>0.42</v>
      </c>
      <c r="C7">
        <f t="shared" si="0"/>
        <v>26.370652361077457</v>
      </c>
      <c r="D7" s="1">
        <v>-0.72499999999999998</v>
      </c>
      <c r="E7">
        <f t="shared" si="1"/>
        <v>1.769095500000001</v>
      </c>
      <c r="F7" s="1">
        <v>-2.298</v>
      </c>
      <c r="G7">
        <f t="shared" si="2"/>
        <v>-0.21895920000000002</v>
      </c>
      <c r="H7">
        <f t="shared" si="3"/>
        <v>9.4220578519584319E-2</v>
      </c>
      <c r="I7">
        <f t="shared" si="4"/>
        <v>-1.1661587797937058E-2</v>
      </c>
    </row>
    <row r="8" spans="1:9" x14ac:dyDescent="0.2">
      <c r="A8">
        <v>40</v>
      </c>
      <c r="B8">
        <v>0.255</v>
      </c>
      <c r="C8">
        <f t="shared" si="0"/>
        <v>20.547846777295184</v>
      </c>
      <c r="D8" s="1">
        <v>-0.875</v>
      </c>
      <c r="E8">
        <f t="shared" si="1"/>
        <v>1.0450455000000005</v>
      </c>
      <c r="F8" s="1">
        <v>-2.2080000000000002</v>
      </c>
      <c r="G8">
        <f t="shared" si="2"/>
        <v>-0.12856320000000032</v>
      </c>
      <c r="H8">
        <f t="shared" si="3"/>
        <v>9.1672441535305349E-2</v>
      </c>
      <c r="I8">
        <f t="shared" si="4"/>
        <v>-1.1277693110579197E-2</v>
      </c>
    </row>
    <row r="9" spans="1:9" x14ac:dyDescent="0.2">
      <c r="A9">
        <v>30</v>
      </c>
      <c r="B9">
        <v>0.13</v>
      </c>
      <c r="C9">
        <f t="shared" si="0"/>
        <v>14.671276583965012</v>
      </c>
      <c r="D9" s="1">
        <v>-0.97599999999999998</v>
      </c>
      <c r="E9">
        <f t="shared" si="1"/>
        <v>0.55751850000000047</v>
      </c>
      <c r="F9" s="1">
        <v>-2.1469999999999998</v>
      </c>
      <c r="G9">
        <f t="shared" si="2"/>
        <v>-6.7294799999999988E-2</v>
      </c>
      <c r="H9">
        <f t="shared" si="3"/>
        <v>9.5931163059818164E-2</v>
      </c>
      <c r="I9">
        <f t="shared" si="4"/>
        <v>-1.1579290071769537E-2</v>
      </c>
    </row>
    <row r="10" spans="1:9" x14ac:dyDescent="0.2">
      <c r="A10">
        <v>20</v>
      </c>
      <c r="B10">
        <v>4.4999999999999998E-2</v>
      </c>
      <c r="C10">
        <f t="shared" si="0"/>
        <v>8.6318221835716713</v>
      </c>
      <c r="D10" s="1">
        <v>-1.0469999999999999</v>
      </c>
      <c r="E10">
        <f t="shared" si="1"/>
        <v>0.21480150000000098</v>
      </c>
      <c r="F10" s="1">
        <v>-2.1059999999999999</v>
      </c>
      <c r="G10">
        <f t="shared" si="2"/>
        <v>-2.6114399999999982E-2</v>
      </c>
      <c r="H10">
        <f t="shared" si="3"/>
        <v>0.10677475291987498</v>
      </c>
      <c r="I10">
        <f t="shared" si="4"/>
        <v>-1.2981094674156228E-2</v>
      </c>
    </row>
    <row r="11" spans="1:9" x14ac:dyDescent="0.2">
      <c r="A11">
        <v>10</v>
      </c>
      <c r="B11">
        <v>8.0000000000000002E-3</v>
      </c>
      <c r="C11">
        <f t="shared" si="0"/>
        <v>3.6394957943539379</v>
      </c>
      <c r="D11" s="1">
        <v>-1.083</v>
      </c>
      <c r="E11">
        <f t="shared" si="1"/>
        <v>4.1029500000000496E-2</v>
      </c>
      <c r="F11" s="1">
        <v>-2.0830000000000002</v>
      </c>
      <c r="G11">
        <f t="shared" si="2"/>
        <v>-3.0132000000002712E-3</v>
      </c>
      <c r="H11">
        <f t="shared" si="3"/>
        <v>0.11472287357261934</v>
      </c>
      <c r="I11">
        <f t="shared" si="4"/>
        <v>-8.4252297164002371E-3</v>
      </c>
    </row>
    <row r="12" spans="1:9" x14ac:dyDescent="0.2">
      <c r="A12">
        <v>0</v>
      </c>
      <c r="B12">
        <v>0</v>
      </c>
      <c r="C12">
        <f t="shared" si="0"/>
        <v>0</v>
      </c>
      <c r="D12" s="1">
        <v>-1.0900000000000001</v>
      </c>
      <c r="E12">
        <f>D12*4.827</f>
        <v>-5.2614300000000007</v>
      </c>
      <c r="F12" s="1">
        <v>-2.08</v>
      </c>
      <c r="G12">
        <f>F12*1.0044</f>
        <v>-2.0891519999999999</v>
      </c>
    </row>
    <row r="13" spans="1:9" x14ac:dyDescent="0.2">
      <c r="G13" t="s">
        <v>8</v>
      </c>
      <c r="H13">
        <f>AVERAGE(H3:H11)</f>
        <v>9.3353879767494596E-2</v>
      </c>
      <c r="I13">
        <f>AVERAGE(I3:I11)</f>
        <v>-1.1417585797723194E-2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F1B4-6C87-4C44-B986-3EC2DD2CFA0B}">
  <dimension ref="A1:I13"/>
  <sheetViews>
    <sheetView workbookViewId="0">
      <selection activeCell="G2" sqref="G2:G12"/>
    </sheetView>
    <sheetView workbookViewId="1"/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7</v>
      </c>
    </row>
    <row r="2" spans="1:9" x14ac:dyDescent="0.2">
      <c r="A2">
        <v>0</v>
      </c>
      <c r="B2">
        <v>0</v>
      </c>
      <c r="C2">
        <f>4005*0.00508*SQRT(B2)*2</f>
        <v>0</v>
      </c>
      <c r="D2" s="1">
        <v>-1.093</v>
      </c>
      <c r="E2">
        <f>D2*4.827</f>
        <v>-5.2759109999999998</v>
      </c>
      <c r="F2" s="1">
        <v>-2.08</v>
      </c>
      <c r="G2">
        <f>F2*1.0044</f>
        <v>-2.0891519999999999</v>
      </c>
    </row>
    <row r="3" spans="1:9" x14ac:dyDescent="0.2">
      <c r="A3">
        <v>10</v>
      </c>
      <c r="B3">
        <v>8.0000000000000002E-3</v>
      </c>
      <c r="C3">
        <f t="shared" ref="C3:C12" si="0">4005*0.00508*SQRT(B3)*2</f>
        <v>3.6394957943539379</v>
      </c>
      <c r="D3" s="1">
        <v>-1.0880000000000001</v>
      </c>
      <c r="E3">
        <f>D3*4.827-($E$2+$E$12)/2</f>
        <v>1.9307999999999659E-2</v>
      </c>
      <c r="F3" s="1">
        <v>-2.081</v>
      </c>
      <c r="G3">
        <f>F3*1.0044-(($G$2+$G$12)/2)</f>
        <v>-1.0043999999997943E-3</v>
      </c>
      <c r="H3">
        <f>2*E3/(1.2*(C3^2)*0.045)</f>
        <v>5.3987234622407496E-2</v>
      </c>
      <c r="I3">
        <f>2*G3/(1.2*(C3^2)*0.045)</f>
        <v>-2.8084099054659179E-3</v>
      </c>
    </row>
    <row r="4" spans="1:9" x14ac:dyDescent="0.2">
      <c r="A4">
        <v>20</v>
      </c>
      <c r="B4">
        <v>4.4999999999999998E-2</v>
      </c>
      <c r="C4">
        <f t="shared" si="0"/>
        <v>8.6318221835716713</v>
      </c>
      <c r="D4" s="1">
        <v>-1.0609999999999999</v>
      </c>
      <c r="E4">
        <f t="shared" ref="E4:E11" si="1">D4*4.827-($E$2+$E$12)/2</f>
        <v>0.14963700000000024</v>
      </c>
      <c r="F4" s="1">
        <v>-2.0880000000000001</v>
      </c>
      <c r="G4">
        <f t="shared" ref="G4:G11" si="2">F4*1.0044-(($G$2+$G$12)/2)</f>
        <v>-8.0352000000001311E-3</v>
      </c>
      <c r="H4">
        <f t="shared" ref="H4:H12" si="3">2*E4/(1.2*(C4^2)*0.045)</f>
        <v>7.4382412146429544E-2</v>
      </c>
      <c r="I4">
        <f t="shared" ref="I4:I11" si="4">2*G4/(1.2*(C4^2)*0.045)</f>
        <v>-3.9941829766635224E-3</v>
      </c>
    </row>
    <row r="5" spans="1:9" x14ac:dyDescent="0.2">
      <c r="A5">
        <v>30</v>
      </c>
      <c r="B5">
        <v>0.13</v>
      </c>
      <c r="C5">
        <f t="shared" si="0"/>
        <v>14.671276583965012</v>
      </c>
      <c r="D5" s="1">
        <v>-1.014</v>
      </c>
      <c r="E5">
        <f t="shared" si="1"/>
        <v>0.37650600000000001</v>
      </c>
      <c r="F5" s="1">
        <v>-2.1</v>
      </c>
      <c r="G5">
        <f t="shared" si="2"/>
        <v>-2.0088000000000328E-2</v>
      </c>
      <c r="H5">
        <f t="shared" si="3"/>
        <v>6.4784681546890141E-2</v>
      </c>
      <c r="I5">
        <f t="shared" si="4"/>
        <v>-3.4565044990357398E-3</v>
      </c>
    </row>
    <row r="6" spans="1:9" x14ac:dyDescent="0.2">
      <c r="A6">
        <v>40</v>
      </c>
      <c r="B6">
        <v>0.255</v>
      </c>
      <c r="C6">
        <f t="shared" si="0"/>
        <v>20.547846777295184</v>
      </c>
      <c r="D6" s="1">
        <v>-0.94899999999999995</v>
      </c>
      <c r="E6">
        <f t="shared" si="1"/>
        <v>0.69026100000000046</v>
      </c>
      <c r="F6" s="1">
        <v>-2.1179999999999999</v>
      </c>
      <c r="G6">
        <f t="shared" si="2"/>
        <v>-3.8167199999999735E-2</v>
      </c>
      <c r="H6">
        <f t="shared" si="3"/>
        <v>6.0550388635328717E-2</v>
      </c>
      <c r="I6">
        <f t="shared" si="4"/>
        <v>-3.3480651422031675E-3</v>
      </c>
    </row>
    <row r="7" spans="1:9" x14ac:dyDescent="0.2">
      <c r="A7">
        <v>50</v>
      </c>
      <c r="B7">
        <v>0.42</v>
      </c>
      <c r="C7">
        <f t="shared" si="0"/>
        <v>26.370652361077457</v>
      </c>
      <c r="D7" s="1">
        <v>-0.85199999999999998</v>
      </c>
      <c r="E7">
        <f t="shared" si="1"/>
        <v>1.15848</v>
      </c>
      <c r="F7" s="1">
        <v>-2.1419999999999999</v>
      </c>
      <c r="G7">
        <f t="shared" si="2"/>
        <v>-6.2272800000000128E-2</v>
      </c>
      <c r="H7">
        <f t="shared" si="3"/>
        <v>6.1699696711323943E-2</v>
      </c>
      <c r="I7">
        <f t="shared" si="4"/>
        <v>-3.3165983645509129E-3</v>
      </c>
    </row>
    <row r="8" spans="1:9" x14ac:dyDescent="0.2">
      <c r="A8">
        <v>40</v>
      </c>
      <c r="B8">
        <v>0.255</v>
      </c>
      <c r="C8">
        <f t="shared" si="0"/>
        <v>20.547846777295184</v>
      </c>
      <c r="D8" s="1">
        <v>-0.95199999999999996</v>
      </c>
      <c r="E8">
        <f t="shared" si="1"/>
        <v>0.67578000000000049</v>
      </c>
      <c r="F8" s="1">
        <v>-2.117</v>
      </c>
      <c r="G8">
        <f t="shared" si="2"/>
        <v>-3.716279999999994E-2</v>
      </c>
      <c r="H8">
        <f t="shared" si="3"/>
        <v>5.9280100761860285E-2</v>
      </c>
      <c r="I8">
        <f t="shared" si="4"/>
        <v>-3.2599581647767858E-3</v>
      </c>
    </row>
    <row r="9" spans="1:9" x14ac:dyDescent="0.2">
      <c r="A9">
        <v>30</v>
      </c>
      <c r="B9">
        <v>0.13</v>
      </c>
      <c r="C9">
        <f t="shared" si="0"/>
        <v>14.671276583965012</v>
      </c>
      <c r="D9" s="1">
        <v>-1.0109999999999999</v>
      </c>
      <c r="E9">
        <f t="shared" si="1"/>
        <v>0.39098700000000086</v>
      </c>
      <c r="F9" s="1">
        <v>-2.1</v>
      </c>
      <c r="G9">
        <f t="shared" si="2"/>
        <v>-2.0088000000000328E-2</v>
      </c>
      <c r="H9">
        <f t="shared" si="3"/>
        <v>6.7276400067924513E-2</v>
      </c>
      <c r="I9">
        <f t="shared" si="4"/>
        <v>-3.4565044990357398E-3</v>
      </c>
    </row>
    <row r="10" spans="1:9" x14ac:dyDescent="0.2">
      <c r="A10">
        <v>20</v>
      </c>
      <c r="B10">
        <v>4.4999999999999998E-2</v>
      </c>
      <c r="C10">
        <f t="shared" si="0"/>
        <v>8.6318221835716713</v>
      </c>
      <c r="D10" s="1">
        <v>-1.06</v>
      </c>
      <c r="E10">
        <f t="shared" si="1"/>
        <v>0.15446399999999993</v>
      </c>
      <c r="F10" s="1">
        <v>-2.0880000000000001</v>
      </c>
      <c r="G10">
        <f t="shared" si="2"/>
        <v>-8.0352000000001311E-3</v>
      </c>
      <c r="H10">
        <f t="shared" si="3"/>
        <v>7.6781844796314211E-2</v>
      </c>
      <c r="I10">
        <f t="shared" si="4"/>
        <v>-3.9941829766635224E-3</v>
      </c>
    </row>
    <row r="11" spans="1:9" x14ac:dyDescent="0.2">
      <c r="A11">
        <v>10</v>
      </c>
      <c r="B11">
        <v>8.0000000000000002E-3</v>
      </c>
      <c r="C11">
        <f t="shared" si="0"/>
        <v>3.6394957943539379</v>
      </c>
      <c r="D11" s="1">
        <v>-1.0860000000000001</v>
      </c>
      <c r="E11">
        <f t="shared" si="1"/>
        <v>2.8961999999999932E-2</v>
      </c>
      <c r="F11" s="1">
        <v>-2.081</v>
      </c>
      <c r="G11">
        <f t="shared" si="2"/>
        <v>-1.0043999999997943E-3</v>
      </c>
      <c r="H11">
        <f t="shared" si="3"/>
        <v>8.0980851933612485E-2</v>
      </c>
      <c r="I11">
        <f t="shared" si="4"/>
        <v>-2.8084099054659179E-3</v>
      </c>
    </row>
    <row r="12" spans="1:9" x14ac:dyDescent="0.2">
      <c r="A12">
        <v>0</v>
      </c>
      <c r="B12">
        <v>0</v>
      </c>
      <c r="C12">
        <f t="shared" si="0"/>
        <v>0</v>
      </c>
      <c r="D12" s="1">
        <v>-1.091</v>
      </c>
      <c r="E12">
        <f>D12*4.827</f>
        <v>-5.2662569999999995</v>
      </c>
      <c r="F12" s="1">
        <v>-2.08</v>
      </c>
      <c r="G12">
        <f>F12*1.0044</f>
        <v>-2.0891519999999999</v>
      </c>
    </row>
    <row r="13" spans="1:9" x14ac:dyDescent="0.2">
      <c r="G13" t="s">
        <v>8</v>
      </c>
      <c r="H13">
        <f>AVERAGE(H3:H11)</f>
        <v>6.6635956802454585E-2</v>
      </c>
      <c r="I13">
        <f>AVERAGE(I3:I11)</f>
        <v>-3.3825351593179142E-3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61AB-380F-6944-9CF0-18D3178D9BF5}">
  <dimension ref="A1:I14"/>
  <sheetViews>
    <sheetView workbookViewId="0">
      <selection activeCell="G2" sqref="G2:G12"/>
    </sheetView>
    <sheetView workbookViewId="1">
      <selection activeCell="H11" sqref="H1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7</v>
      </c>
    </row>
    <row r="2" spans="1:9" x14ac:dyDescent="0.2">
      <c r="A2">
        <v>0</v>
      </c>
      <c r="B2">
        <v>0</v>
      </c>
      <c r="C2">
        <f>4005*0.00508*SQRT(B2)*2</f>
        <v>0</v>
      </c>
      <c r="D2" s="1">
        <v>-1.093</v>
      </c>
      <c r="E2">
        <f>D2*4.827</f>
        <v>-5.2759109999999998</v>
      </c>
      <c r="F2" s="1">
        <v>-2.08</v>
      </c>
      <c r="G2">
        <f>F2*1.0044</f>
        <v>-2.0891519999999999</v>
      </c>
    </row>
    <row r="3" spans="1:9" x14ac:dyDescent="0.2">
      <c r="A3">
        <v>10</v>
      </c>
      <c r="B3">
        <v>8.0000000000000002E-3</v>
      </c>
      <c r="C3">
        <f t="shared" ref="C3:C12" si="0">4005*0.00508*SQRT(B3)*2</f>
        <v>3.6394957943539379</v>
      </c>
      <c r="D3" s="1">
        <v>-1.0920000000000001</v>
      </c>
      <c r="E3">
        <f>D3*4.827-($E$2+$E$12)/2</f>
        <v>2.4134999999994022E-3</v>
      </c>
      <c r="F3" s="1">
        <v>-2.081</v>
      </c>
      <c r="G3">
        <f>F3*1.0044-(($G$2+$G$12)/2)</f>
        <v>-1.0043999999997943E-3</v>
      </c>
      <c r="H3">
        <f>2*E3/(1.2*(C3^2)*0.045)</f>
        <v>6.7484043277993852E-3</v>
      </c>
      <c r="I3">
        <f>2*G3/(1.2*(C3^2)*0.045)</f>
        <v>-2.8084099054659179E-3</v>
      </c>
    </row>
    <row r="4" spans="1:9" x14ac:dyDescent="0.2">
      <c r="A4">
        <v>20</v>
      </c>
      <c r="B4">
        <v>4.4999999999999998E-2</v>
      </c>
      <c r="C4">
        <f t="shared" si="0"/>
        <v>8.6318221835716713</v>
      </c>
      <c r="D4" s="1">
        <v>-1.0780000000000001</v>
      </c>
      <c r="E4">
        <f t="shared" ref="E4:E11" si="1">D4*4.827-($E$2+$E$12)/2</f>
        <v>6.999149999999954E-2</v>
      </c>
      <c r="F4" s="1">
        <v>-2.085</v>
      </c>
      <c r="G4">
        <f t="shared" ref="G4:G11" si="2">F4*1.0044-(($G$2+$G$12)/2)</f>
        <v>-5.0219999999998599E-3</v>
      </c>
      <c r="H4">
        <f t="shared" ref="H4:H12" si="3">2*E4/(1.2*(C4^2)*0.045)</f>
        <v>3.4791773423329668E-2</v>
      </c>
      <c r="I4">
        <f t="shared" ref="I4:I11" si="4">2*G4/(1.2*(C4^2)*0.045)</f>
        <v>-2.496364360414591E-3</v>
      </c>
    </row>
    <row r="5" spans="1:9" x14ac:dyDescent="0.2">
      <c r="A5">
        <v>30</v>
      </c>
      <c r="B5">
        <v>0.13</v>
      </c>
      <c r="C5">
        <f t="shared" si="0"/>
        <v>14.671276583965012</v>
      </c>
      <c r="D5" s="1">
        <v>-1.054</v>
      </c>
      <c r="E5">
        <f t="shared" si="1"/>
        <v>0.18583949999999927</v>
      </c>
      <c r="F5" s="1">
        <v>-2.0950000000000002</v>
      </c>
      <c r="G5">
        <f t="shared" si="2"/>
        <v>-1.5066000000000024E-2</v>
      </c>
      <c r="H5">
        <f t="shared" si="3"/>
        <v>3.1977054353272569E-2</v>
      </c>
      <c r="I5">
        <f t="shared" si="4"/>
        <v>-2.5923783742767665E-3</v>
      </c>
    </row>
    <row r="6" spans="1:9" x14ac:dyDescent="0.2">
      <c r="A6">
        <v>40</v>
      </c>
      <c r="B6">
        <v>0.255</v>
      </c>
      <c r="C6">
        <f t="shared" si="0"/>
        <v>20.547846777295184</v>
      </c>
      <c r="D6" s="1">
        <v>-1.026</v>
      </c>
      <c r="E6">
        <f t="shared" si="1"/>
        <v>0.32099549999999955</v>
      </c>
      <c r="F6" s="1">
        <v>-2.1070000000000002</v>
      </c>
      <c r="G6">
        <f t="shared" si="2"/>
        <v>-2.7118800000000221E-2</v>
      </c>
      <c r="H6">
        <f t="shared" si="3"/>
        <v>2.8158047861883577E-2</v>
      </c>
      <c r="I6">
        <f t="shared" si="4"/>
        <v>-2.3788883905128131E-3</v>
      </c>
    </row>
    <row r="7" spans="1:9" x14ac:dyDescent="0.2">
      <c r="A7">
        <v>50</v>
      </c>
      <c r="B7">
        <v>0.42</v>
      </c>
      <c r="C7">
        <f t="shared" si="0"/>
        <v>26.370652361077457</v>
      </c>
      <c r="D7" s="1">
        <v>-0.98099999999999998</v>
      </c>
      <c r="E7">
        <f t="shared" si="1"/>
        <v>0.53821049999999993</v>
      </c>
      <c r="F7" s="1">
        <v>-2.1230000000000002</v>
      </c>
      <c r="G7">
        <f t="shared" si="2"/>
        <v>-4.3189200000000039E-2</v>
      </c>
      <c r="H7">
        <f t="shared" si="3"/>
        <v>2.8664650763802577E-2</v>
      </c>
      <c r="I7">
        <f t="shared" si="4"/>
        <v>-2.3002214463820822E-3</v>
      </c>
    </row>
    <row r="8" spans="1:9" x14ac:dyDescent="0.2">
      <c r="A8">
        <v>40</v>
      </c>
      <c r="B8">
        <v>0.255</v>
      </c>
      <c r="C8">
        <f t="shared" si="0"/>
        <v>20.547846777295184</v>
      </c>
      <c r="D8" s="1">
        <v>-1.0129999999999999</v>
      </c>
      <c r="E8">
        <f t="shared" si="1"/>
        <v>0.38374649999999999</v>
      </c>
      <c r="F8" s="1">
        <v>-2.1059999999999999</v>
      </c>
      <c r="G8">
        <f t="shared" si="2"/>
        <v>-2.6114399999999982E-2</v>
      </c>
      <c r="H8">
        <f t="shared" si="3"/>
        <v>3.3662628646913495E-2</v>
      </c>
      <c r="I8">
        <f t="shared" si="4"/>
        <v>-2.2907814130863923E-3</v>
      </c>
    </row>
    <row r="9" spans="1:9" x14ac:dyDescent="0.2">
      <c r="A9">
        <v>30</v>
      </c>
      <c r="B9">
        <v>0.13</v>
      </c>
      <c r="C9">
        <f t="shared" si="0"/>
        <v>14.671276583965012</v>
      </c>
      <c r="D9" s="1">
        <v>-1.052</v>
      </c>
      <c r="E9">
        <f t="shared" si="1"/>
        <v>0.19549349999999954</v>
      </c>
      <c r="F9" s="1">
        <v>-2.0939999999999999</v>
      </c>
      <c r="G9">
        <f t="shared" si="2"/>
        <v>-1.4061599999999785E-2</v>
      </c>
      <c r="H9">
        <f t="shared" si="3"/>
        <v>3.3638200033962104E-2</v>
      </c>
      <c r="I9">
        <f t="shared" si="4"/>
        <v>-2.4195531493249414E-3</v>
      </c>
    </row>
    <row r="10" spans="1:9" x14ac:dyDescent="0.2">
      <c r="A10">
        <v>20</v>
      </c>
      <c r="B10">
        <v>4.4999999999999998E-2</v>
      </c>
      <c r="C10">
        <f t="shared" si="0"/>
        <v>8.6318221835716713</v>
      </c>
      <c r="D10" s="1">
        <v>-1.077</v>
      </c>
      <c r="E10">
        <f t="shared" si="1"/>
        <v>7.4818500000000121E-2</v>
      </c>
      <c r="F10" s="1">
        <v>-2.085</v>
      </c>
      <c r="G10">
        <f t="shared" si="2"/>
        <v>-5.0219999999998599E-3</v>
      </c>
      <c r="H10">
        <f t="shared" si="3"/>
        <v>3.7191206073214772E-2</v>
      </c>
      <c r="I10">
        <f t="shared" si="4"/>
        <v>-2.496364360414591E-3</v>
      </c>
    </row>
    <row r="11" spans="1:9" x14ac:dyDescent="0.2">
      <c r="A11">
        <v>10</v>
      </c>
      <c r="B11">
        <v>8.0000000000000002E-3</v>
      </c>
      <c r="C11">
        <f t="shared" si="0"/>
        <v>3.6394957943539379</v>
      </c>
      <c r="D11" s="1">
        <v>-1.089</v>
      </c>
      <c r="E11">
        <f t="shared" si="1"/>
        <v>1.6894499999999368E-2</v>
      </c>
      <c r="F11" s="1">
        <v>-2.081</v>
      </c>
      <c r="G11">
        <f t="shared" si="2"/>
        <v>-1.0043999999997943E-3</v>
      </c>
      <c r="H11">
        <f t="shared" si="3"/>
        <v>4.7238830294605627E-2</v>
      </c>
      <c r="I11">
        <f t="shared" si="4"/>
        <v>-2.8084099054659179E-3</v>
      </c>
    </row>
    <row r="12" spans="1:9" x14ac:dyDescent="0.2">
      <c r="A12">
        <v>0</v>
      </c>
      <c r="B12">
        <v>0</v>
      </c>
      <c r="C12">
        <f t="shared" si="0"/>
        <v>0</v>
      </c>
      <c r="D12" s="1">
        <v>-1.0920000000000001</v>
      </c>
      <c r="E12">
        <f>D12*4.827</f>
        <v>-5.2710840000000001</v>
      </c>
      <c r="F12" s="1">
        <v>-2.08</v>
      </c>
      <c r="G12">
        <f>F12*1.0044</f>
        <v>-2.0891519999999999</v>
      </c>
    </row>
    <row r="13" spans="1:9" x14ac:dyDescent="0.2">
      <c r="G13" t="s">
        <v>8</v>
      </c>
      <c r="H13">
        <f>AVERAGE(H3:H11)</f>
        <v>3.1341199530975979E-2</v>
      </c>
      <c r="I13">
        <f>AVERAGE(I3:I11)</f>
        <v>-2.5101523672604459E-3</v>
      </c>
    </row>
    <row r="14" spans="1:9" x14ac:dyDescent="0.2">
      <c r="H14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6672-6C9A-9140-9A34-70273DF09E5A}">
  <dimension ref="A1:I13"/>
  <sheetViews>
    <sheetView workbookViewId="0">
      <selection activeCell="G2" sqref="G2:G12"/>
    </sheetView>
    <sheetView workbookViewId="1"/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7</v>
      </c>
    </row>
    <row r="2" spans="1:9" x14ac:dyDescent="0.2">
      <c r="A2">
        <v>0</v>
      </c>
      <c r="B2">
        <v>0</v>
      </c>
      <c r="C2">
        <f>4005*0.00508*SQRT(B2)*2</f>
        <v>0</v>
      </c>
      <c r="D2" s="1">
        <v>-1.0940000000000001</v>
      </c>
      <c r="E2">
        <f>D2*4.827</f>
        <v>-5.2807380000000004</v>
      </c>
      <c r="F2" s="1">
        <v>-2.08</v>
      </c>
      <c r="G2">
        <f>F2*1.0044</f>
        <v>-2.0891519999999999</v>
      </c>
    </row>
    <row r="3" spans="1:9" x14ac:dyDescent="0.2">
      <c r="A3">
        <v>10</v>
      </c>
      <c r="B3">
        <v>8.0000000000000002E-3</v>
      </c>
      <c r="C3">
        <f t="shared" ref="C3:C12" si="0">4005*0.00508*SQRT(B3)*2</f>
        <v>3.6394957943539379</v>
      </c>
      <c r="D3" s="1">
        <v>-1.095</v>
      </c>
      <c r="E3">
        <f>D3*4.827-($E$2+$E$12)/2</f>
        <v>-7.2404999999999831E-3</v>
      </c>
      <c r="F3" s="1">
        <v>-2.081</v>
      </c>
      <c r="G3">
        <f>F3*1.0044-(($G$2+$G$12)/2)</f>
        <v>-1.0043999999997943E-3</v>
      </c>
      <c r="H3">
        <f>2*E3/(1.2*(C3^2)*0.045)</f>
        <v>-2.0245212983403121E-2</v>
      </c>
      <c r="I3">
        <f>2*G3/(1.2*(C3^2)*0.045)</f>
        <v>-2.8084099054659179E-3</v>
      </c>
    </row>
    <row r="4" spans="1:9" x14ac:dyDescent="0.2">
      <c r="A4">
        <v>20</v>
      </c>
      <c r="B4">
        <v>4.4999999999999998E-2</v>
      </c>
      <c r="C4">
        <f t="shared" si="0"/>
        <v>8.6318221835716713</v>
      </c>
      <c r="D4" s="1">
        <v>-1.0940000000000001</v>
      </c>
      <c r="E4">
        <f t="shared" ref="E4:E11" si="1">D4*4.827-($E$2+$E$12)/2</f>
        <v>-2.4135000000002904E-3</v>
      </c>
      <c r="F4" s="1">
        <v>-2.0870000000000002</v>
      </c>
      <c r="G4">
        <f t="shared" ref="G4:G11" si="2">F4*1.0044-(($G$2+$G$12)/2)</f>
        <v>-7.0308000000003368E-3</v>
      </c>
      <c r="H4">
        <f t="shared" ref="H4:H12" si="3">2*E4/(1.2*(C4^2)*0.045)</f>
        <v>-1.1997163249425544E-3</v>
      </c>
      <c r="I4">
        <f t="shared" ref="I4:I11" si="4">2*G4/(1.2*(C4^2)*0.045)</f>
        <v>-3.4949101045806926E-3</v>
      </c>
    </row>
    <row r="5" spans="1:9" x14ac:dyDescent="0.2">
      <c r="A5">
        <v>30</v>
      </c>
      <c r="B5">
        <v>0.13</v>
      </c>
      <c r="C5">
        <f t="shared" si="0"/>
        <v>14.671276583965012</v>
      </c>
      <c r="D5" s="1">
        <v>-1.0920000000000001</v>
      </c>
      <c r="E5">
        <f t="shared" si="1"/>
        <v>7.2404999999999831E-3</v>
      </c>
      <c r="F5" s="1">
        <v>-2.0960000000000001</v>
      </c>
      <c r="G5">
        <f t="shared" si="2"/>
        <v>-1.6070400000000262E-2</v>
      </c>
      <c r="H5">
        <f t="shared" si="3"/>
        <v>1.245859260517115E-3</v>
      </c>
      <c r="I5">
        <f t="shared" si="4"/>
        <v>-2.7652035992285916E-3</v>
      </c>
    </row>
    <row r="6" spans="1:9" x14ac:dyDescent="0.2">
      <c r="A6">
        <v>40</v>
      </c>
      <c r="B6">
        <v>0.255</v>
      </c>
      <c r="C6">
        <f t="shared" si="0"/>
        <v>20.547846777295184</v>
      </c>
      <c r="D6" s="1">
        <v>-1.087</v>
      </c>
      <c r="E6">
        <f t="shared" si="1"/>
        <v>3.1375500000000223E-2</v>
      </c>
      <c r="F6" s="1">
        <v>-2.11</v>
      </c>
      <c r="G6">
        <f t="shared" si="2"/>
        <v>-3.0132000000000048E-2</v>
      </c>
      <c r="H6">
        <f t="shared" si="3"/>
        <v>2.7522903925149595E-3</v>
      </c>
      <c r="I6">
        <f t="shared" si="4"/>
        <v>-2.6432093227919972E-3</v>
      </c>
    </row>
    <row r="7" spans="1:9" x14ac:dyDescent="0.2">
      <c r="A7">
        <v>50</v>
      </c>
      <c r="B7">
        <v>0.42</v>
      </c>
      <c r="C7">
        <f t="shared" si="0"/>
        <v>26.370652361077457</v>
      </c>
      <c r="D7" s="1">
        <v>-1.085</v>
      </c>
      <c r="E7">
        <f t="shared" si="1"/>
        <v>4.1029500000000496E-2</v>
      </c>
      <c r="F7" s="1">
        <v>-2.1309999999999998</v>
      </c>
      <c r="G7">
        <f t="shared" si="2"/>
        <v>-5.1224399999999726E-2</v>
      </c>
      <c r="H7">
        <f t="shared" si="3"/>
        <v>2.1851975918594159E-3</v>
      </c>
      <c r="I7">
        <f t="shared" si="4"/>
        <v>-2.7281696224531501E-3</v>
      </c>
    </row>
    <row r="8" spans="1:9" x14ac:dyDescent="0.2">
      <c r="A8">
        <v>40</v>
      </c>
      <c r="B8">
        <v>0.255</v>
      </c>
      <c r="C8">
        <f t="shared" si="0"/>
        <v>20.547846777295184</v>
      </c>
      <c r="D8" s="1">
        <v>-1.087</v>
      </c>
      <c r="E8">
        <f t="shared" si="1"/>
        <v>3.1375500000000223E-2</v>
      </c>
      <c r="F8" s="1">
        <v>-2.11</v>
      </c>
      <c r="G8">
        <f t="shared" si="2"/>
        <v>-3.0132000000000048E-2</v>
      </c>
      <c r="H8">
        <f t="shared" si="3"/>
        <v>2.7522903925149595E-3</v>
      </c>
      <c r="I8">
        <f t="shared" si="4"/>
        <v>-2.6432093227919972E-3</v>
      </c>
    </row>
    <row r="9" spans="1:9" x14ac:dyDescent="0.2">
      <c r="A9">
        <v>30</v>
      </c>
      <c r="B9">
        <v>0.13</v>
      </c>
      <c r="C9">
        <f t="shared" si="0"/>
        <v>14.671276583965012</v>
      </c>
      <c r="D9" s="1">
        <v>-1.0880000000000001</v>
      </c>
      <c r="E9">
        <f t="shared" si="1"/>
        <v>2.6548499999999642E-2</v>
      </c>
      <c r="F9" s="1">
        <v>-2.0960000000000001</v>
      </c>
      <c r="G9">
        <f t="shared" si="2"/>
        <v>-1.6070400000000262E-2</v>
      </c>
      <c r="H9">
        <f t="shared" si="3"/>
        <v>4.5681506218960373E-3</v>
      </c>
      <c r="I9">
        <f t="shared" si="4"/>
        <v>-2.7652035992285916E-3</v>
      </c>
    </row>
    <row r="10" spans="1:9" x14ac:dyDescent="0.2">
      <c r="A10">
        <v>20</v>
      </c>
      <c r="B10">
        <v>4.4999999999999998E-2</v>
      </c>
      <c r="C10">
        <f t="shared" si="0"/>
        <v>8.6318221835716713</v>
      </c>
      <c r="D10" s="1">
        <v>-1.091</v>
      </c>
      <c r="E10">
        <f t="shared" si="1"/>
        <v>1.2067500000000564E-2</v>
      </c>
      <c r="F10" s="1">
        <v>-2.0870000000000002</v>
      </c>
      <c r="G10">
        <f t="shared" si="2"/>
        <v>-7.0308000000003368E-3</v>
      </c>
      <c r="H10">
        <f t="shared" si="3"/>
        <v>5.9985816247123307E-3</v>
      </c>
      <c r="I10">
        <f t="shared" si="4"/>
        <v>-3.4949101045806926E-3</v>
      </c>
    </row>
    <row r="11" spans="1:9" x14ac:dyDescent="0.2">
      <c r="A11">
        <v>10</v>
      </c>
      <c r="B11">
        <v>8.0000000000000002E-3</v>
      </c>
      <c r="C11">
        <f t="shared" si="0"/>
        <v>3.6394957943539379</v>
      </c>
      <c r="D11" s="1">
        <v>-1.0920000000000001</v>
      </c>
      <c r="E11">
        <f t="shared" si="1"/>
        <v>7.2404999999999831E-3</v>
      </c>
      <c r="F11" s="1">
        <v>-2.081</v>
      </c>
      <c r="G11">
        <f t="shared" si="2"/>
        <v>-1.0043999999997943E-3</v>
      </c>
      <c r="H11">
        <f t="shared" si="3"/>
        <v>2.0245212983403121E-2</v>
      </c>
      <c r="I11">
        <f t="shared" si="4"/>
        <v>-2.8084099054659179E-3</v>
      </c>
    </row>
    <row r="12" spans="1:9" x14ac:dyDescent="0.2">
      <c r="A12">
        <v>0</v>
      </c>
      <c r="B12">
        <v>0</v>
      </c>
      <c r="C12">
        <f t="shared" si="0"/>
        <v>0</v>
      </c>
      <c r="D12" s="1">
        <v>-1.093</v>
      </c>
      <c r="E12">
        <f>D12*4.827</f>
        <v>-5.2759109999999998</v>
      </c>
      <c r="F12" s="1">
        <v>-2.08</v>
      </c>
      <c r="G12">
        <f>F12*1.0044</f>
        <v>-2.0891519999999999</v>
      </c>
    </row>
    <row r="13" spans="1:9" x14ac:dyDescent="0.2">
      <c r="G13" t="s">
        <v>8</v>
      </c>
      <c r="H13">
        <f>AVERAGE(H3:H11)</f>
        <v>2.0336281732302513E-3</v>
      </c>
      <c r="I13">
        <f>AVERAGE(I3:I11)</f>
        <v>-2.9057372762875053E-3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E183-83F3-F841-A1D4-1A88336D5F28}">
  <dimension ref="A1:I13"/>
  <sheetViews>
    <sheetView workbookViewId="0">
      <selection activeCell="G2" sqref="G2:G12"/>
    </sheetView>
    <sheetView workbookViewId="1"/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7</v>
      </c>
    </row>
    <row r="2" spans="1:9" x14ac:dyDescent="0.2">
      <c r="A2">
        <v>0</v>
      </c>
      <c r="B2">
        <v>0</v>
      </c>
      <c r="C2">
        <f>4005*0.00508*SQRT(B2)*2</f>
        <v>0</v>
      </c>
      <c r="D2" s="1">
        <v>-1.0960000000000001</v>
      </c>
      <c r="E2">
        <f>D2*4.827</f>
        <v>-5.2903920000000006</v>
      </c>
      <c r="F2" s="1">
        <v>-2.081</v>
      </c>
      <c r="G2">
        <f>F2*1.0044</f>
        <v>-2.0901563999999997</v>
      </c>
    </row>
    <row r="3" spans="1:9" x14ac:dyDescent="0.2">
      <c r="A3">
        <v>10</v>
      </c>
      <c r="B3">
        <v>8.0000000000000002E-3</v>
      </c>
      <c r="C3">
        <f t="shared" ref="C3:C12" si="0">4005*0.00508*SQRT(B3)*2</f>
        <v>3.6394957943539379</v>
      </c>
      <c r="D3" s="1">
        <v>-1.097</v>
      </c>
      <c r="E3">
        <f>D3*4.827-($E$2+$E$12)/2</f>
        <v>-7.2404999999990949E-3</v>
      </c>
      <c r="F3" s="1">
        <v>-2.0819999999999999</v>
      </c>
      <c r="G3">
        <f>F3*1.0044-(($G$2+$G$12)/2)</f>
        <v>-1.0044000000002384E-3</v>
      </c>
      <c r="H3">
        <f>2*E3/(1.2*(C3^2)*0.045)</f>
        <v>-2.0245212983400637E-2</v>
      </c>
      <c r="I3">
        <f>2*G3/(1.2*(C3^2)*0.045)</f>
        <v>-2.8084099054671596E-3</v>
      </c>
    </row>
    <row r="4" spans="1:9" x14ac:dyDescent="0.2">
      <c r="A4">
        <v>20</v>
      </c>
      <c r="B4">
        <v>4.4999999999999998E-2</v>
      </c>
      <c r="C4">
        <f t="shared" si="0"/>
        <v>8.6318221835716713</v>
      </c>
      <c r="D4" s="1">
        <v>-1.1000000000000001</v>
      </c>
      <c r="E4">
        <f t="shared" ref="E4:E11" si="1">D4*4.827-($E$2+$E$12)/2</f>
        <v>-2.1721499999999949E-2</v>
      </c>
      <c r="F4" s="1">
        <v>-2.0910000000000002</v>
      </c>
      <c r="G4">
        <f t="shared" ref="G4:G11" si="2">F4*1.0044-(($G$2+$G$12)/2)</f>
        <v>-1.0044000000000608E-2</v>
      </c>
      <c r="H4">
        <f t="shared" ref="H4:H12" si="3">2*E4/(1.2*(C4^2)*0.045)</f>
        <v>-1.0797446924481665E-2</v>
      </c>
      <c r="I4">
        <f t="shared" ref="I4:I11" si="4">2*G4/(1.2*(C4^2)*0.045)</f>
        <v>-4.9927287208296235E-3</v>
      </c>
    </row>
    <row r="5" spans="1:9" x14ac:dyDescent="0.2">
      <c r="A5">
        <v>30</v>
      </c>
      <c r="B5">
        <v>0.13</v>
      </c>
      <c r="C5">
        <f t="shared" si="0"/>
        <v>14.671276583965012</v>
      </c>
      <c r="D5" s="1">
        <v>-1.105</v>
      </c>
      <c r="E5">
        <f t="shared" si="1"/>
        <v>-4.5856499999999301E-2</v>
      </c>
      <c r="F5" s="1">
        <v>-2.1059999999999999</v>
      </c>
      <c r="G5">
        <f t="shared" si="2"/>
        <v>-2.5110000000000188E-2</v>
      </c>
      <c r="H5">
        <f t="shared" si="3"/>
        <v>-7.8904419832749595E-3</v>
      </c>
      <c r="I5">
        <f t="shared" si="4"/>
        <v>-4.3206306237946364E-3</v>
      </c>
    </row>
    <row r="6" spans="1:9" x14ac:dyDescent="0.2">
      <c r="A6">
        <v>40</v>
      </c>
      <c r="B6">
        <v>0.255</v>
      </c>
      <c r="C6">
        <f t="shared" si="0"/>
        <v>20.547846777295184</v>
      </c>
      <c r="D6" s="1">
        <v>-1.1040000000000001</v>
      </c>
      <c r="E6">
        <f t="shared" si="1"/>
        <v>-4.1029499999999608E-2</v>
      </c>
      <c r="F6" s="1">
        <v>-2.129</v>
      </c>
      <c r="G6">
        <f t="shared" si="2"/>
        <v>-4.8211200000000343E-2</v>
      </c>
      <c r="H6">
        <f t="shared" si="3"/>
        <v>-3.5991489748271946E-3</v>
      </c>
      <c r="I6">
        <f t="shared" si="4"/>
        <v>-4.2291349164672188E-3</v>
      </c>
    </row>
    <row r="7" spans="1:9" x14ac:dyDescent="0.2">
      <c r="A7">
        <v>50</v>
      </c>
      <c r="B7">
        <v>0.42</v>
      </c>
      <c r="C7">
        <f t="shared" si="0"/>
        <v>26.370652361077457</v>
      </c>
      <c r="D7" s="1">
        <v>-1.117</v>
      </c>
      <c r="E7">
        <f t="shared" si="1"/>
        <v>-0.10378049999999917</v>
      </c>
      <c r="F7" s="1">
        <v>-2.161</v>
      </c>
      <c r="G7">
        <f t="shared" si="2"/>
        <v>-8.0352000000000423E-2</v>
      </c>
      <c r="H7">
        <f t="shared" si="3"/>
        <v>-5.5272644970560583E-3</v>
      </c>
      <c r="I7">
        <f t="shared" si="4"/>
        <v>-4.2794817607108692E-3</v>
      </c>
    </row>
    <row r="8" spans="1:9" x14ac:dyDescent="0.2">
      <c r="A8">
        <v>40</v>
      </c>
      <c r="B8">
        <v>0.255</v>
      </c>
      <c r="C8">
        <f t="shared" si="0"/>
        <v>20.547846777295184</v>
      </c>
      <c r="D8" s="1">
        <v>-1.109</v>
      </c>
      <c r="E8">
        <f t="shared" si="1"/>
        <v>-6.5164499999999848E-2</v>
      </c>
      <c r="F8" s="1">
        <v>-2.1280000000000001</v>
      </c>
      <c r="G8">
        <f t="shared" si="2"/>
        <v>-4.7206800000000548E-2</v>
      </c>
      <c r="H8">
        <f t="shared" si="3"/>
        <v>-5.7162954306079388E-3</v>
      </c>
      <c r="I8">
        <f t="shared" si="4"/>
        <v>-4.1410279390408367E-3</v>
      </c>
    </row>
    <row r="9" spans="1:9" x14ac:dyDescent="0.2">
      <c r="A9">
        <v>30</v>
      </c>
      <c r="B9">
        <v>0.13</v>
      </c>
      <c r="C9">
        <f t="shared" si="0"/>
        <v>14.671276583965012</v>
      </c>
      <c r="D9" s="1">
        <v>-1.1000000000000001</v>
      </c>
      <c r="E9">
        <f t="shared" si="1"/>
        <v>-2.1721499999999949E-2</v>
      </c>
      <c r="F9" s="1">
        <v>-2.105</v>
      </c>
      <c r="G9">
        <f t="shared" si="2"/>
        <v>-2.4105600000000393E-2</v>
      </c>
      <c r="H9">
        <f t="shared" si="3"/>
        <v>-3.7375777815513451E-3</v>
      </c>
      <c r="I9">
        <f t="shared" si="4"/>
        <v>-4.1478053988428876E-3</v>
      </c>
    </row>
    <row r="10" spans="1:9" x14ac:dyDescent="0.2">
      <c r="A10">
        <v>20</v>
      </c>
      <c r="B10">
        <v>4.4999999999999998E-2</v>
      </c>
      <c r="C10">
        <f t="shared" si="0"/>
        <v>8.6318221835716713</v>
      </c>
      <c r="D10" s="1">
        <v>-1.0960000000000001</v>
      </c>
      <c r="E10">
        <f t="shared" si="1"/>
        <v>-2.4135000000002904E-3</v>
      </c>
      <c r="F10" s="1">
        <v>-2.09</v>
      </c>
      <c r="G10">
        <f t="shared" si="2"/>
        <v>-9.0395999999999255E-3</v>
      </c>
      <c r="H10">
        <f t="shared" si="3"/>
        <v>-1.1997163249425544E-3</v>
      </c>
      <c r="I10">
        <f t="shared" si="4"/>
        <v>-4.4934558487463522E-3</v>
      </c>
    </row>
    <row r="11" spans="1:9" x14ac:dyDescent="0.2">
      <c r="A11">
        <v>10</v>
      </c>
      <c r="B11">
        <v>8.0000000000000002E-3</v>
      </c>
      <c r="C11">
        <f t="shared" si="0"/>
        <v>3.6394957943539379</v>
      </c>
      <c r="D11" s="1">
        <v>-1.0940000000000001</v>
      </c>
      <c r="E11">
        <f t="shared" si="1"/>
        <v>7.2404999999999831E-3</v>
      </c>
      <c r="F11" s="1">
        <v>-2.0830000000000002</v>
      </c>
      <c r="G11">
        <f t="shared" si="2"/>
        <v>-2.0088000000004769E-3</v>
      </c>
      <c r="H11">
        <f t="shared" si="3"/>
        <v>2.0245212983403121E-2</v>
      </c>
      <c r="I11">
        <f t="shared" si="4"/>
        <v>-5.6168198109343192E-3</v>
      </c>
    </row>
    <row r="12" spans="1:9" x14ac:dyDescent="0.2">
      <c r="A12">
        <v>0</v>
      </c>
      <c r="B12">
        <v>0</v>
      </c>
      <c r="C12">
        <f t="shared" si="0"/>
        <v>0</v>
      </c>
      <c r="D12" s="1">
        <v>-1.095</v>
      </c>
      <c r="E12">
        <f>D12*4.827</f>
        <v>-5.2855650000000001</v>
      </c>
      <c r="F12" s="1">
        <v>-2.081</v>
      </c>
      <c r="G12">
        <f>F12*1.0044</f>
        <v>-2.0901563999999997</v>
      </c>
    </row>
    <row r="13" spans="1:9" x14ac:dyDescent="0.2">
      <c r="G13" t="s">
        <v>8</v>
      </c>
      <c r="H13">
        <f>AVERAGE(H3:H11)</f>
        <v>-4.2742102129710267E-3</v>
      </c>
      <c r="I13">
        <f>AVERAGE(I3:I11)</f>
        <v>-4.336610547203767E-3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5001-50A3-3C44-BA87-C183F8CABF2C}">
  <dimension ref="A1:I13"/>
  <sheetViews>
    <sheetView tabSelected="1" zoomScale="130" zoomScaleNormal="130" workbookViewId="0">
      <selection activeCell="G2" sqref="G2:G12"/>
    </sheetView>
    <sheetView workbookViewId="1"/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7</v>
      </c>
    </row>
    <row r="2" spans="1:9" x14ac:dyDescent="0.2">
      <c r="A2">
        <v>0</v>
      </c>
      <c r="B2">
        <v>0</v>
      </c>
      <c r="C2">
        <f>4005*0.00508*SQRT(B2)*2</f>
        <v>0</v>
      </c>
      <c r="D2" s="1">
        <v>-1.0960000000000001</v>
      </c>
      <c r="E2">
        <f>D2*4.827</f>
        <v>-5.2903920000000006</v>
      </c>
      <c r="F2" s="1">
        <v>-2.08</v>
      </c>
      <c r="G2">
        <f>F2*1.0044</f>
        <v>-2.0891519999999999</v>
      </c>
    </row>
    <row r="3" spans="1:9" x14ac:dyDescent="0.2">
      <c r="A3">
        <v>10</v>
      </c>
      <c r="B3">
        <v>8.0000000000000002E-3</v>
      </c>
      <c r="C3">
        <f t="shared" ref="C3:C12" si="0">4005*0.00508*SQRT(B3)*2</f>
        <v>3.6394957943539379</v>
      </c>
      <c r="D3" s="1">
        <v>-1.0980000000000001</v>
      </c>
      <c r="E3">
        <f>D3*4.827-($E$2+$E$12)/2</f>
        <v>-1.2067499999999676E-2</v>
      </c>
      <c r="F3" s="1">
        <v>-2.0840000000000001</v>
      </c>
      <c r="G3">
        <f>F3*1.0044-(($G$2+$G$12)/2)</f>
        <v>-4.0176000000000656E-3</v>
      </c>
      <c r="H3">
        <f>2*E3/(1.2*(C3^2)*0.045)</f>
        <v>-3.3742021639004374E-2</v>
      </c>
      <c r="I3">
        <f>2*G3/(1.2*(C3^2)*0.045)</f>
        <v>-1.1233639621866156E-2</v>
      </c>
    </row>
    <row r="4" spans="1:9" x14ac:dyDescent="0.2">
      <c r="A4">
        <v>20</v>
      </c>
      <c r="B4">
        <v>4.4999999999999998E-2</v>
      </c>
      <c r="C4">
        <f t="shared" si="0"/>
        <v>8.6318221835716713</v>
      </c>
      <c r="D4" s="1">
        <v>-1.105</v>
      </c>
      <c r="E4">
        <f t="shared" ref="E4:E11" si="1">D4*4.827-($E$2+$E$12)/2</f>
        <v>-4.5856499999999301E-2</v>
      </c>
      <c r="F4" s="1">
        <v>-2.097</v>
      </c>
      <c r="G4">
        <f t="shared" ref="G4:G11" si="2">F4*1.0044-(($G$2+$G$12)/2)</f>
        <v>-1.7074800000000057E-2</v>
      </c>
      <c r="H4">
        <f t="shared" ref="H4:H12" si="3">2*E4/(1.2*(C4^2)*0.045)</f>
        <v>-2.2794610173905445E-2</v>
      </c>
      <c r="I4">
        <f t="shared" ref="I4:I11" si="4">2*G4/(1.2*(C4^2)*0.045)</f>
        <v>-8.4876388254098746E-3</v>
      </c>
    </row>
    <row r="5" spans="1:9" x14ac:dyDescent="0.2">
      <c r="A5">
        <v>30</v>
      </c>
      <c r="B5">
        <v>0.13</v>
      </c>
      <c r="C5">
        <f t="shared" si="0"/>
        <v>14.671276583965012</v>
      </c>
      <c r="D5" s="1">
        <v>-1.1140000000000001</v>
      </c>
      <c r="E5">
        <f t="shared" si="1"/>
        <v>-8.9299500000000087E-2</v>
      </c>
      <c r="F5" s="1">
        <v>-2.121</v>
      </c>
      <c r="G5">
        <f t="shared" si="2"/>
        <v>-4.1180400000000006E-2</v>
      </c>
      <c r="H5">
        <f t="shared" si="3"/>
        <v>-1.5365597546377802E-2</v>
      </c>
      <c r="I5">
        <f t="shared" si="4"/>
        <v>-7.0858342230231521E-3</v>
      </c>
    </row>
    <row r="6" spans="1:9" x14ac:dyDescent="0.2">
      <c r="A6">
        <v>40</v>
      </c>
      <c r="B6">
        <v>0.255</v>
      </c>
      <c r="C6">
        <f t="shared" si="0"/>
        <v>20.547846777295184</v>
      </c>
      <c r="D6" s="1">
        <v>-1.1319999999999999</v>
      </c>
      <c r="E6">
        <f t="shared" si="1"/>
        <v>-0.176185499999999</v>
      </c>
      <c r="F6" s="1">
        <v>-2.1619999999999999</v>
      </c>
      <c r="G6">
        <f t="shared" si="2"/>
        <v>-8.2360800000000012E-2</v>
      </c>
      <c r="H6">
        <f t="shared" si="3"/>
        <v>-1.545516912719919E-2</v>
      </c>
      <c r="I6">
        <f t="shared" si="4"/>
        <v>-7.2247721489647814E-3</v>
      </c>
    </row>
    <row r="7" spans="1:9" x14ac:dyDescent="0.2">
      <c r="A7">
        <v>50</v>
      </c>
      <c r="B7">
        <v>0.42</v>
      </c>
      <c r="C7">
        <f t="shared" si="0"/>
        <v>26.370652361077457</v>
      </c>
      <c r="D7" s="1">
        <v>-1.1539999999999999</v>
      </c>
      <c r="E7">
        <f t="shared" si="1"/>
        <v>-0.28237949999999934</v>
      </c>
      <c r="F7" s="1">
        <v>-2.2090000000000001</v>
      </c>
      <c r="G7">
        <f t="shared" si="2"/>
        <v>-0.12956760000000012</v>
      </c>
      <c r="H7">
        <f t="shared" si="3"/>
        <v>-1.5039301073385176E-2</v>
      </c>
      <c r="I7">
        <f t="shared" si="4"/>
        <v>-6.9006643391462457E-3</v>
      </c>
    </row>
    <row r="8" spans="1:9" x14ac:dyDescent="0.2">
      <c r="A8">
        <v>40</v>
      </c>
      <c r="B8">
        <v>0.255</v>
      </c>
      <c r="C8">
        <f t="shared" si="0"/>
        <v>20.547846777295184</v>
      </c>
      <c r="D8" s="1">
        <v>-1.129</v>
      </c>
      <c r="E8">
        <f t="shared" si="1"/>
        <v>-0.16170449999999992</v>
      </c>
      <c r="F8" s="1">
        <v>-2.1589999999999998</v>
      </c>
      <c r="G8">
        <f t="shared" si="2"/>
        <v>-7.9347599999999741E-2</v>
      </c>
      <c r="H8">
        <f t="shared" si="3"/>
        <v>-1.4184881253730837E-2</v>
      </c>
      <c r="I8">
        <f t="shared" si="4"/>
        <v>-6.9604512166855587E-3</v>
      </c>
    </row>
    <row r="9" spans="1:9" x14ac:dyDescent="0.2">
      <c r="A9">
        <v>30</v>
      </c>
      <c r="B9">
        <v>0.13</v>
      </c>
      <c r="C9">
        <f t="shared" si="0"/>
        <v>14.671276583965012</v>
      </c>
      <c r="D9" s="1">
        <v>-1.111</v>
      </c>
      <c r="E9">
        <f t="shared" si="1"/>
        <v>-7.4818499999999233E-2</v>
      </c>
      <c r="F9" s="1">
        <v>-2.121</v>
      </c>
      <c r="G9">
        <f t="shared" si="2"/>
        <v>-4.1180400000000006E-2</v>
      </c>
      <c r="H9">
        <f t="shared" si="3"/>
        <v>-1.287387902534342E-2</v>
      </c>
      <c r="I9">
        <f t="shared" si="4"/>
        <v>-7.0858342230231521E-3</v>
      </c>
    </row>
    <row r="10" spans="1:9" x14ac:dyDescent="0.2">
      <c r="A10">
        <v>20</v>
      </c>
      <c r="B10">
        <v>4.4999999999999998E-2</v>
      </c>
      <c r="C10">
        <f t="shared" si="0"/>
        <v>8.6318221835716713</v>
      </c>
      <c r="D10" s="1">
        <v>-1.101</v>
      </c>
      <c r="E10">
        <f t="shared" si="1"/>
        <v>-2.6548499999999642E-2</v>
      </c>
      <c r="F10" s="1">
        <v>-2.0960000000000001</v>
      </c>
      <c r="G10">
        <f t="shared" si="2"/>
        <v>-1.6070400000000262E-2</v>
      </c>
      <c r="H10">
        <f t="shared" si="3"/>
        <v>-1.3196879574366334E-2</v>
      </c>
      <c r="I10">
        <f t="shared" si="4"/>
        <v>-7.9883659533270448E-3</v>
      </c>
    </row>
    <row r="11" spans="1:9" x14ac:dyDescent="0.2">
      <c r="A11">
        <v>10</v>
      </c>
      <c r="B11">
        <v>8.0000000000000002E-3</v>
      </c>
      <c r="C11">
        <f t="shared" si="0"/>
        <v>3.6394957943539379</v>
      </c>
      <c r="D11" s="1">
        <v>-1.0960000000000001</v>
      </c>
      <c r="E11">
        <f t="shared" si="1"/>
        <v>-2.4135000000002904E-3</v>
      </c>
      <c r="F11" s="1">
        <v>-2.0840000000000001</v>
      </c>
      <c r="G11">
        <f t="shared" si="2"/>
        <v>-4.0176000000000656E-3</v>
      </c>
      <c r="H11">
        <f t="shared" si="3"/>
        <v>-6.7484043278018685E-3</v>
      </c>
      <c r="I11">
        <f t="shared" si="4"/>
        <v>-1.1233639621866156E-2</v>
      </c>
    </row>
    <row r="12" spans="1:9" x14ac:dyDescent="0.2">
      <c r="A12">
        <v>0</v>
      </c>
      <c r="B12">
        <v>0</v>
      </c>
      <c r="C12">
        <f t="shared" si="0"/>
        <v>0</v>
      </c>
      <c r="D12" s="1">
        <v>-1.095</v>
      </c>
      <c r="E12">
        <f>D12*4.827</f>
        <v>-5.2855650000000001</v>
      </c>
      <c r="F12" s="1">
        <v>-2.08</v>
      </c>
      <c r="G12">
        <f>F12*1.0044</f>
        <v>-2.0891519999999999</v>
      </c>
    </row>
    <row r="13" spans="1:9" x14ac:dyDescent="0.2">
      <c r="G13" t="s">
        <v>8</v>
      </c>
      <c r="H13">
        <f>AVERAGE(H3:H11)</f>
        <v>-1.6600082637901605E-2</v>
      </c>
      <c r="I13">
        <f>AVERAGE(I3:I11)</f>
        <v>-8.2445377970346793E-3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.131</vt:lpstr>
      <vt:lpstr>.127</vt:lpstr>
      <vt:lpstr>.12</vt:lpstr>
      <vt:lpstr>.116</vt:lpstr>
      <vt:lpstr>.136</vt:lpstr>
      <vt:lpstr>.144</vt:lpstr>
      <vt:lpstr>.153</vt:lpstr>
      <vt:lpstr>.167</vt:lpstr>
      <vt:lpstr>.178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Jaden Clark</dc:creator>
  <cp:lastModifiedBy>Jaden Clark</cp:lastModifiedBy>
  <dcterms:created xsi:type="dcterms:W3CDTF">2021-04-23T03:07:50Z</dcterms:created>
  <dcterms:modified xsi:type="dcterms:W3CDTF">2021-04-24T21:14:04Z</dcterms:modified>
</cp:coreProperties>
</file>