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o.campos\Downloads\ah\"/>
    </mc:Choice>
  </mc:AlternateContent>
  <bookViews>
    <workbookView xWindow="0" yWindow="0" windowWidth="28800" windowHeight="12435"/>
  </bookViews>
  <sheets>
    <sheet name="Versão Final" sheetId="2" r:id="rId1"/>
    <sheet name="OrçamentoAlternativo" sheetId="1" r:id="rId2"/>
  </sheets>
  <definedNames>
    <definedName name="_Hlk495273972" localSheetId="1">OrçamentoAlternativo!$A$2</definedName>
    <definedName name="_Hlk495273972" localSheetId="0">'Versão Final'!$A$2</definedName>
  </definedNames>
  <calcPr calcId="152511"/>
</workbook>
</file>

<file path=xl/calcChain.xml><?xml version="1.0" encoding="utf-8"?>
<calcChain xmlns="http://schemas.openxmlformats.org/spreadsheetml/2006/main">
  <c r="H3" i="2" l="1"/>
  <c r="H6" i="2"/>
  <c r="H12" i="2"/>
  <c r="H26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A44" i="2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H43" i="2"/>
  <c r="H38" i="2"/>
  <c r="H37" i="2"/>
  <c r="H36" i="2"/>
  <c r="H35" i="2"/>
  <c r="H34" i="2"/>
  <c r="H33" i="2"/>
  <c r="H11" i="2"/>
  <c r="H10" i="2"/>
  <c r="H32" i="2"/>
  <c r="H31" i="2" s="1"/>
  <c r="H9" i="2"/>
  <c r="H8" i="2"/>
  <c r="H7" i="2"/>
  <c r="H40" i="2"/>
  <c r="H39" i="2"/>
  <c r="H28" i="2"/>
  <c r="H30" i="2"/>
  <c r="H29" i="2"/>
  <c r="H27" i="2"/>
  <c r="H24" i="2"/>
  <c r="H23" i="2"/>
  <c r="H22" i="2"/>
  <c r="H21" i="2"/>
  <c r="H20" i="2"/>
  <c r="H19" i="2"/>
  <c r="H18" i="2"/>
  <c r="H17" i="2"/>
  <c r="H16" i="2"/>
  <c r="H15" i="2"/>
  <c r="H14" i="2"/>
  <c r="H13" i="2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H45" i="1"/>
  <c r="J45" i="1" s="1"/>
  <c r="H42" i="1"/>
  <c r="H41" i="1"/>
  <c r="H29" i="1" s="1"/>
  <c r="H40" i="1"/>
  <c r="H39" i="1"/>
  <c r="H38" i="1"/>
  <c r="H37" i="1"/>
  <c r="H36" i="1"/>
  <c r="H35" i="1"/>
  <c r="H34" i="1"/>
  <c r="H33" i="1"/>
  <c r="H32" i="1"/>
  <c r="H31" i="1"/>
  <c r="H30" i="1"/>
  <c r="H28" i="1"/>
  <c r="H27" i="1"/>
  <c r="H26" i="1"/>
  <c r="H25" i="1"/>
  <c r="H24" i="1"/>
  <c r="H23" i="1"/>
  <c r="J23" i="1" s="1"/>
  <c r="H22" i="1"/>
  <c r="H21" i="1"/>
  <c r="H20" i="1"/>
  <c r="J20" i="1" s="1"/>
  <c r="H18" i="1"/>
  <c r="H17" i="1"/>
  <c r="H16" i="1"/>
  <c r="H15" i="1"/>
  <c r="H14" i="1"/>
  <c r="H13" i="1"/>
  <c r="H12" i="1"/>
  <c r="H11" i="1"/>
  <c r="H10" i="1"/>
  <c r="H9" i="1"/>
  <c r="H8" i="1"/>
  <c r="H7" i="1"/>
  <c r="H42" i="2" l="1"/>
  <c r="H6" i="1"/>
  <c r="H5" i="1" s="1"/>
  <c r="J6" i="1" s="1"/>
  <c r="H44" i="1"/>
  <c r="J47" i="1"/>
  <c r="J48" i="1" s="1"/>
  <c r="K6" i="1" l="1"/>
  <c r="M6" i="1" s="1"/>
  <c r="J5" i="1"/>
</calcChain>
</file>

<file path=xl/sharedStrings.xml><?xml version="1.0" encoding="utf-8"?>
<sst xmlns="http://schemas.openxmlformats.org/spreadsheetml/2006/main" count="504" uniqueCount="106">
  <si>
    <t>FestVilla – Festival Orquestras nas Escolas</t>
  </si>
  <si>
    <t>Complemento FAC</t>
  </si>
  <si>
    <t>CD</t>
  </si>
  <si>
    <t>Nr</t>
  </si>
  <si>
    <t>Etapa do Projeto</t>
  </si>
  <si>
    <t>Descrição</t>
  </si>
  <si>
    <t>Tipo de Despesa</t>
  </si>
  <si>
    <t>Unidade de Medida</t>
  </si>
  <si>
    <t>Quantidade</t>
  </si>
  <si>
    <t>Valor Unitário</t>
  </si>
  <si>
    <t>Valor Total</t>
  </si>
  <si>
    <t>ITENS PENDENTES DE CAPITAÇÃO (COMPLEMENTO FAC + DESPESAS COM CD)</t>
  </si>
  <si>
    <t>Total</t>
  </si>
  <si>
    <t>COMPLEMENTO FAC (* NÃO PREVISTO NO FAC)</t>
  </si>
  <si>
    <t>Pós-Produção</t>
  </si>
  <si>
    <t>ASSESSOR DE IMPRENSA - Profissional ou empresa especializado para elaboração de releases, obtenção de pautas em veículos de comunicações regionais e locais, coordenando todos os esforços de divulgação do projeto, inclusive o gerenciamento das mídias eletrônicas</t>
  </si>
  <si>
    <t>Divulgação</t>
  </si>
  <si>
    <t>mês</t>
  </si>
  <si>
    <t>Pré-Produção</t>
  </si>
  <si>
    <t>DESIGNER GRÁFICO - Designer: ajuste da identidade visual, do hot site, do facebook, elaboração de panfleto, cartaz, programa para cada um dos espetáculos, produção de arte para postagens, flyer eletrônico para as escolas e capa do CD</t>
  </si>
  <si>
    <t>serviço</t>
  </si>
  <si>
    <t>Impressão de CARTAZ – formato 450x640mm, em papel 150g/m², impressão 4/0 cores</t>
  </si>
  <si>
    <t>unidade</t>
  </si>
  <si>
    <t>Impressão de PANFLETO – formato 150x210mm, em papel 120g/m, impressão 4/0 cores, refilado</t>
  </si>
  <si>
    <t>Distribuição de panfletos e afixação de cartazes</t>
  </si>
  <si>
    <t>Impressão de folder com o programa dos espetáculos formato A4, com dobras, papel 120g/m, 4/4 cores, para os 4 concertos e o espetáculo de violão solo</t>
  </si>
  <si>
    <t>* Impressão de folder destinado aos alunos das escolas que irão receber os pockets shows</t>
  </si>
  <si>
    <t>BANNER - Banners dos espetáculos, formato 60cm x 90cm</t>
  </si>
  <si>
    <t>Impressão de Banner para fundo de palco formato 400cm x 300 cm</t>
  </si>
  <si>
    <t>Backdor para sustentação do banner de fundo dos concertos</t>
  </si>
  <si>
    <t>diária</t>
  </si>
  <si>
    <t>Produção</t>
  </si>
  <si>
    <t>FOTÓGRAFO STILL - Fotógrafo para as imagens para publicidade, para os 6 pocket shows e para os 4 concertos</t>
  </si>
  <si>
    <t>CINEGRAFISTA - Dois cinegrafistas com equipamento para captação dos 3 concertos das orquestras Orquestra Ars Hodierna, Orquestra Metropolitana e Capital Philarmonia</t>
  </si>
  <si>
    <t>Editor de Vídeo para produção de 9 vídeos de divulgação de, no mínimo, 3min cada dos espetáculos orquestrais e um vídeo resumo do festival com, no mínimo, 5min de duração</t>
  </si>
  <si>
    <t>PRODUTOR EXECUTIVO - Produtor para agendamentos das escolas, participação de reuniões, coordenação da logística, supervisão das atividades operacionais executadas pelos assistente</t>
  </si>
  <si>
    <t>Outros</t>
  </si>
  <si>
    <t>semana</t>
  </si>
  <si>
    <t>ASSISTENTE DE PRODUÇÃO - Um assistente de produção para assistência direta do produtor executivo em todo período do projeto</t>
  </si>
  <si>
    <t>ASSISTENTE DE PRODUÇÃO - Dois assistentes extras para os dias dos espetáculos das orquestras</t>
  </si>
  <si>
    <t>ADMINISTRADOR - Administrador para elaboração de contratos, controle orçamentário, elaboração de modelos de recibos, controle dos profissionais da ficha técnica, orientação no controle e recolhimento dos impostos, manutenção do arquivo do projeto, elaboração dos relatórios parciais e o relatório final de prestação de contas</t>
  </si>
  <si>
    <t>Despesas Administrativas</t>
  </si>
  <si>
    <t>Sonorização dos 4 espetáculos das orquestras Orquestra Ars Hodierna, Orquestra Metropolitana, Capital Philarmonia e OSTNCS</t>
  </si>
  <si>
    <t>Aluguel de Van com capacidade para 15 pessoas para transporte dos músicos até as escolas onde ocorrerão os pockets shows</t>
  </si>
  <si>
    <t>Cachê para o músico solista para o show de lançamento do CD</t>
  </si>
  <si>
    <t>Cachê</t>
  </si>
  <si>
    <t>Cachê para ENSAIOS e APRESENTAÇÃO de Maestro, para o espetáculo sinfônico de lançamento do CD triplo</t>
  </si>
  <si>
    <t>Músicos orquestrais para execução do Concerto para Violão e Orquestra (Heitor Villa-Lobos) e Introdução aos Choros (Heitor Villa-Lobos) - ensaios e apresentação, para o espetáculo de lançamento do CD triplo</t>
  </si>
  <si>
    <t>DESPESAS COM O CD</t>
  </si>
  <si>
    <t>ASSISTENTE DE PRODUÇÃO - Dois assistentes extras para o espetáculo solo de lançamento</t>
  </si>
  <si>
    <t>Impressão de folder com o programa dos espetáculos formato A4, com dobras, papel 120g/m, 4/4 cores, para o espetáculo de violão solo de lançamento</t>
  </si>
  <si>
    <t>DESIGNER GRÁFICO - Designer: ajuste da identidade visual, do hot site, do facebook, elaboração de panfleto, cartaz, programa para cada um dos espetáculos, produção de arte para postagens, flyer eletrônico e capa do CD</t>
  </si>
  <si>
    <t>Sonorização de 1 espetáculo solo</t>
  </si>
  <si>
    <t>Remuneração para Maestro pelo trabalho de seleção de takes de obra orquestral já gravada</t>
  </si>
  <si>
    <t>Cachê de gravação das 26 obras solo para violão de Viila-Lobos para o CD (15h de gravação)</t>
  </si>
  <si>
    <t>Brigadistas para o show de lançamento do CD (4 brigadistas)</t>
  </si>
  <si>
    <t>Custo para a Revista Concerto distribuir 4.500 CDs como encarte em uma de suas edições</t>
  </si>
  <si>
    <t>Prensagem do CD TRIPLO com as gravações da obra completa de Villa-Lobos para violão, embalagem digifile, incluindo frete (6  mil unidades de CD triplo)</t>
  </si>
  <si>
    <t xml:space="preserve">Direitos Autorais das músicas de Heitor Villa-Lobos </t>
  </si>
  <si>
    <t>faixa</t>
  </si>
  <si>
    <t>Estúdio para a gravação das músicas solo de Villa-Lobos</t>
  </si>
  <si>
    <t>hora</t>
  </si>
  <si>
    <t>Edição, mixagem e masterização de som com os fonogramas captados durante a 1a edição do FestVilla (Duos, Sexteto Místico e Orquestra Sinfônica do Teatro Nacional) para a produção de um CD triplo</t>
  </si>
  <si>
    <t>ITENS QUE JÁ CONTAM COM FINANCIAMENTO DO FAC - DF</t>
  </si>
  <si>
    <t>COORDENADOR DE PRODUÇÃO para coordenar as áreas de produção, artística, administrativa e de comunicação controlando a evolução do cronograma junto ao produtor executivo e o proponente do projeto</t>
  </si>
  <si>
    <t>DIRETOR ARTÍSTICO E MUSICAL para organização e coordenação dos ensaios, escolha das peças que serão executadas e articulação com os regentes</t>
  </si>
  <si>
    <t>Elaboração de projeto para estudo da viabilidade, elaboração dos instrumentos exigidos pelo edital e realização de recursos caso sejam necessários</t>
  </si>
  <si>
    <t>Elaboração</t>
  </si>
  <si>
    <t>MÚSICO DE BASE - Cachê de ENSAIOS e apresentação para 4 músicos extras para o espetáculo com a Orquestra Metropolitana de Braília</t>
  </si>
  <si>
    <t>p/apresentação</t>
  </si>
  <si>
    <t>Cachê de ENSAIOS e apresentação para o Concerto Villa Moscou com a Orquestra Ars Hodierna</t>
  </si>
  <si>
    <t>REGENTE - Maestro, para organização e ensaios, sendo um para o espetáculo da Orquestra Metropolitana de Brasília, um para para o espetáculo da Capital Philarmonia e outro para reger a Orquestra Ars Hodierna</t>
  </si>
  <si>
    <t>MÚSICO DE BASE - Cachê para ENSAIOS e APRESENTAÇÃO dos músicos da Capital Philarmônica</t>
  </si>
  <si>
    <t>MÚSICOS / INTÉRPRETES - Cachê de ENSAIOS, solos nos três concertos, 6 pockets shows e três apresentações solo (Ecofeira, Sarau e Domingo no Parque), doze apresentações ao todo</t>
  </si>
  <si>
    <t>MÚSICOS / INTÉRPRETES - Cachê de ENSAIOS e uma APRESENTAÇÃO para violonista spalla para a apresentação da Capital Philarmonia Brasília e da  Orquestra Ars Hodierna</t>
  </si>
  <si>
    <t>MÚSICOS / INTÉRPRETES - Pianista correpetidor para ensaios (de junho à outubro)</t>
  </si>
  <si>
    <t>p/ensaio</t>
  </si>
  <si>
    <t>MÚSICO DE BASE - Cachê para ENSAIOS e APRESENTAÇÃO de 4 músicos para a realização de 6 pockets shows nas escolas</t>
  </si>
  <si>
    <t>Impulsionamentos no facebook em todas as fases do projeto.</t>
  </si>
  <si>
    <t>post</t>
  </si>
  <si>
    <t>Despesas com publicidade paga em rádios</t>
  </si>
  <si>
    <t>p/ incerção</t>
  </si>
  <si>
    <t>LOCAÇÃO DE ÔNIBUS - C/ MOTORISTA - Aluguel de ônibus para transporte dos jovens músicos da Orquestra Metropolitana de Brasília</t>
  </si>
  <si>
    <t>LOCAÇÃO DE ESPAÇOS - Aluguel do espaço para ensaios e  concertos</t>
  </si>
  <si>
    <t>LOCAÇÃO DE ÔNIBUS - C/ MOTORISTA - Aluguel de 2 ônibus para transporte  de estudantes de duas  escolas por cada um dos concertos (6 diárias ao todo)</t>
  </si>
  <si>
    <t>ASSISTENTE DE PRODUÇÃO - Um assistente de produção exclusivamente para os dias dos pockts shows nas escolas (6 espetáculos)</t>
  </si>
  <si>
    <t>ASSISTENTE DE PRODUÇÃO - Dois assistentes de produção exclusivamente para os dias dos concertos</t>
  </si>
  <si>
    <t>Pagamento de direitos autorais das obras que serão executadas nos concertos e nos pockets shows nas escolas</t>
  </si>
  <si>
    <t>Aluguel de 100 cadeiras, sendo 40 para os concertos da Orquestra Metropolitana, 40 para a Philarmonia e 20 para a Orquestra de Câmara de Brasília</t>
  </si>
  <si>
    <t>REFEIÇÃO - REFEIÇÃO FORA DO LAR - Lanche para os integrantes da Orquestra Sinfônica Metropolitana no dia do ensaio geral e espetáculo</t>
  </si>
  <si>
    <t>Kg</t>
  </si>
  <si>
    <t>REFEIÇÃO - REFEIÇÃO FORA DO LAR - Lanche para os alunos das escolas que forem acompanhar os espetáculos orquestrais (80 alunos e 10 integrantes da equipe pedagógica das escolas em cada uma das apresentações)</t>
  </si>
  <si>
    <t>Despesas administrativas com material de consumo (impressões, papel, fita adesiva, despesas cartorais, impressões e transporte)</t>
  </si>
  <si>
    <t>diversos</t>
  </si>
  <si>
    <t>Sonorização de 6 pockets shows nas escolas</t>
  </si>
  <si>
    <t>Tradutor de LIBRAS para os 6 pocket shows e para os 3 concertos</t>
  </si>
  <si>
    <t>LOCUTOR para realizar a audiodescrição dos vídeos que os teasers de divulgação do projeto</t>
  </si>
  <si>
    <t>DESPESAS COM MÚSICOS</t>
  </si>
  <si>
    <t>Cachê para o músico solista para o show com a Orquestrra Sinfônica do Teatro Nacional e para o show solo de lançamento do CD</t>
  </si>
  <si>
    <t>Impressão de folder com o programa dos espetáculos formato A4, com dobras, papel 120g/m, 4/4 cores, para os concertos e o espetáculo de violão solo</t>
  </si>
  <si>
    <t>DESPESAS COM DIVULGAÇÃO</t>
  </si>
  <si>
    <t>OUTRAS DESPESAS</t>
  </si>
  <si>
    <t>Impressão de folder destinado aos alunos das escolas que irão receber os pockets shows</t>
  </si>
  <si>
    <t>DESPESAS COM A EQUIPE DE PRODUÇÃO E GESTÃO</t>
  </si>
  <si>
    <t>Getos do projeto (Administrador) para elaboração de contratos, controle orçamentário, elaboração de modelos de recibos, controle dos profissionais da ficha técnica, orientação no controle e recolhimento dos impostos, manutenção do arquivo do projeto, elaboração dos relatórios parciais e o relatório final de prestação de contas</t>
  </si>
  <si>
    <t>TOTAL DAS DESPESAS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</si>
</sst>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8">
    <font>
      <sz val="11"/>
      <color rgb="FF000000"/>
      <name val="Calibri"/>
    </font>
    <font>
      <b/>
      <sz val="18"/>
      <color rgb="FF000000"/>
      <name val="Calibri"/>
    </font>
    <font>
      <b/>
      <sz val="11"/>
      <color rgb="FF000000"/>
      <name val="Calibri"/>
    </font>
    <font>
      <b/>
      <sz val="9"/>
      <color rgb="FF000000"/>
      <name val="Calibri"/>
    </font>
    <font>
      <b/>
      <sz val="12"/>
      <color rgb="FF000000"/>
      <name val="Calibri"/>
    </font>
    <font>
      <sz val="11"/>
      <name val="Calibri"/>
    </font>
    <font>
      <b/>
      <sz val="12"/>
      <name val="Calibri"/>
    </font>
    <font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BFBFBF"/>
        <bgColor rgb="FFBFBFBF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39997558519241921"/>
        <bgColor rgb="FFBFBFBF"/>
      </patternFill>
    </fill>
    <fill>
      <patternFill patternType="solid">
        <fgColor theme="4" tint="0.39997558519241921"/>
        <bgColor rgb="FFDEEAF6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Font="1"/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0" fontId="5" fillId="0" borderId="0" xfId="0" applyNumberFormat="1" applyFont="1"/>
    <xf numFmtId="0" fontId="4" fillId="5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4" fillId="0" borderId="0" xfId="0" applyFont="1"/>
    <xf numFmtId="10" fontId="0" fillId="0" borderId="0" xfId="0" applyNumberFormat="1" applyFont="1"/>
    <xf numFmtId="10" fontId="0" fillId="0" borderId="0" xfId="0" applyNumberFormat="1" applyFont="1" applyAlignment="1">
      <alignment vertical="center"/>
    </xf>
    <xf numFmtId="0" fontId="6" fillId="0" borderId="0" xfId="0" applyFont="1" applyAlignment="1"/>
    <xf numFmtId="10" fontId="6" fillId="0" borderId="0" xfId="0" applyNumberFormat="1" applyFont="1"/>
    <xf numFmtId="0" fontId="6" fillId="0" borderId="0" xfId="0" applyFont="1"/>
    <xf numFmtId="0" fontId="0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vertical="center" wrapText="1"/>
    </xf>
    <xf numFmtId="164" fontId="0" fillId="2" borderId="5" xfId="0" applyNumberFormat="1" applyFont="1" applyFill="1" applyBorder="1" applyAlignment="1">
      <alignment horizontal="center" vertical="center"/>
    </xf>
    <xf numFmtId="164" fontId="0" fillId="5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 wrapText="1"/>
    </xf>
    <xf numFmtId="164" fontId="0" fillId="2" borderId="1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164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 wrapText="1"/>
    </xf>
    <xf numFmtId="164" fontId="0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4" fontId="0" fillId="0" borderId="0" xfId="0" applyNumberFormat="1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4" fillId="5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164" fontId="0" fillId="0" borderId="5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6" xfId="0" applyNumberFormat="1" applyFont="1" applyFill="1" applyBorder="1" applyAlignment="1">
      <alignment horizontal="center" vertical="center"/>
    </xf>
    <xf numFmtId="164" fontId="0" fillId="6" borderId="7" xfId="0" applyNumberFormat="1" applyFont="1" applyFill="1" applyBorder="1" applyAlignment="1">
      <alignment horizontal="center" vertical="center"/>
    </xf>
    <xf numFmtId="164" fontId="4" fillId="8" borderId="9" xfId="0" applyNumberFormat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6666"/>
  </sheetPr>
  <dimension ref="A2:Z69"/>
  <sheetViews>
    <sheetView tabSelected="1" topLeftCell="A10" workbookViewId="0">
      <selection activeCell="J7" sqref="J7"/>
    </sheetView>
  </sheetViews>
  <sheetFormatPr defaultColWidth="14.42578125" defaultRowHeight="15" customHeight="1"/>
  <cols>
    <col min="1" max="1" width="5.28515625" customWidth="1"/>
    <col min="2" max="2" width="13" customWidth="1"/>
    <col min="3" max="3" width="49.42578125" customWidth="1"/>
    <col min="4" max="4" width="26.85546875" customWidth="1"/>
    <col min="5" max="5" width="22.42578125" customWidth="1"/>
    <col min="6" max="6" width="20.42578125" customWidth="1"/>
    <col min="7" max="7" width="17.42578125" customWidth="1"/>
    <col min="8" max="8" width="18.5703125" customWidth="1"/>
    <col min="9" max="9" width="7.5703125" customWidth="1"/>
    <col min="10" max="10" width="32.140625" customWidth="1"/>
    <col min="11" max="18" width="7.5703125" customWidth="1"/>
    <col min="19" max="26" width="12.5703125" customWidth="1"/>
  </cols>
  <sheetData>
    <row r="2" spans="1:26" ht="23.25">
      <c r="A2" s="1" t="s">
        <v>0</v>
      </c>
    </row>
    <row r="3" spans="1:26" ht="27.95" customHeight="1">
      <c r="A3" s="85" t="s">
        <v>105</v>
      </c>
      <c r="B3" s="86"/>
      <c r="C3" s="86"/>
      <c r="D3" s="86"/>
      <c r="E3" s="86"/>
      <c r="F3" s="86"/>
      <c r="G3" s="86"/>
      <c r="H3" s="84">
        <f>H6+H12+H26+H31</f>
        <v>231590</v>
      </c>
      <c r="I3" s="8"/>
      <c r="J3" s="11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5" spans="1:26" ht="27.75" customHeight="1">
      <c r="A5" s="5" t="s">
        <v>3</v>
      </c>
      <c r="B5" s="6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7" t="s">
        <v>9</v>
      </c>
      <c r="H5" s="79" t="s">
        <v>10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27.95" customHeight="1">
      <c r="A6" s="68" t="s">
        <v>97</v>
      </c>
      <c r="B6" s="69"/>
      <c r="C6" s="69"/>
      <c r="D6" s="69"/>
      <c r="E6" s="69"/>
      <c r="F6" s="69"/>
      <c r="G6" s="69"/>
      <c r="H6" s="84">
        <f>SUM(H7:H11)</f>
        <v>37500</v>
      </c>
      <c r="I6" s="8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45">
      <c r="A7" s="70">
        <v>20</v>
      </c>
      <c r="B7" s="70" t="s">
        <v>31</v>
      </c>
      <c r="C7" s="71" t="s">
        <v>98</v>
      </c>
      <c r="D7" s="70" t="s">
        <v>36</v>
      </c>
      <c r="E7" s="70" t="s">
        <v>45</v>
      </c>
      <c r="F7" s="70">
        <v>2</v>
      </c>
      <c r="G7" s="72">
        <v>2000</v>
      </c>
      <c r="H7" s="83">
        <f>G7*F7</f>
        <v>4000</v>
      </c>
      <c r="I7" s="36"/>
      <c r="J7" s="36"/>
      <c r="K7" s="36"/>
      <c r="L7" s="25"/>
      <c r="M7" s="25"/>
      <c r="N7" s="25"/>
      <c r="O7" s="25"/>
      <c r="P7" s="25"/>
      <c r="Q7" s="25"/>
      <c r="R7" s="25"/>
      <c r="S7" s="36"/>
      <c r="T7" s="36"/>
      <c r="U7" s="36"/>
      <c r="V7" s="36"/>
      <c r="W7" s="36"/>
      <c r="X7" s="36"/>
      <c r="Y7" s="36"/>
      <c r="Z7" s="36"/>
    </row>
    <row r="8" spans="1:26" ht="45">
      <c r="A8" s="73">
        <v>21</v>
      </c>
      <c r="B8" s="70" t="s">
        <v>31</v>
      </c>
      <c r="C8" s="74" t="s">
        <v>46</v>
      </c>
      <c r="D8" s="70" t="s">
        <v>36</v>
      </c>
      <c r="E8" s="75" t="s">
        <v>45</v>
      </c>
      <c r="F8" s="70">
        <v>1</v>
      </c>
      <c r="G8" s="72">
        <v>2500</v>
      </c>
      <c r="H8" s="83">
        <f>G8*F8</f>
        <v>2500</v>
      </c>
      <c r="I8" s="36"/>
      <c r="J8" s="36"/>
      <c r="K8" s="36"/>
      <c r="L8" s="25"/>
      <c r="M8" s="25"/>
      <c r="N8" s="25"/>
      <c r="O8" s="25"/>
      <c r="P8" s="25"/>
      <c r="Q8" s="25"/>
      <c r="R8" s="25"/>
      <c r="S8" s="36"/>
      <c r="T8" s="36"/>
      <c r="U8" s="36"/>
      <c r="V8" s="36"/>
      <c r="W8" s="36"/>
      <c r="X8" s="36"/>
      <c r="Y8" s="36"/>
      <c r="Z8" s="36"/>
    </row>
    <row r="9" spans="1:26" ht="75">
      <c r="A9" s="70">
        <v>22</v>
      </c>
      <c r="B9" s="70" t="s">
        <v>31</v>
      </c>
      <c r="C9" s="76" t="s">
        <v>47</v>
      </c>
      <c r="D9" s="70" t="s">
        <v>36</v>
      </c>
      <c r="E9" s="75" t="s">
        <v>45</v>
      </c>
      <c r="F9" s="70">
        <v>20</v>
      </c>
      <c r="G9" s="72">
        <v>1200</v>
      </c>
      <c r="H9" s="83">
        <f>G9*F9</f>
        <v>24000</v>
      </c>
      <c r="I9" s="36"/>
      <c r="J9" s="36"/>
      <c r="K9" s="36"/>
      <c r="L9" s="25"/>
      <c r="M9" s="25"/>
      <c r="N9" s="25"/>
      <c r="O9" s="25"/>
      <c r="P9" s="25"/>
      <c r="Q9" s="25"/>
      <c r="R9" s="25"/>
      <c r="S9" s="36"/>
      <c r="T9" s="36"/>
      <c r="U9" s="36"/>
      <c r="V9" s="36"/>
      <c r="W9" s="36"/>
      <c r="X9" s="36"/>
      <c r="Y9" s="36"/>
      <c r="Z9" s="36"/>
    </row>
    <row r="10" spans="1:26" ht="30">
      <c r="A10" s="70">
        <v>28</v>
      </c>
      <c r="B10" s="70" t="s">
        <v>18</v>
      </c>
      <c r="C10" s="74" t="s">
        <v>53</v>
      </c>
      <c r="D10" s="70" t="s">
        <v>36</v>
      </c>
      <c r="E10" s="75" t="s">
        <v>20</v>
      </c>
      <c r="F10" s="70">
        <v>1</v>
      </c>
      <c r="G10" s="72">
        <v>2000</v>
      </c>
      <c r="H10" s="83">
        <f>G10*F10</f>
        <v>2000</v>
      </c>
      <c r="I10" s="36"/>
      <c r="J10" s="36"/>
      <c r="K10" s="36"/>
      <c r="L10" s="25"/>
      <c r="M10" s="25"/>
      <c r="N10" s="25"/>
      <c r="O10" s="25"/>
      <c r="P10" s="25"/>
      <c r="Q10" s="25"/>
      <c r="R10" s="25"/>
      <c r="S10" s="36"/>
      <c r="T10" s="36"/>
      <c r="U10" s="36"/>
      <c r="V10" s="36"/>
      <c r="W10" s="36"/>
      <c r="X10" s="36"/>
      <c r="Y10" s="36"/>
      <c r="Z10" s="36"/>
    </row>
    <row r="11" spans="1:26" ht="30">
      <c r="A11" s="70">
        <v>29</v>
      </c>
      <c r="B11" s="70" t="s">
        <v>18</v>
      </c>
      <c r="C11" s="74" t="s">
        <v>54</v>
      </c>
      <c r="D11" s="70" t="s">
        <v>36</v>
      </c>
      <c r="E11" s="75" t="s">
        <v>45</v>
      </c>
      <c r="F11" s="70">
        <v>1</v>
      </c>
      <c r="G11" s="72">
        <v>5000</v>
      </c>
      <c r="H11" s="83">
        <f>G11*F11</f>
        <v>5000</v>
      </c>
      <c r="I11" s="36"/>
      <c r="J11" s="36"/>
      <c r="K11" s="36"/>
      <c r="L11" s="25"/>
      <c r="M11" s="25"/>
      <c r="N11" s="25"/>
      <c r="O11" s="25"/>
      <c r="P11" s="25"/>
      <c r="Q11" s="25"/>
      <c r="R11" s="25"/>
      <c r="S11" s="36"/>
      <c r="T11" s="36"/>
      <c r="U11" s="36"/>
      <c r="V11" s="36"/>
      <c r="W11" s="36"/>
      <c r="X11" s="36"/>
      <c r="Y11" s="36"/>
      <c r="Z11" s="36"/>
    </row>
    <row r="12" spans="1:26" ht="27.95" customHeight="1">
      <c r="A12" s="68" t="s">
        <v>100</v>
      </c>
      <c r="B12" s="69"/>
      <c r="C12" s="69"/>
      <c r="D12" s="69"/>
      <c r="E12" s="69"/>
      <c r="F12" s="69"/>
      <c r="G12" s="69"/>
      <c r="H12" s="84">
        <f>SUM(H13:H25)</f>
        <v>47840</v>
      </c>
      <c r="I12" s="36"/>
      <c r="J12" s="36"/>
      <c r="K12" s="36"/>
      <c r="L12" s="25"/>
      <c r="M12" s="25"/>
      <c r="N12" s="25"/>
      <c r="O12" s="25"/>
      <c r="P12" s="25"/>
      <c r="Q12" s="25"/>
      <c r="R12" s="25"/>
      <c r="S12" s="36"/>
      <c r="T12" s="36"/>
      <c r="U12" s="36"/>
      <c r="V12" s="36"/>
      <c r="W12" s="36"/>
      <c r="X12" s="36"/>
      <c r="Y12" s="36"/>
      <c r="Z12" s="36"/>
    </row>
    <row r="13" spans="1:26" ht="90">
      <c r="A13" s="73">
        <v>1</v>
      </c>
      <c r="B13" s="73" t="s">
        <v>14</v>
      </c>
      <c r="C13" s="77" t="s">
        <v>15</v>
      </c>
      <c r="D13" s="73" t="s">
        <v>16</v>
      </c>
      <c r="E13" s="73" t="s">
        <v>17</v>
      </c>
      <c r="F13" s="73">
        <v>6</v>
      </c>
      <c r="G13" s="78">
        <v>2000</v>
      </c>
      <c r="H13" s="83">
        <f t="shared" ref="H13:H24" si="0">G13*F13</f>
        <v>12000</v>
      </c>
      <c r="I13" s="36"/>
      <c r="J13" s="36"/>
      <c r="K13" s="36"/>
      <c r="L13" s="25"/>
      <c r="M13" s="25"/>
      <c r="N13" s="25"/>
      <c r="O13" s="25"/>
      <c r="P13" s="25"/>
      <c r="Q13" s="25"/>
      <c r="R13" s="25"/>
      <c r="S13" s="36"/>
      <c r="T13" s="36"/>
      <c r="U13" s="36"/>
      <c r="V13" s="36"/>
      <c r="W13" s="36"/>
      <c r="X13" s="36"/>
      <c r="Y13" s="36"/>
      <c r="Z13" s="36"/>
    </row>
    <row r="14" spans="1:26" ht="80.25" customHeight="1">
      <c r="A14" s="70">
        <v>2</v>
      </c>
      <c r="B14" s="70" t="s">
        <v>18</v>
      </c>
      <c r="C14" s="74" t="s">
        <v>19</v>
      </c>
      <c r="D14" s="70" t="s">
        <v>16</v>
      </c>
      <c r="E14" s="70" t="s">
        <v>20</v>
      </c>
      <c r="F14" s="70">
        <v>1</v>
      </c>
      <c r="G14" s="72">
        <v>2000</v>
      </c>
      <c r="H14" s="83">
        <f t="shared" si="0"/>
        <v>2000</v>
      </c>
      <c r="I14" s="36"/>
      <c r="J14" s="36"/>
      <c r="K14" s="36"/>
      <c r="L14" s="25"/>
      <c r="M14" s="25"/>
      <c r="N14" s="25"/>
      <c r="O14" s="25"/>
      <c r="P14" s="25"/>
      <c r="Q14" s="25"/>
      <c r="R14" s="25"/>
      <c r="S14" s="36"/>
      <c r="T14" s="36"/>
      <c r="U14" s="36"/>
      <c r="V14" s="36"/>
      <c r="W14" s="36"/>
      <c r="X14" s="36"/>
      <c r="Y14" s="36"/>
      <c r="Z14" s="36"/>
    </row>
    <row r="15" spans="1:26" ht="33" customHeight="1">
      <c r="A15" s="73">
        <v>3</v>
      </c>
      <c r="B15" s="70" t="s">
        <v>18</v>
      </c>
      <c r="C15" s="74" t="s">
        <v>21</v>
      </c>
      <c r="D15" s="70" t="s">
        <v>16</v>
      </c>
      <c r="E15" s="70" t="s">
        <v>22</v>
      </c>
      <c r="F15" s="70">
        <v>2400</v>
      </c>
      <c r="G15" s="72">
        <v>1.5</v>
      </c>
      <c r="H15" s="83">
        <f t="shared" si="0"/>
        <v>3600</v>
      </c>
      <c r="I15" s="36"/>
      <c r="J15" s="36"/>
      <c r="K15" s="36"/>
      <c r="L15" s="25"/>
      <c r="M15" s="25"/>
      <c r="N15" s="25"/>
      <c r="O15" s="25"/>
      <c r="P15" s="25"/>
      <c r="Q15" s="25"/>
      <c r="R15" s="25"/>
      <c r="S15" s="36"/>
      <c r="T15" s="36"/>
      <c r="U15" s="36"/>
      <c r="V15" s="36"/>
      <c r="W15" s="36"/>
      <c r="X15" s="36"/>
      <c r="Y15" s="36"/>
      <c r="Z15" s="36"/>
    </row>
    <row r="16" spans="1:26" ht="30.75" customHeight="1">
      <c r="A16" s="70">
        <v>4</v>
      </c>
      <c r="B16" s="70" t="s">
        <v>18</v>
      </c>
      <c r="C16" s="74" t="s">
        <v>23</v>
      </c>
      <c r="D16" s="70" t="s">
        <v>16</v>
      </c>
      <c r="E16" s="70" t="s">
        <v>22</v>
      </c>
      <c r="F16" s="70">
        <v>30000</v>
      </c>
      <c r="G16" s="72">
        <v>0.15</v>
      </c>
      <c r="H16" s="83">
        <f t="shared" si="0"/>
        <v>4500</v>
      </c>
      <c r="I16" s="36"/>
      <c r="J16" s="36"/>
      <c r="K16" s="36"/>
      <c r="L16" s="25"/>
      <c r="M16" s="25"/>
      <c r="N16" s="25"/>
      <c r="O16" s="25"/>
      <c r="P16" s="25"/>
      <c r="Q16" s="25"/>
      <c r="R16" s="25"/>
      <c r="S16" s="36"/>
      <c r="T16" s="36"/>
      <c r="U16" s="36"/>
      <c r="V16" s="36"/>
      <c r="W16" s="36"/>
      <c r="X16" s="36"/>
      <c r="Y16" s="36"/>
      <c r="Z16" s="36"/>
    </row>
    <row r="17" spans="1:26">
      <c r="A17" s="73">
        <v>5</v>
      </c>
      <c r="B17" s="70" t="s">
        <v>18</v>
      </c>
      <c r="C17" s="74" t="s">
        <v>24</v>
      </c>
      <c r="D17" s="70" t="s">
        <v>16</v>
      </c>
      <c r="E17" s="70" t="s">
        <v>22</v>
      </c>
      <c r="F17" s="70">
        <v>30</v>
      </c>
      <c r="G17" s="72">
        <v>90</v>
      </c>
      <c r="H17" s="83">
        <f t="shared" si="0"/>
        <v>2700</v>
      </c>
      <c r="I17" s="36"/>
      <c r="J17" s="36"/>
      <c r="K17" s="36"/>
      <c r="L17" s="25"/>
      <c r="M17" s="25"/>
      <c r="N17" s="25"/>
      <c r="O17" s="25"/>
      <c r="P17" s="25"/>
      <c r="Q17" s="25"/>
      <c r="R17" s="25"/>
      <c r="S17" s="36"/>
      <c r="T17" s="36"/>
      <c r="U17" s="36"/>
      <c r="V17" s="36"/>
      <c r="W17" s="36"/>
      <c r="X17" s="36"/>
      <c r="Y17" s="36"/>
      <c r="Z17" s="36"/>
    </row>
    <row r="18" spans="1:26" ht="45">
      <c r="A18" s="70">
        <v>6</v>
      </c>
      <c r="B18" s="70" t="s">
        <v>18</v>
      </c>
      <c r="C18" s="74" t="s">
        <v>99</v>
      </c>
      <c r="D18" s="70" t="s">
        <v>16</v>
      </c>
      <c r="E18" s="70" t="s">
        <v>22</v>
      </c>
      <c r="F18" s="70">
        <v>6000</v>
      </c>
      <c r="G18" s="72">
        <v>1.5</v>
      </c>
      <c r="H18" s="83">
        <f t="shared" si="0"/>
        <v>9000</v>
      </c>
      <c r="I18" s="36"/>
      <c r="J18" s="36"/>
      <c r="K18" s="36"/>
      <c r="L18" s="25"/>
      <c r="M18" s="25"/>
      <c r="N18" s="25"/>
      <c r="O18" s="25"/>
      <c r="P18" s="25"/>
      <c r="Q18" s="25"/>
      <c r="R18" s="25"/>
      <c r="S18" s="36"/>
      <c r="T18" s="36"/>
      <c r="U18" s="36"/>
      <c r="V18" s="36"/>
      <c r="W18" s="36"/>
      <c r="X18" s="36"/>
      <c r="Y18" s="36"/>
      <c r="Z18" s="36"/>
    </row>
    <row r="19" spans="1:26" ht="30">
      <c r="A19" s="73">
        <v>7</v>
      </c>
      <c r="B19" s="70" t="s">
        <v>18</v>
      </c>
      <c r="C19" s="74" t="s">
        <v>102</v>
      </c>
      <c r="D19" s="70"/>
      <c r="E19" s="70" t="s">
        <v>22</v>
      </c>
      <c r="F19" s="70">
        <v>5000</v>
      </c>
      <c r="G19" s="72">
        <v>0.15</v>
      </c>
      <c r="H19" s="83">
        <f t="shared" si="0"/>
        <v>750</v>
      </c>
      <c r="I19" s="36"/>
      <c r="J19" s="36"/>
      <c r="K19" s="36"/>
      <c r="L19" s="25"/>
      <c r="M19" s="25"/>
      <c r="N19" s="25"/>
      <c r="O19" s="25"/>
      <c r="P19" s="25"/>
      <c r="Q19" s="25"/>
      <c r="R19" s="25"/>
      <c r="S19" s="36"/>
      <c r="T19" s="36"/>
      <c r="U19" s="36"/>
      <c r="V19" s="36"/>
      <c r="W19" s="36"/>
      <c r="X19" s="36"/>
      <c r="Y19" s="36"/>
      <c r="Z19" s="36"/>
    </row>
    <row r="20" spans="1:26" ht="30">
      <c r="A20" s="70">
        <v>8</v>
      </c>
      <c r="B20" s="70" t="s">
        <v>14</v>
      </c>
      <c r="C20" s="74" t="s">
        <v>27</v>
      </c>
      <c r="D20" s="70" t="s">
        <v>16</v>
      </c>
      <c r="E20" s="70" t="s">
        <v>22</v>
      </c>
      <c r="F20" s="70">
        <v>3</v>
      </c>
      <c r="G20" s="72">
        <v>80</v>
      </c>
      <c r="H20" s="83">
        <f t="shared" si="0"/>
        <v>240</v>
      </c>
      <c r="I20" s="36"/>
      <c r="J20" s="36"/>
      <c r="K20" s="36"/>
      <c r="L20" s="25"/>
      <c r="M20" s="25"/>
      <c r="N20" s="25"/>
      <c r="O20" s="25"/>
      <c r="P20" s="25"/>
      <c r="Q20" s="25"/>
      <c r="R20" s="25"/>
      <c r="S20" s="36"/>
      <c r="T20" s="36"/>
      <c r="U20" s="36"/>
      <c r="V20" s="36"/>
      <c r="W20" s="36"/>
      <c r="X20" s="36"/>
      <c r="Y20" s="36"/>
      <c r="Z20" s="36"/>
    </row>
    <row r="21" spans="1:26" ht="30">
      <c r="A21" s="73">
        <v>9</v>
      </c>
      <c r="B21" s="70" t="s">
        <v>14</v>
      </c>
      <c r="C21" s="74" t="s">
        <v>28</v>
      </c>
      <c r="D21" s="70" t="s">
        <v>16</v>
      </c>
      <c r="E21" s="70" t="s">
        <v>22</v>
      </c>
      <c r="F21" s="70">
        <v>1</v>
      </c>
      <c r="G21" s="72">
        <v>850</v>
      </c>
      <c r="H21" s="83">
        <f t="shared" si="0"/>
        <v>850</v>
      </c>
      <c r="I21" s="36"/>
      <c r="J21" s="36"/>
      <c r="K21" s="36"/>
      <c r="L21" s="25"/>
      <c r="M21" s="25"/>
      <c r="N21" s="25"/>
      <c r="O21" s="25"/>
      <c r="P21" s="25"/>
      <c r="Q21" s="25"/>
      <c r="R21" s="25"/>
      <c r="S21" s="36"/>
      <c r="T21" s="36"/>
      <c r="U21" s="36"/>
      <c r="V21" s="36"/>
      <c r="W21" s="36"/>
      <c r="X21" s="36"/>
      <c r="Y21" s="36"/>
      <c r="Z21" s="36"/>
    </row>
    <row r="22" spans="1:26" ht="30">
      <c r="A22" s="70">
        <v>10</v>
      </c>
      <c r="B22" s="70" t="s">
        <v>14</v>
      </c>
      <c r="C22" s="74" t="s">
        <v>29</v>
      </c>
      <c r="D22" s="70" t="s">
        <v>16</v>
      </c>
      <c r="E22" s="70" t="s">
        <v>30</v>
      </c>
      <c r="F22" s="70">
        <v>5</v>
      </c>
      <c r="G22" s="72">
        <v>800</v>
      </c>
      <c r="H22" s="83">
        <f t="shared" si="0"/>
        <v>4000</v>
      </c>
      <c r="I22" s="36"/>
      <c r="J22" s="36"/>
      <c r="K22" s="36"/>
      <c r="L22" s="25"/>
      <c r="M22" s="25"/>
      <c r="N22" s="25"/>
      <c r="O22" s="25"/>
      <c r="P22" s="25"/>
      <c r="Q22" s="25"/>
      <c r="R22" s="25"/>
      <c r="S22" s="36"/>
      <c r="T22" s="36"/>
      <c r="U22" s="36"/>
      <c r="V22" s="36"/>
      <c r="W22" s="36"/>
      <c r="X22" s="36"/>
      <c r="Y22" s="36"/>
      <c r="Z22" s="36"/>
    </row>
    <row r="23" spans="1:26" ht="45">
      <c r="A23" s="73">
        <v>11</v>
      </c>
      <c r="B23" s="70" t="s">
        <v>31</v>
      </c>
      <c r="C23" s="76" t="s">
        <v>32</v>
      </c>
      <c r="D23" s="70" t="s">
        <v>16</v>
      </c>
      <c r="E23" s="70" t="s">
        <v>30</v>
      </c>
      <c r="F23" s="70">
        <v>8</v>
      </c>
      <c r="G23" s="72">
        <v>200</v>
      </c>
      <c r="H23" s="83">
        <f t="shared" si="0"/>
        <v>1600</v>
      </c>
      <c r="I23" s="36"/>
      <c r="J23" s="36"/>
      <c r="K23" s="36"/>
      <c r="L23" s="25"/>
      <c r="M23" s="25"/>
      <c r="N23" s="25"/>
      <c r="O23" s="25"/>
      <c r="P23" s="25"/>
      <c r="Q23" s="25"/>
      <c r="R23" s="25"/>
      <c r="S23" s="36"/>
      <c r="T23" s="36"/>
      <c r="U23" s="36"/>
      <c r="V23" s="36"/>
      <c r="W23" s="36"/>
      <c r="X23" s="36"/>
      <c r="Y23" s="36"/>
      <c r="Z23" s="36"/>
    </row>
    <row r="24" spans="1:26" ht="60">
      <c r="A24" s="70">
        <v>12</v>
      </c>
      <c r="B24" s="70" t="s">
        <v>31</v>
      </c>
      <c r="C24" s="76" t="s">
        <v>33</v>
      </c>
      <c r="D24" s="70" t="s">
        <v>16</v>
      </c>
      <c r="E24" s="70" t="s">
        <v>30</v>
      </c>
      <c r="F24" s="70">
        <v>6</v>
      </c>
      <c r="G24" s="72">
        <v>600</v>
      </c>
      <c r="H24" s="83">
        <f t="shared" si="0"/>
        <v>3600</v>
      </c>
      <c r="I24" s="36"/>
      <c r="J24" s="36"/>
      <c r="K24" s="36"/>
      <c r="L24" s="25"/>
      <c r="M24" s="25"/>
      <c r="N24" s="25"/>
      <c r="O24" s="25"/>
      <c r="P24" s="25"/>
      <c r="Q24" s="25"/>
      <c r="R24" s="25"/>
      <c r="S24" s="36"/>
      <c r="T24" s="36"/>
      <c r="U24" s="36"/>
      <c r="V24" s="36"/>
      <c r="W24" s="36"/>
      <c r="X24" s="36"/>
      <c r="Y24" s="36"/>
      <c r="Z24" s="36"/>
    </row>
    <row r="25" spans="1:26" ht="60">
      <c r="A25" s="73">
        <v>13</v>
      </c>
      <c r="B25" s="70" t="s">
        <v>31</v>
      </c>
      <c r="C25" s="76" t="s">
        <v>34</v>
      </c>
      <c r="D25" s="70" t="s">
        <v>16</v>
      </c>
      <c r="E25" s="70" t="s">
        <v>20</v>
      </c>
      <c r="F25" s="70">
        <v>1</v>
      </c>
      <c r="G25" s="72">
        <v>3500</v>
      </c>
      <c r="H25" s="83">
        <v>3000</v>
      </c>
      <c r="I25" s="36"/>
      <c r="J25" s="36"/>
      <c r="K25" s="36"/>
      <c r="L25" s="25"/>
      <c r="M25" s="25"/>
      <c r="N25" s="25"/>
      <c r="O25" s="25"/>
      <c r="P25" s="25"/>
      <c r="Q25" s="25"/>
      <c r="R25" s="25"/>
      <c r="S25" s="36"/>
      <c r="T25" s="36"/>
      <c r="U25" s="36"/>
      <c r="V25" s="36"/>
      <c r="W25" s="36"/>
      <c r="X25" s="36"/>
      <c r="Y25" s="36"/>
      <c r="Z25" s="36"/>
    </row>
    <row r="26" spans="1:26" ht="27.95" customHeight="1">
      <c r="A26" s="68" t="s">
        <v>103</v>
      </c>
      <c r="B26" s="69"/>
      <c r="C26" s="69"/>
      <c r="D26" s="69"/>
      <c r="E26" s="69"/>
      <c r="F26" s="69"/>
      <c r="G26" s="69"/>
      <c r="H26" s="84">
        <f>SUM(H27:H30)</f>
        <v>35600</v>
      </c>
      <c r="I26" s="38"/>
      <c r="J26" s="38"/>
      <c r="K26" s="38"/>
      <c r="L26" s="39"/>
      <c r="M26" s="39"/>
      <c r="N26" s="39"/>
      <c r="O26" s="39"/>
      <c r="P26" s="39"/>
      <c r="Q26" s="39"/>
      <c r="R26" s="39"/>
      <c r="S26" s="38"/>
      <c r="T26" s="38"/>
      <c r="U26" s="38"/>
      <c r="V26" s="38"/>
      <c r="W26" s="38"/>
      <c r="X26" s="38"/>
      <c r="Y26" s="38"/>
      <c r="Z26" s="38"/>
    </row>
    <row r="27" spans="1:26" ht="60">
      <c r="A27" s="70">
        <v>14</v>
      </c>
      <c r="B27" s="70" t="s">
        <v>31</v>
      </c>
      <c r="C27" s="71" t="s">
        <v>35</v>
      </c>
      <c r="D27" s="70" t="s">
        <v>36</v>
      </c>
      <c r="E27" s="70" t="s">
        <v>37</v>
      </c>
      <c r="F27" s="70">
        <v>24</v>
      </c>
      <c r="G27" s="72">
        <v>500</v>
      </c>
      <c r="H27" s="83">
        <f>G27*F27</f>
        <v>12000</v>
      </c>
      <c r="I27" s="36"/>
      <c r="J27" s="34"/>
      <c r="K27" s="36"/>
      <c r="L27" s="25"/>
      <c r="M27" s="25"/>
      <c r="N27" s="25"/>
      <c r="O27" s="25"/>
      <c r="P27" s="25"/>
      <c r="Q27" s="25"/>
      <c r="R27" s="25"/>
      <c r="S27" s="36"/>
      <c r="T27" s="36"/>
      <c r="U27" s="36"/>
      <c r="V27" s="36"/>
      <c r="W27" s="36"/>
      <c r="X27" s="36"/>
      <c r="Y27" s="36"/>
      <c r="Z27" s="36"/>
    </row>
    <row r="28" spans="1:26" ht="105">
      <c r="A28" s="73">
        <v>17</v>
      </c>
      <c r="B28" s="70" t="s">
        <v>18</v>
      </c>
      <c r="C28" s="71" t="s">
        <v>104</v>
      </c>
      <c r="D28" s="70" t="s">
        <v>41</v>
      </c>
      <c r="E28" s="70" t="s">
        <v>17</v>
      </c>
      <c r="F28" s="70">
        <v>6</v>
      </c>
      <c r="G28" s="72">
        <v>2000</v>
      </c>
      <c r="H28" s="83">
        <f>G28*F28</f>
        <v>12000</v>
      </c>
      <c r="I28" s="36"/>
      <c r="J28" s="34"/>
      <c r="K28" s="36"/>
      <c r="L28" s="25"/>
      <c r="M28" s="25"/>
      <c r="N28" s="25"/>
      <c r="O28" s="25"/>
      <c r="P28" s="25"/>
      <c r="Q28" s="25"/>
      <c r="R28" s="25"/>
      <c r="S28" s="36"/>
      <c r="T28" s="36"/>
      <c r="U28" s="36"/>
      <c r="V28" s="36"/>
      <c r="W28" s="36"/>
      <c r="X28" s="36"/>
      <c r="Y28" s="36"/>
      <c r="Z28" s="36"/>
    </row>
    <row r="29" spans="1:26" ht="45">
      <c r="A29" s="73">
        <v>15</v>
      </c>
      <c r="B29" s="70" t="s">
        <v>31</v>
      </c>
      <c r="C29" s="71" t="s">
        <v>38</v>
      </c>
      <c r="D29" s="70" t="s">
        <v>36</v>
      </c>
      <c r="E29" s="70" t="s">
        <v>37</v>
      </c>
      <c r="F29" s="70">
        <v>24</v>
      </c>
      <c r="G29" s="72">
        <v>400</v>
      </c>
      <c r="H29" s="83">
        <f>G29*F29</f>
        <v>9600</v>
      </c>
      <c r="I29" s="36"/>
      <c r="J29" s="36"/>
      <c r="K29" s="36"/>
      <c r="L29" s="25"/>
      <c r="M29" s="25"/>
      <c r="N29" s="25"/>
      <c r="O29" s="25"/>
      <c r="P29" s="25"/>
      <c r="Q29" s="25"/>
      <c r="R29" s="25"/>
      <c r="S29" s="36"/>
      <c r="T29" s="36"/>
      <c r="U29" s="36"/>
      <c r="V29" s="36"/>
      <c r="W29" s="36"/>
      <c r="X29" s="36"/>
      <c r="Y29" s="36"/>
      <c r="Z29" s="36"/>
    </row>
    <row r="30" spans="1:26" ht="30">
      <c r="A30" s="70">
        <v>16</v>
      </c>
      <c r="B30" s="70" t="s">
        <v>31</v>
      </c>
      <c r="C30" s="71" t="s">
        <v>39</v>
      </c>
      <c r="D30" s="70" t="s">
        <v>36</v>
      </c>
      <c r="E30" s="70" t="s">
        <v>37</v>
      </c>
      <c r="F30" s="70">
        <v>10</v>
      </c>
      <c r="G30" s="72">
        <v>200</v>
      </c>
      <c r="H30" s="83">
        <f>G30*F30</f>
        <v>2000</v>
      </c>
      <c r="I30" s="36"/>
      <c r="J30" s="36"/>
      <c r="K30" s="36"/>
      <c r="L30" s="25"/>
      <c r="M30" s="25"/>
      <c r="N30" s="25"/>
      <c r="O30" s="25"/>
      <c r="P30" s="25"/>
      <c r="Q30" s="25"/>
      <c r="R30" s="25"/>
      <c r="S30" s="36"/>
      <c r="T30" s="36"/>
      <c r="U30" s="36"/>
      <c r="V30" s="36"/>
      <c r="W30" s="36"/>
      <c r="X30" s="36"/>
      <c r="Y30" s="36"/>
      <c r="Z30" s="36"/>
    </row>
    <row r="31" spans="1:26" ht="27.95" customHeight="1">
      <c r="A31" s="68" t="s">
        <v>101</v>
      </c>
      <c r="B31" s="69"/>
      <c r="C31" s="69"/>
      <c r="D31" s="69"/>
      <c r="E31" s="69"/>
      <c r="F31" s="69"/>
      <c r="G31" s="69"/>
      <c r="H31" s="84">
        <f>SUM(H32:H40)</f>
        <v>110650</v>
      </c>
      <c r="I31" s="36"/>
      <c r="J31" s="36"/>
      <c r="K31" s="36"/>
      <c r="L31" s="25"/>
      <c r="M31" s="25"/>
      <c r="N31" s="25"/>
      <c r="O31" s="25"/>
      <c r="P31" s="25"/>
      <c r="Q31" s="25"/>
      <c r="R31" s="25"/>
      <c r="S31" s="36"/>
      <c r="T31" s="36"/>
      <c r="U31" s="36"/>
      <c r="V31" s="36"/>
      <c r="W31" s="36"/>
      <c r="X31" s="36"/>
      <c r="Y31" s="36"/>
      <c r="Z31" s="36"/>
    </row>
    <row r="32" spans="1:26">
      <c r="A32" s="70">
        <v>27</v>
      </c>
      <c r="B32" s="70" t="s">
        <v>31</v>
      </c>
      <c r="C32" s="71" t="s">
        <v>52</v>
      </c>
      <c r="D32" s="70" t="s">
        <v>36</v>
      </c>
      <c r="E32" s="70" t="s">
        <v>30</v>
      </c>
      <c r="F32" s="70">
        <v>1</v>
      </c>
      <c r="G32" s="72">
        <v>1000</v>
      </c>
      <c r="H32" s="82">
        <f t="shared" ref="H32:H38" si="1">G32*F32</f>
        <v>1000</v>
      </c>
      <c r="I32" s="36"/>
      <c r="J32" s="36"/>
      <c r="K32" s="36"/>
      <c r="L32" s="25"/>
      <c r="M32" s="25"/>
      <c r="N32" s="25"/>
      <c r="O32" s="25"/>
      <c r="P32" s="25"/>
      <c r="Q32" s="25"/>
      <c r="R32" s="25"/>
      <c r="S32" s="36"/>
      <c r="T32" s="36"/>
      <c r="U32" s="36"/>
      <c r="V32" s="36"/>
      <c r="W32" s="36"/>
      <c r="X32" s="36"/>
      <c r="Y32" s="36"/>
      <c r="Z32" s="36"/>
    </row>
    <row r="33" spans="1:26" ht="30">
      <c r="A33" s="70">
        <v>30</v>
      </c>
      <c r="B33" s="70" t="s">
        <v>31</v>
      </c>
      <c r="C33" s="74" t="s">
        <v>55</v>
      </c>
      <c r="D33" s="70" t="s">
        <v>36</v>
      </c>
      <c r="E33" s="75" t="s">
        <v>30</v>
      </c>
      <c r="F33" s="70">
        <v>4</v>
      </c>
      <c r="G33" s="72">
        <v>100</v>
      </c>
      <c r="H33" s="83">
        <f t="shared" si="1"/>
        <v>400</v>
      </c>
      <c r="I33" s="36"/>
      <c r="J33" s="36"/>
      <c r="K33" s="36"/>
      <c r="L33" s="25"/>
      <c r="M33" s="25"/>
      <c r="N33" s="25"/>
      <c r="O33" s="25"/>
      <c r="P33" s="25"/>
      <c r="Q33" s="25"/>
      <c r="R33" s="25"/>
      <c r="S33" s="36"/>
      <c r="T33" s="36"/>
      <c r="U33" s="36"/>
      <c r="V33" s="36"/>
      <c r="W33" s="36"/>
      <c r="X33" s="36"/>
      <c r="Y33" s="36"/>
      <c r="Z33" s="36"/>
    </row>
    <row r="34" spans="1:26" ht="30">
      <c r="A34" s="70">
        <v>31</v>
      </c>
      <c r="B34" s="70" t="s">
        <v>14</v>
      </c>
      <c r="C34" s="76" t="s">
        <v>56</v>
      </c>
      <c r="D34" s="70" t="s">
        <v>16</v>
      </c>
      <c r="E34" s="75" t="s">
        <v>22</v>
      </c>
      <c r="F34" s="70">
        <v>4500</v>
      </c>
      <c r="G34" s="72">
        <v>1</v>
      </c>
      <c r="H34" s="83">
        <f t="shared" si="1"/>
        <v>4500</v>
      </c>
      <c r="I34" s="36"/>
      <c r="J34" s="36"/>
      <c r="K34" s="36"/>
      <c r="L34" s="25"/>
      <c r="M34" s="25"/>
      <c r="N34" s="25"/>
      <c r="O34" s="25"/>
      <c r="P34" s="25"/>
      <c r="Q34" s="25"/>
      <c r="R34" s="25"/>
      <c r="S34" s="36"/>
      <c r="T34" s="36"/>
      <c r="U34" s="36"/>
      <c r="V34" s="36"/>
      <c r="W34" s="36"/>
      <c r="X34" s="36"/>
      <c r="Y34" s="36"/>
      <c r="Z34" s="36"/>
    </row>
    <row r="35" spans="1:26" ht="45">
      <c r="A35" s="70">
        <v>32</v>
      </c>
      <c r="B35" s="70" t="s">
        <v>18</v>
      </c>
      <c r="C35" s="76" t="s">
        <v>57</v>
      </c>
      <c r="D35" s="70" t="s">
        <v>36</v>
      </c>
      <c r="E35" s="75" t="s">
        <v>22</v>
      </c>
      <c r="F35" s="70">
        <v>18000</v>
      </c>
      <c r="G35" s="72">
        <v>1.4</v>
      </c>
      <c r="H35" s="83">
        <f t="shared" si="1"/>
        <v>25200</v>
      </c>
      <c r="I35" s="36"/>
      <c r="J35" s="36"/>
      <c r="K35" s="36"/>
      <c r="L35" s="25"/>
      <c r="M35" s="25"/>
      <c r="N35" s="25"/>
      <c r="O35" s="25"/>
      <c r="P35" s="25"/>
      <c r="Q35" s="25"/>
      <c r="R35" s="25"/>
      <c r="S35" s="36"/>
      <c r="T35" s="36"/>
      <c r="U35" s="36"/>
      <c r="V35" s="36"/>
      <c r="W35" s="36"/>
      <c r="X35" s="36"/>
      <c r="Y35" s="36"/>
      <c r="Z35" s="36"/>
    </row>
    <row r="36" spans="1:26">
      <c r="A36" s="70">
        <v>33</v>
      </c>
      <c r="B36" s="70" t="s">
        <v>18</v>
      </c>
      <c r="C36" s="76" t="s">
        <v>58</v>
      </c>
      <c r="D36" s="70" t="s">
        <v>36</v>
      </c>
      <c r="E36" s="75" t="s">
        <v>59</v>
      </c>
      <c r="F36" s="70">
        <v>49</v>
      </c>
      <c r="G36" s="72">
        <v>750</v>
      </c>
      <c r="H36" s="83">
        <f t="shared" si="1"/>
        <v>36750</v>
      </c>
      <c r="I36" s="36"/>
      <c r="J36" s="36"/>
      <c r="K36" s="36"/>
      <c r="L36" s="25"/>
      <c r="M36" s="25"/>
      <c r="N36" s="25"/>
      <c r="O36" s="25"/>
      <c r="P36" s="25"/>
      <c r="Q36" s="25"/>
      <c r="R36" s="25"/>
      <c r="S36" s="36"/>
      <c r="T36" s="36"/>
      <c r="U36" s="36"/>
      <c r="V36" s="36"/>
      <c r="W36" s="36"/>
      <c r="X36" s="36"/>
      <c r="Y36" s="36"/>
      <c r="Z36" s="36"/>
    </row>
    <row r="37" spans="1:26" ht="30">
      <c r="A37" s="70">
        <v>34</v>
      </c>
      <c r="B37" s="70" t="s">
        <v>18</v>
      </c>
      <c r="C37" s="76" t="s">
        <v>60</v>
      </c>
      <c r="D37" s="70" t="s">
        <v>36</v>
      </c>
      <c r="E37" s="75" t="s">
        <v>61</v>
      </c>
      <c r="F37" s="70">
        <v>12</v>
      </c>
      <c r="G37" s="72">
        <v>150</v>
      </c>
      <c r="H37" s="83">
        <f t="shared" si="1"/>
        <v>1800</v>
      </c>
      <c r="I37" s="36"/>
      <c r="J37" s="36"/>
      <c r="K37" s="36"/>
      <c r="L37" s="25"/>
      <c r="M37" s="25"/>
      <c r="N37" s="25"/>
      <c r="O37" s="25"/>
      <c r="P37" s="25"/>
      <c r="Q37" s="25"/>
      <c r="R37" s="25"/>
      <c r="S37" s="36"/>
      <c r="T37" s="36"/>
      <c r="U37" s="36"/>
      <c r="V37" s="36"/>
      <c r="W37" s="36"/>
      <c r="X37" s="36"/>
      <c r="Y37" s="36"/>
      <c r="Z37" s="36"/>
    </row>
    <row r="38" spans="1:26" ht="60">
      <c r="A38" s="70">
        <v>35</v>
      </c>
      <c r="B38" s="70" t="s">
        <v>18</v>
      </c>
      <c r="C38" s="76" t="s">
        <v>62</v>
      </c>
      <c r="D38" s="70" t="s">
        <v>36</v>
      </c>
      <c r="E38" s="75" t="s">
        <v>20</v>
      </c>
      <c r="F38" s="70">
        <v>1</v>
      </c>
      <c r="G38" s="72">
        <v>30600</v>
      </c>
      <c r="H38" s="83">
        <f t="shared" si="1"/>
        <v>30600</v>
      </c>
      <c r="I38" s="36"/>
      <c r="J38" s="36"/>
      <c r="K38" s="36"/>
      <c r="L38" s="25"/>
      <c r="M38" s="25"/>
      <c r="N38" s="25"/>
      <c r="O38" s="25"/>
      <c r="P38" s="25"/>
      <c r="Q38" s="25"/>
      <c r="R38" s="25"/>
      <c r="S38" s="36"/>
      <c r="T38" s="36"/>
      <c r="U38" s="36"/>
      <c r="V38" s="36"/>
      <c r="W38" s="36"/>
      <c r="X38" s="36"/>
      <c r="Y38" s="36"/>
      <c r="Z38" s="36"/>
    </row>
    <row r="39" spans="1:26" ht="45">
      <c r="A39" s="70">
        <v>18</v>
      </c>
      <c r="B39" s="70" t="s">
        <v>31</v>
      </c>
      <c r="C39" s="71" t="s">
        <v>42</v>
      </c>
      <c r="D39" s="70" t="s">
        <v>36</v>
      </c>
      <c r="E39" s="70" t="s">
        <v>30</v>
      </c>
      <c r="F39" s="70">
        <v>4</v>
      </c>
      <c r="G39" s="72">
        <v>2000</v>
      </c>
      <c r="H39" s="83">
        <f t="shared" ref="H39:H40" si="2">G39*F39</f>
        <v>8000</v>
      </c>
      <c r="I39" s="36"/>
      <c r="J39" s="36"/>
      <c r="K39" s="36"/>
      <c r="L39" s="25"/>
      <c r="M39" s="25"/>
      <c r="N39" s="25"/>
      <c r="O39" s="25"/>
      <c r="P39" s="25"/>
      <c r="Q39" s="25"/>
      <c r="R39" s="25"/>
      <c r="S39" s="36"/>
      <c r="T39" s="36"/>
      <c r="U39" s="36"/>
      <c r="V39" s="36"/>
      <c r="W39" s="36"/>
      <c r="X39" s="36"/>
      <c r="Y39" s="36"/>
      <c r="Z39" s="36"/>
    </row>
    <row r="40" spans="1:26" ht="45">
      <c r="A40" s="73">
        <v>19</v>
      </c>
      <c r="B40" s="70" t="s">
        <v>31</v>
      </c>
      <c r="C40" s="71" t="s">
        <v>43</v>
      </c>
      <c r="D40" s="70" t="s">
        <v>36</v>
      </c>
      <c r="E40" s="70" t="s">
        <v>30</v>
      </c>
      <c r="F40" s="70">
        <v>6</v>
      </c>
      <c r="G40" s="72">
        <v>400</v>
      </c>
      <c r="H40" s="83">
        <f t="shared" si="2"/>
        <v>2400</v>
      </c>
      <c r="I40" s="36"/>
      <c r="J40" s="36"/>
      <c r="K40" s="36"/>
      <c r="L40" s="25"/>
      <c r="M40" s="25"/>
      <c r="N40" s="25"/>
      <c r="O40" s="25"/>
      <c r="P40" s="25"/>
      <c r="Q40" s="25"/>
      <c r="R40" s="25"/>
      <c r="S40" s="36"/>
      <c r="T40" s="36"/>
      <c r="U40" s="36"/>
      <c r="V40" s="36"/>
      <c r="W40" s="36"/>
      <c r="X40" s="36"/>
      <c r="Y40" s="36"/>
      <c r="Z40" s="36"/>
    </row>
    <row r="41" spans="1:26">
      <c r="A41" s="49"/>
      <c r="B41" s="49"/>
      <c r="C41" s="50"/>
      <c r="D41" s="49"/>
      <c r="E41" s="49"/>
      <c r="F41" s="49"/>
      <c r="G41" s="51"/>
      <c r="H41" s="51"/>
      <c r="I41" s="36"/>
      <c r="J41" s="36"/>
      <c r="K41" s="36"/>
      <c r="L41" s="25"/>
      <c r="M41" s="25"/>
      <c r="N41" s="25"/>
      <c r="O41" s="25"/>
      <c r="P41" s="25"/>
      <c r="Q41" s="25"/>
      <c r="R41" s="25"/>
      <c r="S41" s="36"/>
      <c r="T41" s="36"/>
      <c r="U41" s="36"/>
      <c r="V41" s="36"/>
      <c r="W41" s="36"/>
      <c r="X41" s="36"/>
      <c r="Y41" s="36"/>
      <c r="Z41" s="36"/>
    </row>
    <row r="42" spans="1:26" ht="27.95" customHeight="1">
      <c r="A42" s="68" t="s">
        <v>63</v>
      </c>
      <c r="B42" s="69"/>
      <c r="C42" s="69"/>
      <c r="D42" s="69"/>
      <c r="E42" s="69"/>
      <c r="F42" s="69"/>
      <c r="G42" s="69"/>
      <c r="H42" s="80">
        <f>SUM(H43:H68)</f>
        <v>119975</v>
      </c>
      <c r="I42" s="38"/>
      <c r="J42" s="38"/>
      <c r="K42" s="38"/>
      <c r="L42" s="39"/>
      <c r="M42" s="39"/>
      <c r="N42" s="39"/>
      <c r="O42" s="39"/>
      <c r="P42" s="39"/>
      <c r="Q42" s="39"/>
      <c r="R42" s="39"/>
      <c r="S42" s="38"/>
      <c r="T42" s="38"/>
      <c r="U42" s="38"/>
      <c r="V42" s="38"/>
      <c r="W42" s="38"/>
      <c r="X42" s="38"/>
      <c r="Y42" s="38"/>
      <c r="Z42" s="38"/>
    </row>
    <row r="43" spans="1:26" ht="75">
      <c r="A43" s="52">
        <v>1</v>
      </c>
      <c r="B43" s="52" t="s">
        <v>18</v>
      </c>
      <c r="C43" s="53" t="s">
        <v>64</v>
      </c>
      <c r="D43" s="52" t="s">
        <v>36</v>
      </c>
      <c r="E43" s="52" t="s">
        <v>37</v>
      </c>
      <c r="F43" s="52">
        <v>22</v>
      </c>
      <c r="G43" s="54">
        <v>350</v>
      </c>
      <c r="H43" s="81">
        <f t="shared" ref="H43:H68" si="3">G43*F43</f>
        <v>7700</v>
      </c>
      <c r="I43" s="36"/>
      <c r="J43" s="34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51.75" customHeight="1">
      <c r="A44" s="56">
        <f t="shared" ref="A44:A68" si="4">IF(B44="","",A43+1)</f>
        <v>2</v>
      </c>
      <c r="B44" s="56" t="s">
        <v>18</v>
      </c>
      <c r="C44" s="57" t="s">
        <v>65</v>
      </c>
      <c r="D44" s="56" t="s">
        <v>36</v>
      </c>
      <c r="E44" s="56" t="s">
        <v>37</v>
      </c>
      <c r="F44" s="56">
        <v>22</v>
      </c>
      <c r="G44" s="59">
        <v>400</v>
      </c>
      <c r="H44" s="81">
        <f t="shared" si="3"/>
        <v>8800</v>
      </c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51.75" customHeight="1">
      <c r="A45" s="56">
        <f t="shared" si="4"/>
        <v>3</v>
      </c>
      <c r="B45" s="56" t="s">
        <v>18</v>
      </c>
      <c r="C45" s="57" t="s">
        <v>66</v>
      </c>
      <c r="D45" s="56" t="s">
        <v>67</v>
      </c>
      <c r="E45" s="56" t="s">
        <v>20</v>
      </c>
      <c r="F45" s="56">
        <v>1</v>
      </c>
      <c r="G45" s="59">
        <v>5500</v>
      </c>
      <c r="H45" s="81">
        <f t="shared" si="3"/>
        <v>5500</v>
      </c>
      <c r="I45" s="36"/>
      <c r="J45" s="34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45">
      <c r="A46" s="56">
        <f t="shared" si="4"/>
        <v>4</v>
      </c>
      <c r="B46" s="56" t="s">
        <v>31</v>
      </c>
      <c r="C46" s="57" t="s">
        <v>68</v>
      </c>
      <c r="D46" s="56" t="s">
        <v>36</v>
      </c>
      <c r="E46" s="56" t="s">
        <v>69</v>
      </c>
      <c r="F46" s="56">
        <v>4</v>
      </c>
      <c r="G46" s="59">
        <v>600</v>
      </c>
      <c r="H46" s="81">
        <f t="shared" si="3"/>
        <v>2400</v>
      </c>
      <c r="I46" s="36"/>
      <c r="J46" s="34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30">
      <c r="A47" s="56">
        <f t="shared" si="4"/>
        <v>5</v>
      </c>
      <c r="B47" s="56" t="s">
        <v>31</v>
      </c>
      <c r="C47" s="57" t="s">
        <v>70</v>
      </c>
      <c r="D47" s="56" t="s">
        <v>36</v>
      </c>
      <c r="E47" s="56" t="s">
        <v>69</v>
      </c>
      <c r="F47" s="56">
        <v>10</v>
      </c>
      <c r="G47" s="59">
        <v>600</v>
      </c>
      <c r="H47" s="81">
        <f t="shared" si="3"/>
        <v>6000</v>
      </c>
      <c r="I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75">
      <c r="A48" s="56">
        <f t="shared" si="4"/>
        <v>6</v>
      </c>
      <c r="B48" s="56" t="s">
        <v>31</v>
      </c>
      <c r="C48" s="57" t="s">
        <v>71</v>
      </c>
      <c r="D48" s="56" t="s">
        <v>36</v>
      </c>
      <c r="E48" s="56" t="s">
        <v>69</v>
      </c>
      <c r="F48" s="60">
        <v>3</v>
      </c>
      <c r="G48" s="59">
        <v>1800</v>
      </c>
      <c r="H48" s="81">
        <f t="shared" si="3"/>
        <v>5400</v>
      </c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39.75" customHeight="1">
      <c r="A49" s="56">
        <f t="shared" si="4"/>
        <v>7</v>
      </c>
      <c r="B49" s="56" t="s">
        <v>31</v>
      </c>
      <c r="C49" s="57" t="s">
        <v>72</v>
      </c>
      <c r="D49" s="56" t="s">
        <v>36</v>
      </c>
      <c r="E49" s="56" t="s">
        <v>69</v>
      </c>
      <c r="F49" s="56">
        <v>40</v>
      </c>
      <c r="G49" s="59">
        <v>600</v>
      </c>
      <c r="H49" s="81">
        <f t="shared" si="3"/>
        <v>24000</v>
      </c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66" customHeight="1">
      <c r="A50" s="56">
        <f t="shared" si="4"/>
        <v>8</v>
      </c>
      <c r="B50" s="56" t="s">
        <v>31</v>
      </c>
      <c r="C50" s="57" t="s">
        <v>73</v>
      </c>
      <c r="D50" s="56" t="s">
        <v>36</v>
      </c>
      <c r="E50" s="56" t="s">
        <v>69</v>
      </c>
      <c r="F50" s="56">
        <v>12</v>
      </c>
      <c r="G50" s="59">
        <v>900</v>
      </c>
      <c r="H50" s="81">
        <f t="shared" si="3"/>
        <v>10800</v>
      </c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63.75" customHeight="1">
      <c r="A51" s="56">
        <f t="shared" si="4"/>
        <v>9</v>
      </c>
      <c r="B51" s="56" t="s">
        <v>31</v>
      </c>
      <c r="C51" s="57" t="s">
        <v>74</v>
      </c>
      <c r="D51" s="56" t="s">
        <v>36</v>
      </c>
      <c r="E51" s="56" t="s">
        <v>69</v>
      </c>
      <c r="F51" s="56">
        <v>2</v>
      </c>
      <c r="G51" s="59">
        <v>900</v>
      </c>
      <c r="H51" s="81">
        <f t="shared" si="3"/>
        <v>1800</v>
      </c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36" customHeight="1">
      <c r="A52" s="56">
        <f t="shared" si="4"/>
        <v>10</v>
      </c>
      <c r="B52" s="56" t="s">
        <v>31</v>
      </c>
      <c r="C52" s="57" t="s">
        <v>75</v>
      </c>
      <c r="D52" s="56" t="s">
        <v>36</v>
      </c>
      <c r="E52" s="56" t="s">
        <v>76</v>
      </c>
      <c r="F52" s="56">
        <v>5</v>
      </c>
      <c r="G52" s="59">
        <v>600</v>
      </c>
      <c r="H52" s="81">
        <f t="shared" si="3"/>
        <v>3000</v>
      </c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51.75" customHeight="1">
      <c r="A53" s="56">
        <f t="shared" si="4"/>
        <v>11</v>
      </c>
      <c r="B53" s="56" t="s">
        <v>31</v>
      </c>
      <c r="C53" s="57" t="s">
        <v>77</v>
      </c>
      <c r="D53" s="56" t="s">
        <v>36</v>
      </c>
      <c r="E53" s="56" t="s">
        <v>69</v>
      </c>
      <c r="F53" s="56">
        <v>24</v>
      </c>
      <c r="G53" s="59">
        <v>500</v>
      </c>
      <c r="H53" s="81">
        <f t="shared" si="3"/>
        <v>12000</v>
      </c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38.25" customHeight="1">
      <c r="A54" s="56">
        <f t="shared" si="4"/>
        <v>12</v>
      </c>
      <c r="B54" s="56" t="s">
        <v>18</v>
      </c>
      <c r="C54" s="57" t="s">
        <v>78</v>
      </c>
      <c r="D54" s="56" t="s">
        <v>16</v>
      </c>
      <c r="E54" s="56" t="s">
        <v>79</v>
      </c>
      <c r="F54" s="56">
        <v>50</v>
      </c>
      <c r="G54" s="59">
        <v>80</v>
      </c>
      <c r="H54" s="81">
        <f t="shared" si="3"/>
        <v>4000</v>
      </c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9.5" customHeight="1">
      <c r="A55" s="56">
        <f t="shared" si="4"/>
        <v>13</v>
      </c>
      <c r="B55" s="56" t="s">
        <v>14</v>
      </c>
      <c r="C55" s="57" t="s">
        <v>80</v>
      </c>
      <c r="D55" s="56" t="s">
        <v>16</v>
      </c>
      <c r="E55" s="56" t="s">
        <v>81</v>
      </c>
      <c r="F55" s="56">
        <v>100</v>
      </c>
      <c r="G55" s="59">
        <v>50</v>
      </c>
      <c r="H55" s="81">
        <f t="shared" si="3"/>
        <v>5000</v>
      </c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49.5" customHeight="1">
      <c r="A56" s="56">
        <f t="shared" si="4"/>
        <v>14</v>
      </c>
      <c r="B56" s="56" t="s">
        <v>31</v>
      </c>
      <c r="C56" s="61" t="s">
        <v>82</v>
      </c>
      <c r="D56" s="56" t="s">
        <v>36</v>
      </c>
      <c r="E56" s="56" t="s">
        <v>30</v>
      </c>
      <c r="F56" s="56">
        <v>1</v>
      </c>
      <c r="G56" s="59">
        <v>600</v>
      </c>
      <c r="H56" s="81">
        <f t="shared" si="3"/>
        <v>600</v>
      </c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34.5" customHeight="1">
      <c r="A57" s="56">
        <f t="shared" si="4"/>
        <v>15</v>
      </c>
      <c r="B57" s="56" t="s">
        <v>31</v>
      </c>
      <c r="C57" s="62" t="s">
        <v>83</v>
      </c>
      <c r="D57" s="56" t="s">
        <v>36</v>
      </c>
      <c r="E57" s="56" t="s">
        <v>30</v>
      </c>
      <c r="F57" s="56">
        <v>3</v>
      </c>
      <c r="G57" s="59">
        <v>600</v>
      </c>
      <c r="H57" s="81">
        <f t="shared" si="3"/>
        <v>1800</v>
      </c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45">
      <c r="A58" s="56">
        <f t="shared" si="4"/>
        <v>16</v>
      </c>
      <c r="B58" s="56" t="s">
        <v>31</v>
      </c>
      <c r="C58" s="61" t="s">
        <v>84</v>
      </c>
      <c r="D58" s="56" t="s">
        <v>36</v>
      </c>
      <c r="E58" s="56" t="s">
        <v>30</v>
      </c>
      <c r="F58" s="56">
        <v>6</v>
      </c>
      <c r="G58" s="59">
        <v>600</v>
      </c>
      <c r="H58" s="81">
        <f t="shared" si="3"/>
        <v>3600</v>
      </c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48.75" customHeight="1">
      <c r="A59" s="56">
        <f t="shared" si="4"/>
        <v>17</v>
      </c>
      <c r="B59" s="56" t="s">
        <v>18</v>
      </c>
      <c r="C59" s="62" t="s">
        <v>85</v>
      </c>
      <c r="D59" s="56" t="s">
        <v>36</v>
      </c>
      <c r="E59" s="56" t="s">
        <v>37</v>
      </c>
      <c r="F59" s="56">
        <v>6</v>
      </c>
      <c r="G59" s="59">
        <v>200</v>
      </c>
      <c r="H59" s="81">
        <f t="shared" si="3"/>
        <v>1200</v>
      </c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39.75" customHeight="1">
      <c r="A60" s="56">
        <f t="shared" si="4"/>
        <v>18</v>
      </c>
      <c r="B60" s="56" t="s">
        <v>31</v>
      </c>
      <c r="C60" s="62" t="s">
        <v>86</v>
      </c>
      <c r="D60" s="56" t="s">
        <v>36</v>
      </c>
      <c r="E60" s="56" t="s">
        <v>37</v>
      </c>
      <c r="F60" s="56">
        <v>6</v>
      </c>
      <c r="G60" s="59">
        <v>200</v>
      </c>
      <c r="H60" s="81">
        <f t="shared" si="3"/>
        <v>1200</v>
      </c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48.75" customHeight="1">
      <c r="A61" s="56">
        <f t="shared" si="4"/>
        <v>19</v>
      </c>
      <c r="B61" s="56" t="s">
        <v>14</v>
      </c>
      <c r="C61" s="62" t="s">
        <v>87</v>
      </c>
      <c r="D61" s="56" t="s">
        <v>36</v>
      </c>
      <c r="E61" s="56" t="s">
        <v>20</v>
      </c>
      <c r="F61" s="56">
        <v>1</v>
      </c>
      <c r="G61" s="59">
        <v>1200</v>
      </c>
      <c r="H61" s="81">
        <f t="shared" si="3"/>
        <v>1200</v>
      </c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50.25" customHeight="1">
      <c r="A62" s="56">
        <f t="shared" si="4"/>
        <v>20</v>
      </c>
      <c r="B62" s="56" t="s">
        <v>31</v>
      </c>
      <c r="C62" s="62" t="s">
        <v>88</v>
      </c>
      <c r="D62" s="56" t="s">
        <v>36</v>
      </c>
      <c r="E62" s="56" t="s">
        <v>22</v>
      </c>
      <c r="F62" s="56">
        <v>100</v>
      </c>
      <c r="G62" s="59">
        <v>6</v>
      </c>
      <c r="H62" s="81">
        <f t="shared" si="3"/>
        <v>600</v>
      </c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48" customHeight="1">
      <c r="A63" s="56">
        <f t="shared" si="4"/>
        <v>21</v>
      </c>
      <c r="B63" s="56" t="s">
        <v>31</v>
      </c>
      <c r="C63" s="62" t="s">
        <v>89</v>
      </c>
      <c r="D63" s="56" t="s">
        <v>36</v>
      </c>
      <c r="E63" s="56" t="s">
        <v>90</v>
      </c>
      <c r="F63" s="56">
        <v>15</v>
      </c>
      <c r="G63" s="59">
        <v>20</v>
      </c>
      <c r="H63" s="81">
        <f t="shared" si="3"/>
        <v>300</v>
      </c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75">
      <c r="A64" s="56">
        <f t="shared" si="4"/>
        <v>22</v>
      </c>
      <c r="B64" s="56" t="s">
        <v>31</v>
      </c>
      <c r="C64" s="62" t="s">
        <v>91</v>
      </c>
      <c r="D64" s="56" t="s">
        <v>36</v>
      </c>
      <c r="E64" s="56" t="s">
        <v>90</v>
      </c>
      <c r="F64" s="56">
        <v>40</v>
      </c>
      <c r="G64" s="59">
        <v>20</v>
      </c>
      <c r="H64" s="81">
        <f t="shared" si="3"/>
        <v>800</v>
      </c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46.5" customHeight="1">
      <c r="A65" s="56">
        <f t="shared" si="4"/>
        <v>23</v>
      </c>
      <c r="B65" s="56" t="s">
        <v>31</v>
      </c>
      <c r="C65" s="62" t="s">
        <v>92</v>
      </c>
      <c r="D65" s="56" t="s">
        <v>41</v>
      </c>
      <c r="E65" s="56" t="s">
        <v>93</v>
      </c>
      <c r="F65" s="56">
        <v>1</v>
      </c>
      <c r="G65" s="59">
        <v>400</v>
      </c>
      <c r="H65" s="81">
        <f t="shared" si="3"/>
        <v>400</v>
      </c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>
      <c r="A66" s="56">
        <f t="shared" si="4"/>
        <v>24</v>
      </c>
      <c r="B66" s="56" t="s">
        <v>31</v>
      </c>
      <c r="C66" s="63" t="s">
        <v>94</v>
      </c>
      <c r="D66" s="56" t="s">
        <v>36</v>
      </c>
      <c r="E66" s="56" t="s">
        <v>30</v>
      </c>
      <c r="F66" s="56">
        <v>6</v>
      </c>
      <c r="G66" s="59">
        <v>1500</v>
      </c>
      <c r="H66" s="81">
        <f t="shared" si="3"/>
        <v>9000</v>
      </c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30" customHeight="1">
      <c r="A67" s="56">
        <f t="shared" si="4"/>
        <v>25</v>
      </c>
      <c r="B67" s="56" t="s">
        <v>31</v>
      </c>
      <c r="C67" s="63" t="s">
        <v>95</v>
      </c>
      <c r="D67" s="56" t="s">
        <v>36</v>
      </c>
      <c r="E67" s="56" t="s">
        <v>20</v>
      </c>
      <c r="F67" s="56">
        <v>9</v>
      </c>
      <c r="G67" s="59">
        <v>250</v>
      </c>
      <c r="H67" s="81">
        <f t="shared" si="3"/>
        <v>2250</v>
      </c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30">
      <c r="A68" s="56">
        <f t="shared" si="4"/>
        <v>26</v>
      </c>
      <c r="B68" s="56" t="s">
        <v>31</v>
      </c>
      <c r="C68" s="63" t="s">
        <v>96</v>
      </c>
      <c r="D68" s="56" t="s">
        <v>16</v>
      </c>
      <c r="E68" s="56" t="s">
        <v>30</v>
      </c>
      <c r="F68" s="56">
        <v>5</v>
      </c>
      <c r="G68" s="59">
        <v>125</v>
      </c>
      <c r="H68" s="81">
        <f t="shared" si="3"/>
        <v>625</v>
      </c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>
      <c r="C69" s="64"/>
    </row>
  </sheetData>
  <mergeCells count="6">
    <mergeCell ref="A31:G31"/>
    <mergeCell ref="A42:G42"/>
    <mergeCell ref="A3:G3"/>
    <mergeCell ref="A6:G6"/>
    <mergeCell ref="A12:G12"/>
    <mergeCell ref="A26:G26"/>
  </mergeCells>
  <dataValidations disablePrompts="1" count="2">
    <dataValidation type="list" allowBlank="1" showErrorMessage="1" sqref="B43:B68 B7:B11 B13:B25 B27:B30 B32:B41">
      <formula1>"Pré-Produção,Produção,Pós-Produção"</formula1>
    </dataValidation>
    <dataValidation type="list" allowBlank="1" showErrorMessage="1" sqref="D43:D68 D7:D11 D13:D25 D27:D30 D32:D41">
      <formula1>"Elaboração,Despesas Administrativas,Divulgação,Outros"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6666"/>
  </sheetPr>
  <dimension ref="A2:Z71"/>
  <sheetViews>
    <sheetView workbookViewId="0">
      <selection activeCell="J8" sqref="J8"/>
    </sheetView>
  </sheetViews>
  <sheetFormatPr defaultColWidth="14.42578125" defaultRowHeight="15" customHeight="1"/>
  <cols>
    <col min="1" max="1" width="5.28515625" customWidth="1"/>
    <col min="2" max="2" width="13" customWidth="1"/>
    <col min="3" max="3" width="49.42578125" customWidth="1"/>
    <col min="4" max="4" width="26.85546875" customWidth="1"/>
    <col min="5" max="5" width="22.42578125" customWidth="1"/>
    <col min="6" max="6" width="20.42578125" customWidth="1"/>
    <col min="7" max="7" width="17.42578125" customWidth="1"/>
    <col min="8" max="8" width="18.5703125" customWidth="1"/>
    <col min="9" max="9" width="7.5703125" customWidth="1"/>
    <col min="10" max="10" width="32.140625" customWidth="1"/>
    <col min="11" max="18" width="7.5703125" customWidth="1"/>
    <col min="19" max="26" width="12.5703125" customWidth="1"/>
  </cols>
  <sheetData>
    <row r="2" spans="1:26" ht="23.25">
      <c r="A2" s="1" t="s">
        <v>0</v>
      </c>
      <c r="E2" s="2" t="s">
        <v>1</v>
      </c>
      <c r="F2" s="3"/>
      <c r="G2" s="2" t="s">
        <v>2</v>
      </c>
      <c r="H2" s="4"/>
    </row>
    <row r="4" spans="1:26" ht="27.75" customHeight="1">
      <c r="A4" s="5" t="s">
        <v>3</v>
      </c>
      <c r="B4" s="6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7" t="s">
        <v>9</v>
      </c>
      <c r="H4" s="5" t="s">
        <v>10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27.75" customHeight="1">
      <c r="A5" s="68" t="s">
        <v>11</v>
      </c>
      <c r="B5" s="66"/>
      <c r="C5" s="66"/>
      <c r="D5" s="66"/>
      <c r="E5" s="66"/>
      <c r="F5" s="67"/>
      <c r="G5" s="9" t="s">
        <v>12</v>
      </c>
      <c r="H5" s="10">
        <f>H6+H29</f>
        <v>234590</v>
      </c>
      <c r="I5" s="8"/>
      <c r="J5" s="11">
        <f>AVERAGE(J6:K6)</f>
        <v>0.1061645362996527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>
      <c r="A6" s="65" t="s">
        <v>13</v>
      </c>
      <c r="B6" s="66"/>
      <c r="C6" s="66"/>
      <c r="D6" s="66"/>
      <c r="E6" s="66"/>
      <c r="F6" s="67"/>
      <c r="G6" s="12" t="s">
        <v>12</v>
      </c>
      <c r="H6" s="13">
        <f>SUM(H7:H28)</f>
        <v>121440</v>
      </c>
      <c r="I6" s="14"/>
      <c r="J6" s="15">
        <f>SUM(J7:J23)/H5</f>
        <v>0.10230615115733833</v>
      </c>
      <c r="K6" s="16">
        <f>J48/H44</f>
        <v>0.11002292144196707</v>
      </c>
      <c r="L6" s="17">
        <v>0</v>
      </c>
      <c r="M6" s="18">
        <f>AVERAGE(K6:L6)</f>
        <v>5.5011460720983535E-2</v>
      </c>
      <c r="N6" s="19"/>
      <c r="O6" s="19"/>
      <c r="P6" s="19"/>
      <c r="Q6" s="19"/>
      <c r="R6" s="19"/>
      <c r="S6" s="14"/>
      <c r="T6" s="14"/>
      <c r="U6" s="14"/>
      <c r="V6" s="14"/>
      <c r="W6" s="14"/>
      <c r="X6" s="14"/>
      <c r="Y6" s="14"/>
      <c r="Z6" s="14"/>
    </row>
    <row r="7" spans="1:26" ht="90">
      <c r="A7" s="20">
        <v>1</v>
      </c>
      <c r="B7" s="20" t="s">
        <v>14</v>
      </c>
      <c r="C7" s="21" t="s">
        <v>15</v>
      </c>
      <c r="D7" s="20" t="s">
        <v>16</v>
      </c>
      <c r="E7" s="20" t="s">
        <v>17</v>
      </c>
      <c r="F7" s="20">
        <v>6</v>
      </c>
      <c r="G7" s="22">
        <v>2000</v>
      </c>
      <c r="H7" s="23">
        <f t="shared" ref="H7:H18" si="0">G7*F7</f>
        <v>12000</v>
      </c>
      <c r="I7" s="24"/>
      <c r="J7" s="24"/>
      <c r="K7" s="24"/>
      <c r="L7" s="25"/>
      <c r="M7" s="25"/>
      <c r="N7" s="25"/>
      <c r="O7" s="25"/>
      <c r="P7" s="25"/>
      <c r="Q7" s="25"/>
      <c r="R7" s="25"/>
      <c r="S7" s="24"/>
      <c r="T7" s="24"/>
      <c r="U7" s="24"/>
      <c r="V7" s="24"/>
      <c r="W7" s="24"/>
      <c r="X7" s="24"/>
      <c r="Y7" s="24"/>
      <c r="Z7" s="24"/>
    </row>
    <row r="8" spans="1:26" ht="80.25" customHeight="1">
      <c r="A8" s="26">
        <v>2</v>
      </c>
      <c r="B8" s="26" t="s">
        <v>18</v>
      </c>
      <c r="C8" s="27" t="s">
        <v>19</v>
      </c>
      <c r="D8" s="26" t="s">
        <v>16</v>
      </c>
      <c r="E8" s="26" t="s">
        <v>20</v>
      </c>
      <c r="F8" s="26">
        <v>1</v>
      </c>
      <c r="G8" s="28">
        <v>3000</v>
      </c>
      <c r="H8" s="29">
        <f t="shared" si="0"/>
        <v>3000</v>
      </c>
      <c r="I8" s="24"/>
      <c r="J8" s="24"/>
      <c r="K8" s="24"/>
      <c r="L8" s="25"/>
      <c r="M8" s="25"/>
      <c r="N8" s="25"/>
      <c r="O8" s="25"/>
      <c r="P8" s="25"/>
      <c r="Q8" s="25"/>
      <c r="R8" s="25"/>
      <c r="S8" s="24"/>
      <c r="T8" s="24"/>
      <c r="U8" s="24"/>
      <c r="V8" s="24"/>
      <c r="W8" s="24"/>
      <c r="X8" s="24"/>
      <c r="Y8" s="24"/>
      <c r="Z8" s="24"/>
    </row>
    <row r="9" spans="1:26" ht="33" customHeight="1">
      <c r="A9" s="20">
        <v>3</v>
      </c>
      <c r="B9" s="26" t="s">
        <v>18</v>
      </c>
      <c r="C9" s="27" t="s">
        <v>21</v>
      </c>
      <c r="D9" s="26" t="s">
        <v>16</v>
      </c>
      <c r="E9" s="26" t="s">
        <v>22</v>
      </c>
      <c r="F9" s="26">
        <v>2400</v>
      </c>
      <c r="G9" s="28">
        <v>1.5</v>
      </c>
      <c r="H9" s="29">
        <f t="shared" si="0"/>
        <v>3600</v>
      </c>
      <c r="I9" s="24"/>
      <c r="J9" s="24"/>
      <c r="K9" s="24"/>
      <c r="L9" s="25"/>
      <c r="M9" s="25"/>
      <c r="N9" s="25"/>
      <c r="O9" s="25"/>
      <c r="P9" s="25"/>
      <c r="Q9" s="25"/>
      <c r="R9" s="25"/>
      <c r="S9" s="24"/>
      <c r="T9" s="24"/>
      <c r="U9" s="24"/>
      <c r="V9" s="24"/>
      <c r="W9" s="24"/>
      <c r="X9" s="24"/>
      <c r="Y9" s="24"/>
      <c r="Z9" s="24"/>
    </row>
    <row r="10" spans="1:26" ht="30.75" customHeight="1">
      <c r="A10" s="26">
        <v>4</v>
      </c>
      <c r="B10" s="26" t="s">
        <v>18</v>
      </c>
      <c r="C10" s="27" t="s">
        <v>23</v>
      </c>
      <c r="D10" s="26" t="s">
        <v>16</v>
      </c>
      <c r="E10" s="26" t="s">
        <v>22</v>
      </c>
      <c r="F10" s="26">
        <v>30000</v>
      </c>
      <c r="G10" s="28">
        <v>0.15</v>
      </c>
      <c r="H10" s="29">
        <f t="shared" si="0"/>
        <v>4500</v>
      </c>
      <c r="I10" s="24"/>
      <c r="J10" s="24"/>
      <c r="K10" s="24"/>
      <c r="L10" s="25"/>
      <c r="M10" s="25"/>
      <c r="N10" s="25"/>
      <c r="O10" s="25"/>
      <c r="P10" s="25"/>
      <c r="Q10" s="25"/>
      <c r="R10" s="25"/>
      <c r="S10" s="24"/>
      <c r="T10" s="24"/>
      <c r="U10" s="24"/>
      <c r="V10" s="24"/>
      <c r="W10" s="24"/>
      <c r="X10" s="24"/>
      <c r="Y10" s="24"/>
      <c r="Z10" s="24"/>
    </row>
    <row r="11" spans="1:26">
      <c r="A11" s="20">
        <v>5</v>
      </c>
      <c r="B11" s="26" t="s">
        <v>18</v>
      </c>
      <c r="C11" s="27" t="s">
        <v>24</v>
      </c>
      <c r="D11" s="26" t="s">
        <v>16</v>
      </c>
      <c r="E11" s="26" t="s">
        <v>22</v>
      </c>
      <c r="F11" s="26">
        <v>30</v>
      </c>
      <c r="G11" s="28">
        <v>90</v>
      </c>
      <c r="H11" s="29">
        <f t="shared" si="0"/>
        <v>2700</v>
      </c>
      <c r="I11" s="24"/>
      <c r="J11" s="24"/>
      <c r="K11" s="24"/>
      <c r="L11" s="25"/>
      <c r="M11" s="25"/>
      <c r="N11" s="25"/>
      <c r="O11" s="25"/>
      <c r="P11" s="25"/>
      <c r="Q11" s="25"/>
      <c r="R11" s="25"/>
      <c r="S11" s="24"/>
      <c r="T11" s="24"/>
      <c r="U11" s="24"/>
      <c r="V11" s="24"/>
      <c r="W11" s="24"/>
      <c r="X11" s="24"/>
      <c r="Y11" s="24"/>
      <c r="Z11" s="24"/>
    </row>
    <row r="12" spans="1:26" ht="45">
      <c r="A12" s="26">
        <v>6</v>
      </c>
      <c r="B12" s="26" t="s">
        <v>18</v>
      </c>
      <c r="C12" s="27" t="s">
        <v>25</v>
      </c>
      <c r="D12" s="26" t="s">
        <v>16</v>
      </c>
      <c r="E12" s="26" t="s">
        <v>22</v>
      </c>
      <c r="F12" s="30">
        <v>5000</v>
      </c>
      <c r="G12" s="28">
        <v>1.5</v>
      </c>
      <c r="H12" s="29">
        <f t="shared" si="0"/>
        <v>7500</v>
      </c>
      <c r="I12" s="24"/>
      <c r="J12" s="24"/>
      <c r="K12" s="24"/>
      <c r="L12" s="25"/>
      <c r="M12" s="25"/>
      <c r="N12" s="25"/>
      <c r="O12" s="25"/>
      <c r="P12" s="25"/>
      <c r="Q12" s="25"/>
      <c r="R12" s="25"/>
      <c r="S12" s="24"/>
      <c r="T12" s="24"/>
      <c r="U12" s="24"/>
      <c r="V12" s="24"/>
      <c r="W12" s="24"/>
      <c r="X12" s="24"/>
      <c r="Y12" s="24"/>
      <c r="Z12" s="24"/>
    </row>
    <row r="13" spans="1:26" ht="30">
      <c r="A13" s="20">
        <v>7</v>
      </c>
      <c r="B13" s="26" t="s">
        <v>18</v>
      </c>
      <c r="C13" s="27" t="s">
        <v>26</v>
      </c>
      <c r="D13" s="26"/>
      <c r="E13" s="26" t="s">
        <v>22</v>
      </c>
      <c r="F13" s="26">
        <v>5000</v>
      </c>
      <c r="G13" s="28">
        <v>0.15</v>
      </c>
      <c r="H13" s="29">
        <f t="shared" si="0"/>
        <v>750</v>
      </c>
      <c r="I13" s="24"/>
      <c r="J13" s="24"/>
      <c r="K13" s="24"/>
      <c r="L13" s="25"/>
      <c r="M13" s="25"/>
      <c r="N13" s="25"/>
      <c r="O13" s="25"/>
      <c r="P13" s="25"/>
      <c r="Q13" s="25"/>
      <c r="R13" s="25"/>
      <c r="S13" s="24"/>
      <c r="T13" s="24"/>
      <c r="U13" s="24"/>
      <c r="V13" s="24"/>
      <c r="W13" s="24"/>
      <c r="X13" s="24"/>
      <c r="Y13" s="24"/>
      <c r="Z13" s="24"/>
    </row>
    <row r="14" spans="1:26" ht="30">
      <c r="A14" s="26">
        <v>8</v>
      </c>
      <c r="B14" s="26" t="s">
        <v>14</v>
      </c>
      <c r="C14" s="27" t="s">
        <v>27</v>
      </c>
      <c r="D14" s="26" t="s">
        <v>16</v>
      </c>
      <c r="E14" s="26" t="s">
        <v>22</v>
      </c>
      <c r="F14" s="26">
        <v>3</v>
      </c>
      <c r="G14" s="28">
        <v>80</v>
      </c>
      <c r="H14" s="29">
        <f t="shared" si="0"/>
        <v>240</v>
      </c>
      <c r="I14" s="24"/>
      <c r="J14" s="24"/>
      <c r="K14" s="24"/>
      <c r="L14" s="25"/>
      <c r="M14" s="25"/>
      <c r="N14" s="25"/>
      <c r="O14" s="25"/>
      <c r="P14" s="25"/>
      <c r="Q14" s="25"/>
      <c r="R14" s="25"/>
      <c r="S14" s="24"/>
      <c r="T14" s="24"/>
      <c r="U14" s="24"/>
      <c r="V14" s="24"/>
      <c r="W14" s="24"/>
      <c r="X14" s="24"/>
      <c r="Y14" s="24"/>
      <c r="Z14" s="24"/>
    </row>
    <row r="15" spans="1:26" ht="30">
      <c r="A15" s="20">
        <v>9</v>
      </c>
      <c r="B15" s="26" t="s">
        <v>14</v>
      </c>
      <c r="C15" s="27" t="s">
        <v>28</v>
      </c>
      <c r="D15" s="30" t="s">
        <v>16</v>
      </c>
      <c r="E15" s="26" t="s">
        <v>22</v>
      </c>
      <c r="F15" s="30">
        <v>1</v>
      </c>
      <c r="G15" s="31">
        <v>850</v>
      </c>
      <c r="H15" s="29">
        <f t="shared" si="0"/>
        <v>850</v>
      </c>
      <c r="I15" s="24"/>
      <c r="J15" s="24"/>
      <c r="K15" s="24"/>
      <c r="L15" s="25"/>
      <c r="M15" s="25"/>
      <c r="N15" s="25"/>
      <c r="O15" s="25"/>
      <c r="P15" s="25"/>
      <c r="Q15" s="25"/>
      <c r="R15" s="25"/>
      <c r="S15" s="24"/>
      <c r="T15" s="24"/>
      <c r="U15" s="24"/>
      <c r="V15" s="24"/>
      <c r="W15" s="24"/>
      <c r="X15" s="24"/>
      <c r="Y15" s="24"/>
      <c r="Z15" s="24"/>
    </row>
    <row r="16" spans="1:26" ht="30">
      <c r="A16" s="26">
        <v>10</v>
      </c>
      <c r="B16" s="26" t="s">
        <v>14</v>
      </c>
      <c r="C16" s="27" t="s">
        <v>29</v>
      </c>
      <c r="D16" s="26" t="s">
        <v>16</v>
      </c>
      <c r="E16" s="26" t="s">
        <v>30</v>
      </c>
      <c r="F16" s="30">
        <v>5</v>
      </c>
      <c r="G16" s="28">
        <v>800</v>
      </c>
      <c r="H16" s="29">
        <f t="shared" si="0"/>
        <v>4000</v>
      </c>
      <c r="I16" s="24"/>
      <c r="J16" s="24"/>
      <c r="K16" s="24"/>
      <c r="L16" s="25"/>
      <c r="M16" s="25"/>
      <c r="N16" s="25"/>
      <c r="O16" s="25"/>
      <c r="P16" s="25"/>
      <c r="Q16" s="25"/>
      <c r="R16" s="25"/>
      <c r="S16" s="24"/>
      <c r="T16" s="24"/>
      <c r="U16" s="24"/>
      <c r="V16" s="24"/>
      <c r="W16" s="24"/>
      <c r="X16" s="24"/>
      <c r="Y16" s="24"/>
      <c r="Z16" s="24"/>
    </row>
    <row r="17" spans="1:26" ht="45">
      <c r="A17" s="20">
        <v>11</v>
      </c>
      <c r="B17" s="26" t="s">
        <v>31</v>
      </c>
      <c r="C17" s="32" t="s">
        <v>32</v>
      </c>
      <c r="D17" s="26" t="s">
        <v>16</v>
      </c>
      <c r="E17" s="26" t="s">
        <v>30</v>
      </c>
      <c r="F17" s="26">
        <v>8</v>
      </c>
      <c r="G17" s="28">
        <v>200</v>
      </c>
      <c r="H17" s="29">
        <f t="shared" si="0"/>
        <v>1600</v>
      </c>
      <c r="I17" s="24"/>
      <c r="J17" s="24"/>
      <c r="K17" s="24"/>
      <c r="L17" s="25"/>
      <c r="M17" s="25"/>
      <c r="N17" s="25"/>
      <c r="O17" s="25"/>
      <c r="P17" s="25"/>
      <c r="Q17" s="25"/>
      <c r="R17" s="25"/>
      <c r="S17" s="24"/>
      <c r="T17" s="24"/>
      <c r="U17" s="24"/>
      <c r="V17" s="24"/>
      <c r="W17" s="24"/>
      <c r="X17" s="24"/>
      <c r="Y17" s="24"/>
      <c r="Z17" s="24"/>
    </row>
    <row r="18" spans="1:26" ht="60">
      <c r="A18" s="26">
        <v>12</v>
      </c>
      <c r="B18" s="26" t="s">
        <v>31</v>
      </c>
      <c r="C18" s="32" t="s">
        <v>33</v>
      </c>
      <c r="D18" s="26" t="s">
        <v>16</v>
      </c>
      <c r="E18" s="26" t="s">
        <v>30</v>
      </c>
      <c r="F18" s="26">
        <v>6</v>
      </c>
      <c r="G18" s="28">
        <v>600</v>
      </c>
      <c r="H18" s="29">
        <f t="shared" si="0"/>
        <v>3600</v>
      </c>
      <c r="I18" s="24"/>
      <c r="J18" s="24"/>
      <c r="K18" s="24"/>
      <c r="L18" s="25"/>
      <c r="M18" s="25"/>
      <c r="N18" s="25"/>
      <c r="O18" s="25"/>
      <c r="P18" s="25"/>
      <c r="Q18" s="25"/>
      <c r="R18" s="25"/>
      <c r="S18" s="24"/>
      <c r="T18" s="24"/>
      <c r="U18" s="24"/>
      <c r="V18" s="24"/>
      <c r="W18" s="24"/>
      <c r="X18" s="24"/>
      <c r="Y18" s="24"/>
      <c r="Z18" s="24"/>
    </row>
    <row r="19" spans="1:26" ht="60">
      <c r="A19" s="20">
        <v>13</v>
      </c>
      <c r="B19" s="26" t="s">
        <v>31</v>
      </c>
      <c r="C19" s="32" t="s">
        <v>34</v>
      </c>
      <c r="D19" s="26" t="s">
        <v>16</v>
      </c>
      <c r="E19" s="26" t="s">
        <v>20</v>
      </c>
      <c r="F19" s="26">
        <v>1</v>
      </c>
      <c r="G19" s="28">
        <v>3500</v>
      </c>
      <c r="H19" s="29">
        <v>3000</v>
      </c>
      <c r="I19" s="24"/>
      <c r="J19" s="24"/>
      <c r="K19" s="24"/>
      <c r="L19" s="25"/>
      <c r="M19" s="25"/>
      <c r="N19" s="25"/>
      <c r="O19" s="25"/>
      <c r="P19" s="25"/>
      <c r="Q19" s="25"/>
      <c r="R19" s="25"/>
      <c r="S19" s="24"/>
      <c r="T19" s="24"/>
      <c r="U19" s="24"/>
      <c r="V19" s="24"/>
      <c r="W19" s="24"/>
      <c r="X19" s="24"/>
      <c r="Y19" s="24"/>
      <c r="Z19" s="24"/>
    </row>
    <row r="20" spans="1:26" ht="60">
      <c r="A20" s="26">
        <v>14</v>
      </c>
      <c r="B20" s="26" t="s">
        <v>31</v>
      </c>
      <c r="C20" s="33" t="s">
        <v>35</v>
      </c>
      <c r="D20" s="26" t="s">
        <v>36</v>
      </c>
      <c r="E20" s="26" t="s">
        <v>37</v>
      </c>
      <c r="F20" s="26">
        <v>24</v>
      </c>
      <c r="G20" s="31">
        <v>500</v>
      </c>
      <c r="H20" s="29">
        <f t="shared" ref="H20:H28" si="1">G20*F20</f>
        <v>12000</v>
      </c>
      <c r="I20" s="24"/>
      <c r="J20" s="34">
        <f>H20</f>
        <v>12000</v>
      </c>
      <c r="K20" s="24"/>
      <c r="L20" s="25"/>
      <c r="M20" s="25"/>
      <c r="N20" s="25"/>
      <c r="O20" s="25"/>
      <c r="P20" s="25"/>
      <c r="Q20" s="25"/>
      <c r="R20" s="25"/>
      <c r="S20" s="24"/>
      <c r="T20" s="24"/>
      <c r="U20" s="24"/>
      <c r="V20" s="24"/>
      <c r="W20" s="24"/>
      <c r="X20" s="24"/>
      <c r="Y20" s="24"/>
      <c r="Z20" s="24"/>
    </row>
    <row r="21" spans="1:26" ht="45">
      <c r="A21" s="20">
        <v>15</v>
      </c>
      <c r="B21" s="26" t="s">
        <v>31</v>
      </c>
      <c r="C21" s="33" t="s">
        <v>38</v>
      </c>
      <c r="D21" s="26" t="s">
        <v>36</v>
      </c>
      <c r="E21" s="26" t="s">
        <v>37</v>
      </c>
      <c r="F21" s="26">
        <v>24</v>
      </c>
      <c r="G21" s="28">
        <v>400</v>
      </c>
      <c r="H21" s="29">
        <f t="shared" si="1"/>
        <v>9600</v>
      </c>
      <c r="I21" s="24"/>
      <c r="J21" s="24"/>
      <c r="K21" s="24"/>
      <c r="L21" s="25"/>
      <c r="M21" s="25"/>
      <c r="N21" s="25"/>
      <c r="O21" s="25"/>
      <c r="P21" s="25"/>
      <c r="Q21" s="25"/>
      <c r="R21" s="25"/>
      <c r="S21" s="24"/>
      <c r="T21" s="24"/>
      <c r="U21" s="24"/>
      <c r="V21" s="24"/>
      <c r="W21" s="24"/>
      <c r="X21" s="24"/>
      <c r="Y21" s="24"/>
      <c r="Z21" s="24"/>
    </row>
    <row r="22" spans="1:26" ht="30">
      <c r="A22" s="26">
        <v>16</v>
      </c>
      <c r="B22" s="26" t="s">
        <v>31</v>
      </c>
      <c r="C22" s="33" t="s">
        <v>39</v>
      </c>
      <c r="D22" s="26" t="s">
        <v>36</v>
      </c>
      <c r="E22" s="26" t="s">
        <v>37</v>
      </c>
      <c r="F22" s="30">
        <v>8</v>
      </c>
      <c r="G22" s="28">
        <v>200</v>
      </c>
      <c r="H22" s="29">
        <f t="shared" si="1"/>
        <v>1600</v>
      </c>
      <c r="I22" s="24"/>
      <c r="J22" s="24"/>
      <c r="K22" s="24"/>
      <c r="L22" s="25"/>
      <c r="M22" s="25"/>
      <c r="N22" s="25"/>
      <c r="O22" s="25"/>
      <c r="P22" s="25"/>
      <c r="Q22" s="25"/>
      <c r="R22" s="25"/>
      <c r="S22" s="24"/>
      <c r="T22" s="24"/>
      <c r="U22" s="24"/>
      <c r="V22" s="24"/>
      <c r="W22" s="24"/>
      <c r="X22" s="24"/>
      <c r="Y22" s="24"/>
      <c r="Z22" s="24"/>
    </row>
    <row r="23" spans="1:26" ht="105">
      <c r="A23" s="20">
        <v>17</v>
      </c>
      <c r="B23" s="26" t="s">
        <v>18</v>
      </c>
      <c r="C23" s="33" t="s">
        <v>40</v>
      </c>
      <c r="D23" s="26" t="s">
        <v>41</v>
      </c>
      <c r="E23" s="26" t="s">
        <v>17</v>
      </c>
      <c r="F23" s="26">
        <v>6</v>
      </c>
      <c r="G23" s="28">
        <v>2000</v>
      </c>
      <c r="H23" s="29">
        <f t="shared" si="1"/>
        <v>12000</v>
      </c>
      <c r="I23" s="24"/>
      <c r="J23" s="34">
        <f>H23</f>
        <v>12000</v>
      </c>
      <c r="K23" s="24"/>
      <c r="L23" s="25"/>
      <c r="M23" s="25"/>
      <c r="N23" s="25"/>
      <c r="O23" s="25"/>
      <c r="P23" s="25"/>
      <c r="Q23" s="25"/>
      <c r="R23" s="25"/>
      <c r="S23" s="24"/>
      <c r="T23" s="24"/>
      <c r="U23" s="24"/>
      <c r="V23" s="24"/>
      <c r="W23" s="24"/>
      <c r="X23" s="24"/>
      <c r="Y23" s="24"/>
      <c r="Z23" s="24"/>
    </row>
    <row r="24" spans="1:26" ht="45">
      <c r="A24" s="26">
        <v>18</v>
      </c>
      <c r="B24" s="26" t="s">
        <v>31</v>
      </c>
      <c r="C24" s="35" t="s">
        <v>42</v>
      </c>
      <c r="D24" s="26" t="s">
        <v>36</v>
      </c>
      <c r="E24" s="26" t="s">
        <v>30</v>
      </c>
      <c r="F24" s="26">
        <v>4</v>
      </c>
      <c r="G24" s="28">
        <v>2000</v>
      </c>
      <c r="H24" s="29">
        <f t="shared" si="1"/>
        <v>8000</v>
      </c>
      <c r="I24" s="24"/>
      <c r="J24" s="24"/>
      <c r="K24" s="24"/>
      <c r="L24" s="25"/>
      <c r="M24" s="25"/>
      <c r="N24" s="25"/>
      <c r="O24" s="25"/>
      <c r="P24" s="25"/>
      <c r="Q24" s="25"/>
      <c r="R24" s="25"/>
      <c r="S24" s="24"/>
      <c r="T24" s="24"/>
      <c r="U24" s="24"/>
      <c r="V24" s="24"/>
      <c r="W24" s="24"/>
      <c r="X24" s="24"/>
      <c r="Y24" s="24"/>
      <c r="Z24" s="24"/>
    </row>
    <row r="25" spans="1:26" ht="45">
      <c r="A25" s="20">
        <v>19</v>
      </c>
      <c r="B25" s="26" t="s">
        <v>31</v>
      </c>
      <c r="C25" s="33" t="s">
        <v>43</v>
      </c>
      <c r="D25" s="26" t="s">
        <v>36</v>
      </c>
      <c r="E25" s="26" t="s">
        <v>30</v>
      </c>
      <c r="F25" s="26">
        <v>6</v>
      </c>
      <c r="G25" s="28">
        <v>400</v>
      </c>
      <c r="H25" s="29">
        <f t="shared" si="1"/>
        <v>2400</v>
      </c>
      <c r="I25" s="24"/>
      <c r="J25" s="24"/>
      <c r="K25" s="24"/>
      <c r="L25" s="25"/>
      <c r="M25" s="25"/>
      <c r="N25" s="25"/>
      <c r="O25" s="25"/>
      <c r="P25" s="25"/>
      <c r="Q25" s="25"/>
      <c r="R25" s="25"/>
      <c r="S25" s="24"/>
      <c r="T25" s="24"/>
      <c r="U25" s="24"/>
      <c r="V25" s="24"/>
      <c r="W25" s="24"/>
      <c r="X25" s="24"/>
      <c r="Y25" s="24"/>
      <c r="Z25" s="24"/>
    </row>
    <row r="26" spans="1:26" ht="30">
      <c r="A26" s="26">
        <v>20</v>
      </c>
      <c r="B26" s="30" t="s">
        <v>31</v>
      </c>
      <c r="C26" s="35" t="s">
        <v>44</v>
      </c>
      <c r="D26" s="30" t="s">
        <v>36</v>
      </c>
      <c r="E26" s="30" t="s">
        <v>45</v>
      </c>
      <c r="F26" s="30">
        <v>1</v>
      </c>
      <c r="G26" s="31">
        <v>2000</v>
      </c>
      <c r="H26" s="29">
        <f t="shared" si="1"/>
        <v>2000</v>
      </c>
      <c r="I26" s="24"/>
      <c r="J26" s="36"/>
      <c r="K26" s="24"/>
      <c r="L26" s="25"/>
      <c r="M26" s="25"/>
      <c r="N26" s="25"/>
      <c r="O26" s="25"/>
      <c r="P26" s="25"/>
      <c r="Q26" s="25"/>
      <c r="R26" s="25"/>
      <c r="S26" s="24"/>
      <c r="T26" s="24"/>
      <c r="U26" s="24"/>
      <c r="V26" s="24"/>
      <c r="W26" s="24"/>
      <c r="X26" s="24"/>
      <c r="Y26" s="24"/>
      <c r="Z26" s="24"/>
    </row>
    <row r="27" spans="1:26" ht="45">
      <c r="A27" s="20">
        <v>21</v>
      </c>
      <c r="B27" s="26" t="s">
        <v>31</v>
      </c>
      <c r="C27" s="27" t="s">
        <v>46</v>
      </c>
      <c r="D27" s="26" t="s">
        <v>36</v>
      </c>
      <c r="E27" s="37" t="s">
        <v>45</v>
      </c>
      <c r="F27" s="26">
        <v>1</v>
      </c>
      <c r="G27" s="28">
        <v>2500</v>
      </c>
      <c r="H27" s="29">
        <f t="shared" si="1"/>
        <v>2500</v>
      </c>
      <c r="I27" s="24"/>
      <c r="J27" s="24"/>
      <c r="K27" s="24"/>
      <c r="L27" s="25"/>
      <c r="M27" s="25"/>
      <c r="N27" s="25"/>
      <c r="O27" s="25"/>
      <c r="P27" s="25"/>
      <c r="Q27" s="25"/>
      <c r="R27" s="25"/>
      <c r="S27" s="24"/>
      <c r="T27" s="24"/>
      <c r="U27" s="24"/>
      <c r="V27" s="24"/>
      <c r="W27" s="24"/>
      <c r="X27" s="24"/>
      <c r="Y27" s="24"/>
      <c r="Z27" s="24"/>
    </row>
    <row r="28" spans="1:26" ht="75">
      <c r="A28" s="26">
        <v>22</v>
      </c>
      <c r="B28" s="26" t="s">
        <v>31</v>
      </c>
      <c r="C28" s="32" t="s">
        <v>47</v>
      </c>
      <c r="D28" s="26" t="s">
        <v>36</v>
      </c>
      <c r="E28" s="37" t="s">
        <v>45</v>
      </c>
      <c r="F28" s="26">
        <v>20</v>
      </c>
      <c r="G28" s="28">
        <v>1200</v>
      </c>
      <c r="H28" s="29">
        <f t="shared" si="1"/>
        <v>24000</v>
      </c>
      <c r="I28" s="24"/>
      <c r="J28" s="24"/>
      <c r="K28" s="24"/>
      <c r="L28" s="25"/>
      <c r="M28" s="25"/>
      <c r="N28" s="25"/>
      <c r="O28" s="25"/>
      <c r="P28" s="25"/>
      <c r="Q28" s="25"/>
      <c r="R28" s="25"/>
      <c r="S28" s="24"/>
      <c r="T28" s="24"/>
      <c r="U28" s="24"/>
      <c r="V28" s="24"/>
      <c r="W28" s="24"/>
      <c r="X28" s="24"/>
      <c r="Y28" s="24"/>
      <c r="Z28" s="24"/>
    </row>
    <row r="29" spans="1:26" ht="15.75">
      <c r="A29" s="65" t="s">
        <v>48</v>
      </c>
      <c r="B29" s="66"/>
      <c r="C29" s="66"/>
      <c r="D29" s="66"/>
      <c r="E29" s="66"/>
      <c r="F29" s="67"/>
      <c r="G29" s="12" t="s">
        <v>12</v>
      </c>
      <c r="H29" s="13">
        <f>SUM(H30:H42)</f>
        <v>113150</v>
      </c>
      <c r="I29" s="38"/>
      <c r="J29" s="38"/>
      <c r="K29" s="38"/>
      <c r="L29" s="39"/>
      <c r="M29" s="39"/>
      <c r="N29" s="39"/>
      <c r="O29" s="39"/>
      <c r="P29" s="39"/>
      <c r="Q29" s="39"/>
      <c r="R29" s="39"/>
      <c r="S29" s="38"/>
      <c r="T29" s="38"/>
      <c r="U29" s="38"/>
      <c r="V29" s="38"/>
      <c r="W29" s="38"/>
      <c r="X29" s="38"/>
      <c r="Y29" s="38"/>
      <c r="Z29" s="38"/>
    </row>
    <row r="30" spans="1:26" ht="30">
      <c r="A30" s="40">
        <v>23</v>
      </c>
      <c r="B30" s="41" t="s">
        <v>31</v>
      </c>
      <c r="C30" s="42" t="s">
        <v>49</v>
      </c>
      <c r="D30" s="41" t="s">
        <v>36</v>
      </c>
      <c r="E30" s="41" t="s">
        <v>37</v>
      </c>
      <c r="F30" s="40">
        <v>2</v>
      </c>
      <c r="G30" s="43">
        <v>200</v>
      </c>
      <c r="H30" s="29">
        <f t="shared" ref="H30:H42" si="2">G30*F30</f>
        <v>400</v>
      </c>
      <c r="I30" s="24"/>
      <c r="J30" s="36">
        <v>0</v>
      </c>
      <c r="K30" s="24"/>
      <c r="L30" s="25"/>
      <c r="M30" s="25"/>
      <c r="N30" s="25"/>
      <c r="O30" s="25"/>
      <c r="P30" s="25"/>
      <c r="Q30" s="25"/>
      <c r="R30" s="25"/>
      <c r="S30" s="24"/>
      <c r="T30" s="24"/>
      <c r="U30" s="24"/>
      <c r="V30" s="24"/>
      <c r="W30" s="24"/>
      <c r="X30" s="24"/>
      <c r="Y30" s="24"/>
      <c r="Z30" s="24"/>
    </row>
    <row r="31" spans="1:26" ht="30">
      <c r="A31" s="40">
        <v>24</v>
      </c>
      <c r="B31" s="40" t="s">
        <v>31</v>
      </c>
      <c r="C31" s="42" t="s">
        <v>44</v>
      </c>
      <c r="D31" s="40" t="s">
        <v>36</v>
      </c>
      <c r="E31" s="40" t="s">
        <v>45</v>
      </c>
      <c r="F31" s="40">
        <v>1</v>
      </c>
      <c r="G31" s="44">
        <v>2000</v>
      </c>
      <c r="H31" s="29">
        <f t="shared" si="2"/>
        <v>2000</v>
      </c>
      <c r="I31" s="24"/>
      <c r="J31" s="36"/>
      <c r="K31" s="24"/>
      <c r="L31" s="25"/>
      <c r="M31" s="25"/>
      <c r="N31" s="25"/>
      <c r="O31" s="25"/>
      <c r="P31" s="25"/>
      <c r="Q31" s="25"/>
      <c r="R31" s="25"/>
      <c r="S31" s="24"/>
      <c r="T31" s="24"/>
      <c r="U31" s="24"/>
      <c r="V31" s="24"/>
      <c r="W31" s="24"/>
      <c r="X31" s="24"/>
      <c r="Y31" s="24"/>
      <c r="Z31" s="24"/>
    </row>
    <row r="32" spans="1:26" ht="45">
      <c r="A32" s="40">
        <v>25</v>
      </c>
      <c r="B32" s="41" t="s">
        <v>18</v>
      </c>
      <c r="C32" s="42" t="s">
        <v>50</v>
      </c>
      <c r="D32" s="41" t="s">
        <v>16</v>
      </c>
      <c r="E32" s="41" t="s">
        <v>22</v>
      </c>
      <c r="F32" s="40">
        <v>1000</v>
      </c>
      <c r="G32" s="43">
        <v>1.5</v>
      </c>
      <c r="H32" s="29">
        <f t="shared" si="2"/>
        <v>1500</v>
      </c>
      <c r="I32" s="24"/>
      <c r="J32" s="24"/>
      <c r="K32" s="24"/>
      <c r="L32" s="25"/>
      <c r="M32" s="25"/>
      <c r="N32" s="25"/>
      <c r="O32" s="25"/>
      <c r="P32" s="25"/>
      <c r="Q32" s="25"/>
      <c r="R32" s="25"/>
      <c r="S32" s="24"/>
      <c r="T32" s="24"/>
      <c r="U32" s="24"/>
      <c r="V32" s="24"/>
      <c r="W32" s="24"/>
      <c r="X32" s="24"/>
      <c r="Y32" s="24"/>
      <c r="Z32" s="24"/>
    </row>
    <row r="33" spans="1:26" ht="62.25" customHeight="1">
      <c r="A33" s="40">
        <v>26</v>
      </c>
      <c r="B33" s="41" t="s">
        <v>18</v>
      </c>
      <c r="C33" s="42" t="s">
        <v>51</v>
      </c>
      <c r="D33" s="41" t="s">
        <v>16</v>
      </c>
      <c r="E33" s="41" t="s">
        <v>20</v>
      </c>
      <c r="F33" s="41">
        <v>1</v>
      </c>
      <c r="G33" s="43">
        <v>2000</v>
      </c>
      <c r="H33" s="29">
        <f t="shared" si="2"/>
        <v>2000</v>
      </c>
      <c r="I33" s="24"/>
      <c r="J33" s="24"/>
      <c r="K33" s="24"/>
      <c r="L33" s="25"/>
      <c r="M33" s="25"/>
      <c r="N33" s="25"/>
      <c r="O33" s="25"/>
      <c r="P33" s="25"/>
      <c r="Q33" s="25"/>
      <c r="R33" s="25"/>
      <c r="S33" s="24"/>
      <c r="T33" s="24"/>
      <c r="U33" s="24"/>
      <c r="V33" s="24"/>
      <c r="W33" s="24"/>
      <c r="X33" s="24"/>
      <c r="Y33" s="24"/>
      <c r="Z33" s="24"/>
    </row>
    <row r="34" spans="1:26">
      <c r="A34" s="40">
        <v>27</v>
      </c>
      <c r="B34" s="41" t="s">
        <v>31</v>
      </c>
      <c r="C34" s="45" t="s">
        <v>52</v>
      </c>
      <c r="D34" s="41" t="s">
        <v>36</v>
      </c>
      <c r="E34" s="41" t="s">
        <v>30</v>
      </c>
      <c r="F34" s="41">
        <v>1</v>
      </c>
      <c r="G34" s="43">
        <v>1000</v>
      </c>
      <c r="H34" s="29">
        <f t="shared" si="2"/>
        <v>1000</v>
      </c>
      <c r="I34" s="24"/>
      <c r="J34" s="24"/>
      <c r="K34" s="24"/>
      <c r="L34" s="25"/>
      <c r="M34" s="25"/>
      <c r="N34" s="25"/>
      <c r="O34" s="25"/>
      <c r="P34" s="25"/>
      <c r="Q34" s="25"/>
      <c r="R34" s="25"/>
      <c r="S34" s="24"/>
      <c r="T34" s="24"/>
      <c r="U34" s="24"/>
      <c r="V34" s="24"/>
      <c r="W34" s="24"/>
      <c r="X34" s="24"/>
      <c r="Y34" s="24"/>
      <c r="Z34" s="24"/>
    </row>
    <row r="35" spans="1:26" ht="30">
      <c r="A35" s="40">
        <v>28</v>
      </c>
      <c r="B35" s="41" t="s">
        <v>18</v>
      </c>
      <c r="C35" s="46" t="s">
        <v>53</v>
      </c>
      <c r="D35" s="41" t="s">
        <v>36</v>
      </c>
      <c r="E35" s="47" t="s">
        <v>20</v>
      </c>
      <c r="F35" s="41">
        <v>1</v>
      </c>
      <c r="G35" s="43">
        <v>2000</v>
      </c>
      <c r="H35" s="29">
        <f t="shared" si="2"/>
        <v>2000</v>
      </c>
      <c r="I35" s="24"/>
      <c r="J35" s="24"/>
      <c r="K35" s="24"/>
      <c r="L35" s="25"/>
      <c r="M35" s="25"/>
      <c r="N35" s="25"/>
      <c r="O35" s="25"/>
      <c r="P35" s="25"/>
      <c r="Q35" s="25"/>
      <c r="R35" s="25"/>
      <c r="S35" s="24"/>
      <c r="T35" s="24"/>
      <c r="U35" s="24"/>
      <c r="V35" s="24"/>
      <c r="W35" s="24"/>
      <c r="X35" s="24"/>
      <c r="Y35" s="24"/>
      <c r="Z35" s="24"/>
    </row>
    <row r="36" spans="1:26" ht="30">
      <c r="A36" s="40">
        <v>29</v>
      </c>
      <c r="B36" s="41" t="s">
        <v>18</v>
      </c>
      <c r="C36" s="46" t="s">
        <v>54</v>
      </c>
      <c r="D36" s="41" t="s">
        <v>36</v>
      </c>
      <c r="E36" s="47" t="s">
        <v>45</v>
      </c>
      <c r="F36" s="41">
        <v>1</v>
      </c>
      <c r="G36" s="43">
        <v>5000</v>
      </c>
      <c r="H36" s="29">
        <f t="shared" si="2"/>
        <v>5000</v>
      </c>
      <c r="I36" s="24"/>
      <c r="J36" s="24"/>
      <c r="K36" s="24"/>
      <c r="L36" s="25"/>
      <c r="M36" s="25"/>
      <c r="N36" s="25"/>
      <c r="O36" s="25"/>
      <c r="P36" s="25"/>
      <c r="Q36" s="25"/>
      <c r="R36" s="25"/>
      <c r="S36" s="24"/>
      <c r="T36" s="24"/>
      <c r="U36" s="24"/>
      <c r="V36" s="24"/>
      <c r="W36" s="24"/>
      <c r="X36" s="24"/>
      <c r="Y36" s="24"/>
      <c r="Z36" s="24"/>
    </row>
    <row r="37" spans="1:26" ht="30">
      <c r="A37" s="40">
        <v>30</v>
      </c>
      <c r="B37" s="41" t="s">
        <v>31</v>
      </c>
      <c r="C37" s="46" t="s">
        <v>55</v>
      </c>
      <c r="D37" s="41" t="s">
        <v>36</v>
      </c>
      <c r="E37" s="47" t="s">
        <v>30</v>
      </c>
      <c r="F37" s="41">
        <v>4</v>
      </c>
      <c r="G37" s="43">
        <v>100</v>
      </c>
      <c r="H37" s="29">
        <f t="shared" si="2"/>
        <v>400</v>
      </c>
      <c r="I37" s="24"/>
      <c r="J37" s="24"/>
      <c r="K37" s="24"/>
      <c r="L37" s="25"/>
      <c r="M37" s="25"/>
      <c r="N37" s="25"/>
      <c r="O37" s="25"/>
      <c r="P37" s="25"/>
      <c r="Q37" s="25"/>
      <c r="R37" s="25"/>
      <c r="S37" s="24"/>
      <c r="T37" s="24"/>
      <c r="U37" s="24"/>
      <c r="V37" s="24"/>
      <c r="W37" s="24"/>
      <c r="X37" s="24"/>
      <c r="Y37" s="24"/>
      <c r="Z37" s="24"/>
    </row>
    <row r="38" spans="1:26" ht="30">
      <c r="A38" s="40">
        <v>31</v>
      </c>
      <c r="B38" s="41" t="s">
        <v>14</v>
      </c>
      <c r="C38" s="48" t="s">
        <v>56</v>
      </c>
      <c r="D38" s="41" t="s">
        <v>16</v>
      </c>
      <c r="E38" s="47" t="s">
        <v>22</v>
      </c>
      <c r="F38" s="41">
        <v>4500</v>
      </c>
      <c r="G38" s="43">
        <v>1</v>
      </c>
      <c r="H38" s="29">
        <f t="shared" si="2"/>
        <v>4500</v>
      </c>
      <c r="I38" s="24"/>
      <c r="J38" s="24"/>
      <c r="K38" s="24"/>
      <c r="L38" s="25"/>
      <c r="M38" s="25"/>
      <c r="N38" s="25"/>
      <c r="O38" s="25"/>
      <c r="P38" s="25"/>
      <c r="Q38" s="25"/>
      <c r="R38" s="25"/>
      <c r="S38" s="24"/>
      <c r="T38" s="24"/>
      <c r="U38" s="24"/>
      <c r="V38" s="24"/>
      <c r="W38" s="24"/>
      <c r="X38" s="24"/>
      <c r="Y38" s="24"/>
      <c r="Z38" s="24"/>
    </row>
    <row r="39" spans="1:26" ht="45">
      <c r="A39" s="40">
        <v>32</v>
      </c>
      <c r="B39" s="41" t="s">
        <v>18</v>
      </c>
      <c r="C39" s="48" t="s">
        <v>57</v>
      </c>
      <c r="D39" s="41" t="s">
        <v>36</v>
      </c>
      <c r="E39" s="47" t="s">
        <v>22</v>
      </c>
      <c r="F39" s="41">
        <v>18000</v>
      </c>
      <c r="G39" s="43">
        <v>1.4</v>
      </c>
      <c r="H39" s="29">
        <f t="shared" si="2"/>
        <v>25200</v>
      </c>
      <c r="I39" s="24"/>
      <c r="J39" s="24"/>
      <c r="K39" s="24"/>
      <c r="L39" s="25"/>
      <c r="M39" s="25"/>
      <c r="N39" s="25"/>
      <c r="O39" s="25"/>
      <c r="P39" s="25"/>
      <c r="Q39" s="25"/>
      <c r="R39" s="25"/>
      <c r="S39" s="24"/>
      <c r="T39" s="24"/>
      <c r="U39" s="24"/>
      <c r="V39" s="24"/>
      <c r="W39" s="24"/>
      <c r="X39" s="24"/>
      <c r="Y39" s="24"/>
      <c r="Z39" s="24"/>
    </row>
    <row r="40" spans="1:26">
      <c r="A40" s="40">
        <v>33</v>
      </c>
      <c r="B40" s="41" t="s">
        <v>18</v>
      </c>
      <c r="C40" s="48" t="s">
        <v>58</v>
      </c>
      <c r="D40" s="41" t="s">
        <v>36</v>
      </c>
      <c r="E40" s="47" t="s">
        <v>59</v>
      </c>
      <c r="F40" s="41">
        <v>49</v>
      </c>
      <c r="G40" s="43">
        <v>750</v>
      </c>
      <c r="H40" s="29">
        <f t="shared" si="2"/>
        <v>36750</v>
      </c>
      <c r="I40" s="24"/>
      <c r="J40" s="24"/>
      <c r="K40" s="24"/>
      <c r="L40" s="25"/>
      <c r="M40" s="25"/>
      <c r="N40" s="25"/>
      <c r="O40" s="25"/>
      <c r="P40" s="25"/>
      <c r="Q40" s="25"/>
      <c r="R40" s="25"/>
      <c r="S40" s="24"/>
      <c r="T40" s="24"/>
      <c r="U40" s="24"/>
      <c r="V40" s="24"/>
      <c r="W40" s="24"/>
      <c r="X40" s="24"/>
      <c r="Y40" s="24"/>
      <c r="Z40" s="24"/>
    </row>
    <row r="41" spans="1:26" ht="30">
      <c r="A41" s="40">
        <v>34</v>
      </c>
      <c r="B41" s="41" t="s">
        <v>18</v>
      </c>
      <c r="C41" s="48" t="s">
        <v>60</v>
      </c>
      <c r="D41" s="41" t="s">
        <v>36</v>
      </c>
      <c r="E41" s="47" t="s">
        <v>61</v>
      </c>
      <c r="F41" s="41">
        <v>12</v>
      </c>
      <c r="G41" s="43">
        <v>150</v>
      </c>
      <c r="H41" s="29">
        <f t="shared" si="2"/>
        <v>1800</v>
      </c>
      <c r="I41" s="24"/>
      <c r="J41" s="24"/>
      <c r="K41" s="24"/>
      <c r="L41" s="25"/>
      <c r="M41" s="25"/>
      <c r="N41" s="25"/>
      <c r="O41" s="25"/>
      <c r="P41" s="25"/>
      <c r="Q41" s="25"/>
      <c r="R41" s="25"/>
      <c r="S41" s="24"/>
      <c r="T41" s="24"/>
      <c r="U41" s="24"/>
      <c r="V41" s="24"/>
      <c r="W41" s="24"/>
      <c r="X41" s="24"/>
      <c r="Y41" s="24"/>
      <c r="Z41" s="24"/>
    </row>
    <row r="42" spans="1:26" ht="60">
      <c r="A42" s="40">
        <v>35</v>
      </c>
      <c r="B42" s="41" t="s">
        <v>18</v>
      </c>
      <c r="C42" s="48" t="s">
        <v>62</v>
      </c>
      <c r="D42" s="41" t="s">
        <v>36</v>
      </c>
      <c r="E42" s="47" t="s">
        <v>20</v>
      </c>
      <c r="F42" s="41">
        <v>1</v>
      </c>
      <c r="G42" s="43">
        <v>30600</v>
      </c>
      <c r="H42" s="29">
        <f t="shared" si="2"/>
        <v>30600</v>
      </c>
      <c r="I42" s="24"/>
      <c r="J42" s="24"/>
      <c r="K42" s="24"/>
      <c r="L42" s="25"/>
      <c r="M42" s="25"/>
      <c r="N42" s="25"/>
      <c r="O42" s="25"/>
      <c r="P42" s="25"/>
      <c r="Q42" s="25"/>
      <c r="R42" s="25"/>
      <c r="S42" s="24"/>
      <c r="T42" s="24"/>
      <c r="U42" s="24"/>
      <c r="V42" s="24"/>
      <c r="W42" s="24"/>
      <c r="X42" s="24"/>
      <c r="Y42" s="24"/>
      <c r="Z42" s="24"/>
    </row>
    <row r="43" spans="1:26">
      <c r="A43" s="49"/>
      <c r="B43" s="49"/>
      <c r="C43" s="50"/>
      <c r="D43" s="49"/>
      <c r="E43" s="49"/>
      <c r="F43" s="49"/>
      <c r="G43" s="51"/>
      <c r="H43" s="51"/>
      <c r="I43" s="24"/>
      <c r="J43" s="24"/>
      <c r="K43" s="24"/>
      <c r="L43" s="25"/>
      <c r="M43" s="25"/>
      <c r="N43" s="25"/>
      <c r="O43" s="25"/>
      <c r="P43" s="25"/>
      <c r="Q43" s="25"/>
      <c r="R43" s="25"/>
      <c r="S43" s="24"/>
      <c r="T43" s="24"/>
      <c r="U43" s="24"/>
      <c r="V43" s="24"/>
      <c r="W43" s="24"/>
      <c r="X43" s="24"/>
      <c r="Y43" s="24"/>
      <c r="Z43" s="24"/>
    </row>
    <row r="44" spans="1:26" ht="15.75">
      <c r="A44" s="65" t="s">
        <v>63</v>
      </c>
      <c r="B44" s="66"/>
      <c r="C44" s="66"/>
      <c r="D44" s="66"/>
      <c r="E44" s="66"/>
      <c r="F44" s="67"/>
      <c r="G44" s="12" t="s">
        <v>12</v>
      </c>
      <c r="H44" s="13">
        <f>SUM(H45:H70)</f>
        <v>119975</v>
      </c>
      <c r="I44" s="38"/>
      <c r="J44" s="38"/>
      <c r="K44" s="38"/>
      <c r="L44" s="39"/>
      <c r="M44" s="39"/>
      <c r="N44" s="39"/>
      <c r="O44" s="39"/>
      <c r="P44" s="39"/>
      <c r="Q44" s="39"/>
      <c r="R44" s="39"/>
      <c r="S44" s="38"/>
      <c r="T44" s="38"/>
      <c r="U44" s="38"/>
      <c r="V44" s="38"/>
      <c r="W44" s="38"/>
      <c r="X44" s="38"/>
      <c r="Y44" s="38"/>
      <c r="Z44" s="38"/>
    </row>
    <row r="45" spans="1:26" ht="75">
      <c r="A45" s="52">
        <v>1</v>
      </c>
      <c r="B45" s="52" t="s">
        <v>18</v>
      </c>
      <c r="C45" s="53" t="s">
        <v>64</v>
      </c>
      <c r="D45" s="52" t="s">
        <v>36</v>
      </c>
      <c r="E45" s="52" t="s">
        <v>37</v>
      </c>
      <c r="F45" s="52">
        <v>22</v>
      </c>
      <c r="G45" s="54">
        <v>350</v>
      </c>
      <c r="H45" s="55">
        <f t="shared" ref="H45:H70" si="3">G45*F45</f>
        <v>7700</v>
      </c>
      <c r="I45" s="24"/>
      <c r="J45" s="34">
        <f>H45</f>
        <v>7700</v>
      </c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51.75" customHeight="1">
      <c r="A46" s="56">
        <f t="shared" ref="A46:A70" si="4">IF(B46="","",A45+1)</f>
        <v>2</v>
      </c>
      <c r="B46" s="56" t="s">
        <v>18</v>
      </c>
      <c r="C46" s="57" t="s">
        <v>65</v>
      </c>
      <c r="D46" s="56" t="s">
        <v>36</v>
      </c>
      <c r="E46" s="56" t="s">
        <v>37</v>
      </c>
      <c r="F46" s="56">
        <v>22</v>
      </c>
      <c r="G46" s="58">
        <v>400</v>
      </c>
      <c r="H46" s="55">
        <f t="shared" si="3"/>
        <v>8800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51.75" customHeight="1">
      <c r="A47" s="56">
        <f t="shared" si="4"/>
        <v>3</v>
      </c>
      <c r="B47" s="56" t="s">
        <v>18</v>
      </c>
      <c r="C47" s="57" t="s">
        <v>66</v>
      </c>
      <c r="D47" s="56" t="s">
        <v>67</v>
      </c>
      <c r="E47" s="56" t="s">
        <v>20</v>
      </c>
      <c r="F47" s="56">
        <v>1</v>
      </c>
      <c r="G47" s="59">
        <v>5500</v>
      </c>
      <c r="H47" s="55">
        <f t="shared" si="3"/>
        <v>5500</v>
      </c>
      <c r="I47" s="24"/>
      <c r="J47" s="34">
        <f>H47</f>
        <v>5500</v>
      </c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45">
      <c r="A48" s="56">
        <f t="shared" si="4"/>
        <v>4</v>
      </c>
      <c r="B48" s="56" t="s">
        <v>31</v>
      </c>
      <c r="C48" s="57" t="s">
        <v>68</v>
      </c>
      <c r="D48" s="56" t="s">
        <v>36</v>
      </c>
      <c r="E48" s="56" t="s">
        <v>69</v>
      </c>
      <c r="F48" s="56">
        <v>4</v>
      </c>
      <c r="G48" s="59">
        <v>600</v>
      </c>
      <c r="H48" s="55">
        <f t="shared" si="3"/>
        <v>2400</v>
      </c>
      <c r="I48" s="24"/>
      <c r="J48" s="34">
        <f>SUM(J45:J47)</f>
        <v>13200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30">
      <c r="A49" s="56">
        <f t="shared" si="4"/>
        <v>5</v>
      </c>
      <c r="B49" s="56" t="s">
        <v>31</v>
      </c>
      <c r="C49" s="57" t="s">
        <v>70</v>
      </c>
      <c r="D49" s="56" t="s">
        <v>36</v>
      </c>
      <c r="E49" s="56" t="s">
        <v>69</v>
      </c>
      <c r="F49" s="56">
        <v>10</v>
      </c>
      <c r="G49" s="59">
        <v>600</v>
      </c>
      <c r="H49" s="55">
        <f t="shared" si="3"/>
        <v>6000</v>
      </c>
      <c r="I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75">
      <c r="A50" s="56">
        <f t="shared" si="4"/>
        <v>6</v>
      </c>
      <c r="B50" s="56" t="s">
        <v>31</v>
      </c>
      <c r="C50" s="57" t="s">
        <v>71</v>
      </c>
      <c r="D50" s="56" t="s">
        <v>36</v>
      </c>
      <c r="E50" s="56" t="s">
        <v>69</v>
      </c>
      <c r="F50" s="60">
        <v>3</v>
      </c>
      <c r="G50" s="59">
        <v>1800</v>
      </c>
      <c r="H50" s="55">
        <f t="shared" si="3"/>
        <v>5400</v>
      </c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39.75" customHeight="1">
      <c r="A51" s="56">
        <f t="shared" si="4"/>
        <v>7</v>
      </c>
      <c r="B51" s="56" t="s">
        <v>31</v>
      </c>
      <c r="C51" s="57" t="s">
        <v>72</v>
      </c>
      <c r="D51" s="56" t="s">
        <v>36</v>
      </c>
      <c r="E51" s="56" t="s">
        <v>69</v>
      </c>
      <c r="F51" s="56">
        <v>40</v>
      </c>
      <c r="G51" s="59">
        <v>600</v>
      </c>
      <c r="H51" s="55">
        <f t="shared" si="3"/>
        <v>24000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66" customHeight="1">
      <c r="A52" s="56">
        <f t="shared" si="4"/>
        <v>8</v>
      </c>
      <c r="B52" s="56" t="s">
        <v>31</v>
      </c>
      <c r="C52" s="57" t="s">
        <v>73</v>
      </c>
      <c r="D52" s="56" t="s">
        <v>36</v>
      </c>
      <c r="E52" s="56" t="s">
        <v>69</v>
      </c>
      <c r="F52" s="56">
        <v>12</v>
      </c>
      <c r="G52" s="59">
        <v>900</v>
      </c>
      <c r="H52" s="55">
        <f t="shared" si="3"/>
        <v>10800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63.75" customHeight="1">
      <c r="A53" s="56">
        <f t="shared" si="4"/>
        <v>9</v>
      </c>
      <c r="B53" s="56" t="s">
        <v>31</v>
      </c>
      <c r="C53" s="57" t="s">
        <v>74</v>
      </c>
      <c r="D53" s="56" t="s">
        <v>36</v>
      </c>
      <c r="E53" s="56" t="s">
        <v>69</v>
      </c>
      <c r="F53" s="56">
        <v>2</v>
      </c>
      <c r="G53" s="59">
        <v>900</v>
      </c>
      <c r="H53" s="55">
        <f t="shared" si="3"/>
        <v>1800</v>
      </c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36" customHeight="1">
      <c r="A54" s="56">
        <f t="shared" si="4"/>
        <v>10</v>
      </c>
      <c r="B54" s="56" t="s">
        <v>31</v>
      </c>
      <c r="C54" s="57" t="s">
        <v>75</v>
      </c>
      <c r="D54" s="56" t="s">
        <v>36</v>
      </c>
      <c r="E54" s="56" t="s">
        <v>76</v>
      </c>
      <c r="F54" s="56">
        <v>5</v>
      </c>
      <c r="G54" s="59">
        <v>600</v>
      </c>
      <c r="H54" s="55">
        <f t="shared" si="3"/>
        <v>3000</v>
      </c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51.75" customHeight="1">
      <c r="A55" s="56">
        <f t="shared" si="4"/>
        <v>11</v>
      </c>
      <c r="B55" s="56" t="s">
        <v>31</v>
      </c>
      <c r="C55" s="57" t="s">
        <v>77</v>
      </c>
      <c r="D55" s="56" t="s">
        <v>36</v>
      </c>
      <c r="E55" s="56" t="s">
        <v>69</v>
      </c>
      <c r="F55" s="56">
        <v>24</v>
      </c>
      <c r="G55" s="59">
        <v>500</v>
      </c>
      <c r="H55" s="55">
        <f t="shared" si="3"/>
        <v>12000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38.25" customHeight="1">
      <c r="A56" s="56">
        <f t="shared" si="4"/>
        <v>12</v>
      </c>
      <c r="B56" s="56" t="s">
        <v>18</v>
      </c>
      <c r="C56" s="57" t="s">
        <v>78</v>
      </c>
      <c r="D56" s="56" t="s">
        <v>16</v>
      </c>
      <c r="E56" s="56" t="s">
        <v>79</v>
      </c>
      <c r="F56" s="56">
        <v>50</v>
      </c>
      <c r="G56" s="59">
        <v>80</v>
      </c>
      <c r="H56" s="55">
        <f t="shared" si="3"/>
        <v>4000</v>
      </c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9.5" customHeight="1">
      <c r="A57" s="56">
        <f t="shared" si="4"/>
        <v>13</v>
      </c>
      <c r="B57" s="56" t="s">
        <v>14</v>
      </c>
      <c r="C57" s="57" t="s">
        <v>80</v>
      </c>
      <c r="D57" s="56" t="s">
        <v>16</v>
      </c>
      <c r="E57" s="56" t="s">
        <v>81</v>
      </c>
      <c r="F57" s="56">
        <v>100</v>
      </c>
      <c r="G57" s="59">
        <v>50</v>
      </c>
      <c r="H57" s="55">
        <f t="shared" si="3"/>
        <v>5000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49.5" customHeight="1">
      <c r="A58" s="56">
        <f t="shared" si="4"/>
        <v>14</v>
      </c>
      <c r="B58" s="56" t="s">
        <v>31</v>
      </c>
      <c r="C58" s="61" t="s">
        <v>82</v>
      </c>
      <c r="D58" s="56" t="s">
        <v>36</v>
      </c>
      <c r="E58" s="56" t="s">
        <v>30</v>
      </c>
      <c r="F58" s="56">
        <v>1</v>
      </c>
      <c r="G58" s="59">
        <v>600</v>
      </c>
      <c r="H58" s="55">
        <f t="shared" si="3"/>
        <v>600</v>
      </c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34.5" customHeight="1">
      <c r="A59" s="56">
        <f t="shared" si="4"/>
        <v>15</v>
      </c>
      <c r="B59" s="56" t="s">
        <v>31</v>
      </c>
      <c r="C59" s="62" t="s">
        <v>83</v>
      </c>
      <c r="D59" s="56" t="s">
        <v>36</v>
      </c>
      <c r="E59" s="56" t="s">
        <v>30</v>
      </c>
      <c r="F59" s="56">
        <v>3</v>
      </c>
      <c r="G59" s="59">
        <v>600</v>
      </c>
      <c r="H59" s="55">
        <f t="shared" si="3"/>
        <v>1800</v>
      </c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45">
      <c r="A60" s="56">
        <f t="shared" si="4"/>
        <v>16</v>
      </c>
      <c r="B60" s="56" t="s">
        <v>31</v>
      </c>
      <c r="C60" s="61" t="s">
        <v>84</v>
      </c>
      <c r="D60" s="56" t="s">
        <v>36</v>
      </c>
      <c r="E60" s="56" t="s">
        <v>30</v>
      </c>
      <c r="F60" s="56">
        <v>6</v>
      </c>
      <c r="G60" s="59">
        <v>600</v>
      </c>
      <c r="H60" s="55">
        <f t="shared" si="3"/>
        <v>3600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48.75" customHeight="1">
      <c r="A61" s="56">
        <f t="shared" si="4"/>
        <v>17</v>
      </c>
      <c r="B61" s="56" t="s">
        <v>18</v>
      </c>
      <c r="C61" s="62" t="s">
        <v>85</v>
      </c>
      <c r="D61" s="56" t="s">
        <v>36</v>
      </c>
      <c r="E61" s="56" t="s">
        <v>37</v>
      </c>
      <c r="F61" s="56">
        <v>6</v>
      </c>
      <c r="G61" s="59">
        <v>200</v>
      </c>
      <c r="H61" s="55">
        <f t="shared" si="3"/>
        <v>1200</v>
      </c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39.75" customHeight="1">
      <c r="A62" s="56">
        <f t="shared" si="4"/>
        <v>18</v>
      </c>
      <c r="B62" s="56" t="s">
        <v>31</v>
      </c>
      <c r="C62" s="62" t="s">
        <v>86</v>
      </c>
      <c r="D62" s="56" t="s">
        <v>36</v>
      </c>
      <c r="E62" s="56" t="s">
        <v>37</v>
      </c>
      <c r="F62" s="56">
        <v>6</v>
      </c>
      <c r="G62" s="59">
        <v>200</v>
      </c>
      <c r="H62" s="55">
        <f t="shared" si="3"/>
        <v>1200</v>
      </c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48.75" customHeight="1">
      <c r="A63" s="56">
        <f t="shared" si="4"/>
        <v>19</v>
      </c>
      <c r="B63" s="56" t="s">
        <v>14</v>
      </c>
      <c r="C63" s="62" t="s">
        <v>87</v>
      </c>
      <c r="D63" s="56" t="s">
        <v>36</v>
      </c>
      <c r="E63" s="56" t="s">
        <v>20</v>
      </c>
      <c r="F63" s="56">
        <v>1</v>
      </c>
      <c r="G63" s="59">
        <v>1200</v>
      </c>
      <c r="H63" s="55">
        <f t="shared" si="3"/>
        <v>1200</v>
      </c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50.25" customHeight="1">
      <c r="A64" s="56">
        <f t="shared" si="4"/>
        <v>20</v>
      </c>
      <c r="B64" s="56" t="s">
        <v>31</v>
      </c>
      <c r="C64" s="62" t="s">
        <v>88</v>
      </c>
      <c r="D64" s="56" t="s">
        <v>36</v>
      </c>
      <c r="E64" s="56" t="s">
        <v>22</v>
      </c>
      <c r="F64" s="56">
        <v>100</v>
      </c>
      <c r="G64" s="59">
        <v>6</v>
      </c>
      <c r="H64" s="55">
        <f t="shared" si="3"/>
        <v>600</v>
      </c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48" customHeight="1">
      <c r="A65" s="56">
        <f t="shared" si="4"/>
        <v>21</v>
      </c>
      <c r="B65" s="56" t="s">
        <v>31</v>
      </c>
      <c r="C65" s="62" t="s">
        <v>89</v>
      </c>
      <c r="D65" s="56" t="s">
        <v>36</v>
      </c>
      <c r="E65" s="56" t="s">
        <v>90</v>
      </c>
      <c r="F65" s="56">
        <v>15</v>
      </c>
      <c r="G65" s="59">
        <v>20</v>
      </c>
      <c r="H65" s="55">
        <f t="shared" si="3"/>
        <v>300</v>
      </c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75">
      <c r="A66" s="56">
        <f t="shared" si="4"/>
        <v>22</v>
      </c>
      <c r="B66" s="56" t="s">
        <v>31</v>
      </c>
      <c r="C66" s="62" t="s">
        <v>91</v>
      </c>
      <c r="D66" s="56" t="s">
        <v>36</v>
      </c>
      <c r="E66" s="56" t="s">
        <v>90</v>
      </c>
      <c r="F66" s="56">
        <v>40</v>
      </c>
      <c r="G66" s="59">
        <v>20</v>
      </c>
      <c r="H66" s="55">
        <f t="shared" si="3"/>
        <v>800</v>
      </c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46.5" customHeight="1">
      <c r="A67" s="56">
        <f t="shared" si="4"/>
        <v>23</v>
      </c>
      <c r="B67" s="56" t="s">
        <v>31</v>
      </c>
      <c r="C67" s="62" t="s">
        <v>92</v>
      </c>
      <c r="D67" s="56" t="s">
        <v>41</v>
      </c>
      <c r="E67" s="56" t="s">
        <v>93</v>
      </c>
      <c r="F67" s="56">
        <v>1</v>
      </c>
      <c r="G67" s="59">
        <v>400</v>
      </c>
      <c r="H67" s="55">
        <f t="shared" si="3"/>
        <v>400</v>
      </c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>
      <c r="A68" s="56">
        <f t="shared" si="4"/>
        <v>24</v>
      </c>
      <c r="B68" s="56" t="s">
        <v>31</v>
      </c>
      <c r="C68" s="63" t="s">
        <v>94</v>
      </c>
      <c r="D68" s="56" t="s">
        <v>36</v>
      </c>
      <c r="E68" s="56" t="s">
        <v>30</v>
      </c>
      <c r="F68" s="56">
        <v>6</v>
      </c>
      <c r="G68" s="59">
        <v>1500</v>
      </c>
      <c r="H68" s="55">
        <f t="shared" si="3"/>
        <v>9000</v>
      </c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30" customHeight="1">
      <c r="A69" s="56">
        <f t="shared" si="4"/>
        <v>25</v>
      </c>
      <c r="B69" s="56" t="s">
        <v>31</v>
      </c>
      <c r="C69" s="63" t="s">
        <v>95</v>
      </c>
      <c r="D69" s="56" t="s">
        <v>36</v>
      </c>
      <c r="E69" s="56" t="s">
        <v>20</v>
      </c>
      <c r="F69" s="56">
        <v>9</v>
      </c>
      <c r="G69" s="59">
        <v>250</v>
      </c>
      <c r="H69" s="55">
        <f t="shared" si="3"/>
        <v>2250</v>
      </c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30">
      <c r="A70" s="56">
        <f t="shared" si="4"/>
        <v>26</v>
      </c>
      <c r="B70" s="56" t="s">
        <v>31</v>
      </c>
      <c r="C70" s="63" t="s">
        <v>96</v>
      </c>
      <c r="D70" s="56" t="s">
        <v>16</v>
      </c>
      <c r="E70" s="56" t="s">
        <v>30</v>
      </c>
      <c r="F70" s="56">
        <v>5</v>
      </c>
      <c r="G70" s="59">
        <v>125</v>
      </c>
      <c r="H70" s="55">
        <f t="shared" si="3"/>
        <v>625</v>
      </c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>
      <c r="C71" s="64"/>
    </row>
  </sheetData>
  <mergeCells count="4">
    <mergeCell ref="A6:F6"/>
    <mergeCell ref="A44:F44"/>
    <mergeCell ref="A5:F5"/>
    <mergeCell ref="A29:F29"/>
  </mergeCells>
  <dataValidations disablePrompts="1" count="2">
    <dataValidation type="list" allowBlank="1" showErrorMessage="1" sqref="D7:D28 D30:D43 D45:D70">
      <formula1>"Elaboração,Despesas Administrativas,Divulgação,Outros"</formula1>
    </dataValidation>
    <dataValidation type="list" allowBlank="1" showErrorMessage="1" sqref="B7:B28 B30:B43 B45:B70">
      <formula1>"Pré-Produção,Produção,Pós-Produção"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Versão Final</vt:lpstr>
      <vt:lpstr>OrçamentoAlternativo</vt:lpstr>
      <vt:lpstr>OrçamentoAlternativo!_Hlk495273972</vt:lpstr>
      <vt:lpstr>'Versão Final'!_Hlk495273972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Adriano de Oliveira Campos</cp:lastModifiedBy>
  <dcterms:modified xsi:type="dcterms:W3CDTF">2017-12-15T16:27:40Z</dcterms:modified>
</cp:coreProperties>
</file>