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Documents\RPG\5e Mods\Maps\Development\"/>
    </mc:Choice>
  </mc:AlternateContent>
  <bookViews>
    <workbookView xWindow="0" yWindow="0" windowWidth="38400" windowHeight="17610"/>
  </bookViews>
  <sheets>
    <sheet name="Sheet1" sheetId="1" r:id="rId1"/>
  </sheets>
  <definedNames>
    <definedName name="Area">Sheet1!$B$6</definedName>
    <definedName name="Scaling">Sheet1!$B$3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B6" i="1"/>
  <c r="H8" i="1"/>
  <c r="I8" i="1" s="1"/>
  <c r="H24" i="1" l="1"/>
  <c r="I24" i="1"/>
  <c r="H27" i="1"/>
  <c r="I27" i="1"/>
  <c r="H29" i="1"/>
  <c r="I29" i="1"/>
  <c r="H26" i="1"/>
  <c r="I26" i="1"/>
  <c r="H28" i="1"/>
  <c r="I28" i="1"/>
  <c r="I25" i="1"/>
  <c r="H25" i="1"/>
  <c r="H16" i="1"/>
  <c r="B5" i="1" l="1"/>
  <c r="H6" i="1" l="1"/>
  <c r="I6" i="1" s="1"/>
  <c r="H7" i="1"/>
  <c r="I7" i="1" s="1"/>
  <c r="H5" i="1"/>
  <c r="I5" i="1" s="1"/>
  <c r="H2" i="1"/>
  <c r="I2" i="1" s="1"/>
  <c r="H3" i="1"/>
  <c r="I3" i="1" s="1"/>
  <c r="H4" i="1"/>
  <c r="I4" i="1" s="1"/>
  <c r="J7" i="1" l="1"/>
  <c r="J8" i="1"/>
  <c r="J6" i="1"/>
  <c r="J2" i="1"/>
  <c r="J5" i="1"/>
  <c r="J4" i="1"/>
  <c r="J3" i="1"/>
</calcChain>
</file>

<file path=xl/sharedStrings.xml><?xml version="1.0" encoding="utf-8"?>
<sst xmlns="http://schemas.openxmlformats.org/spreadsheetml/2006/main" count="34" uniqueCount="31">
  <si>
    <t>Resolution</t>
  </si>
  <si>
    <t>Circumference</t>
  </si>
  <si>
    <t>m</t>
  </si>
  <si>
    <t>km</t>
  </si>
  <si>
    <t>Area</t>
  </si>
  <si>
    <t>Width</t>
  </si>
  <si>
    <t>px</t>
  </si>
  <si>
    <t>Feature</t>
  </si>
  <si>
    <t>Bits</t>
  </si>
  <si>
    <t>TotalBytes</t>
  </si>
  <si>
    <t>MB</t>
  </si>
  <si>
    <t>AccumMB</t>
  </si>
  <si>
    <t>Sea/Land</t>
  </si>
  <si>
    <t>Elevation</t>
  </si>
  <si>
    <t>Climate/River</t>
  </si>
  <si>
    <t>Region</t>
  </si>
  <si>
    <t>Road/Structures</t>
  </si>
  <si>
    <t>Resolution (m)</t>
  </si>
  <si>
    <t>Circumference (km)</t>
  </si>
  <si>
    <t>Scaling</t>
  </si>
  <si>
    <t>Meta</t>
  </si>
  <si>
    <t>Body</t>
  </si>
  <si>
    <t>Earth</t>
  </si>
  <si>
    <t>Moon</t>
  </si>
  <si>
    <t>Mars</t>
  </si>
  <si>
    <t>Diameter (km)</t>
  </si>
  <si>
    <t>Area (km2)</t>
  </si>
  <si>
    <t>Pluto</t>
  </si>
  <si>
    <t>Titan</t>
  </si>
  <si>
    <t>Neptune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</si>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</sst>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J8" totalsRowShown="0">
  <autoFilter ref="F1:J8"/>
  <tableColumns count="5">
    <tableColumn id="1" name="Feature"/>
    <tableColumn id="2" name="Bits"/>
    <tableColumn id="3" name="TotalBytes" dataDxfId="6" dataCellStyle="Comma">
      <calculatedColumnFormula>Area*Table1[Bits]/8</calculatedColumnFormula>
    </tableColumn>
    <tableColumn id="4" name="MB" dataDxfId="5" dataCellStyle="Comma">
      <calculatedColumnFormula>Table1[TotalBytes]/1048576</calculatedColumnFormula>
    </tableColumn>
    <tableColumn id="5" name="AccumMB" dataDxfId="4" dataCellStyle="Comma">
      <calculatedColumnFormula>SUM($I$2:I2)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3:I29" totalsRowShown="0" dataDxfId="3" dataCellStyle="Comma">
  <autoFilter ref="F23:I29"/>
  <tableColumns count="4">
    <tableColumn id="1" name="Body"/>
    <tableColumn id="2" name="Diameter (km)" dataDxfId="2" dataCellStyle="Comma"/>
    <tableColumn id="3" name="Circumference (km)" dataDxfId="1" dataCellStyle="Comma">
      <calculatedColumnFormula>G24*PI()</calculatedColumnFormula>
    </tableColumn>
    <tableColumn id="4" name="Area (km2)" dataDxfId="0" dataCellStyle="Comma">
      <calculatedColumnFormula>PI()*(G24/2)^2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9" sqref="G9"/>
    </sheetView>
  </sheetViews>
  <sheetFormatPr defaultRowHeight="15" x14ac:dyDescent="0.25"/>
  <cols>
    <col min="1" max="1" width="15.140625" customWidth="1"/>
    <col min="2" max="2" width="16.42578125" customWidth="1"/>
    <col min="6" max="10" width="25.7109375" customWidth="1"/>
    <col min="13" max="13" width="19.140625" customWidth="1"/>
    <col min="14" max="15" width="10.5703125" bestFit="1" customWidth="1"/>
    <col min="16" max="16" width="10.140625" customWidth="1"/>
    <col min="17" max="20" width="9.28515625" bestFit="1" customWidth="1"/>
  </cols>
  <sheetData>
    <row r="1" spans="1:20" x14ac:dyDescent="0.25">
      <c r="A1" t="s">
        <v>0</v>
      </c>
      <c r="B1" s="1">
        <v>200</v>
      </c>
      <c r="C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M1" t="s">
        <v>10</v>
      </c>
      <c r="N1" t="s">
        <v>17</v>
      </c>
    </row>
    <row r="2" spans="1:20" x14ac:dyDescent="0.25">
      <c r="A2" t="s">
        <v>1</v>
      </c>
      <c r="B2" s="1">
        <v>20000</v>
      </c>
      <c r="C2" t="s">
        <v>3</v>
      </c>
      <c r="F2" t="s">
        <v>12</v>
      </c>
      <c r="G2">
        <v>1</v>
      </c>
      <c r="H2" s="1">
        <f>Area*Table1[Bits]/8</f>
        <v>9765625</v>
      </c>
      <c r="I2" s="1">
        <f>Table1[TotalBytes]/1048576</f>
        <v>9.3132257461547852</v>
      </c>
      <c r="J2" s="1">
        <f>SUM($I$2:I2)</f>
        <v>9.3132257461547852</v>
      </c>
      <c r="M2" t="s">
        <v>18</v>
      </c>
      <c r="N2" s="3">
        <v>0</v>
      </c>
      <c r="O2" s="3">
        <v>100</v>
      </c>
      <c r="P2" s="3">
        <v>200</v>
      </c>
      <c r="Q2" s="3">
        <v>400</v>
      </c>
      <c r="R2" s="3">
        <v>500</v>
      </c>
      <c r="S2" s="3">
        <v>1000</v>
      </c>
      <c r="T2" s="3">
        <v>2000</v>
      </c>
    </row>
    <row r="3" spans="1:20" x14ac:dyDescent="0.25">
      <c r="A3" t="s">
        <v>19</v>
      </c>
      <c r="B3" s="1">
        <v>8</v>
      </c>
      <c r="F3" t="s">
        <v>13</v>
      </c>
      <c r="G3">
        <v>16</v>
      </c>
      <c r="H3" s="1">
        <f>Area*Table1[Bits]/8</f>
        <v>156250000</v>
      </c>
      <c r="I3" s="1">
        <f>Table1[TotalBytes]/1048576</f>
        <v>149.01161193847656</v>
      </c>
      <c r="J3" s="1">
        <f>SUM($I$2:I3)</f>
        <v>158.32483768463135</v>
      </c>
      <c r="N3" s="3">
        <v>2500</v>
      </c>
      <c r="O3" s="2">
        <f>($N3*1000/O$2)^2/2*SUM(Table1[Bits])/8/1048576/Scaling^2</f>
        <v>44.819898903369904</v>
      </c>
      <c r="P3" s="2">
        <f>($N3*1000/P$2)^2/2*SUM(Table1[Bits])/8/1048576/Scaling^2</f>
        <v>11.204974725842476</v>
      </c>
      <c r="Q3" s="2">
        <f>($N3*1000/Q$2)^2/2*SUM(Table1[Bits])/8/1048576/Scaling^2</f>
        <v>2.801243681460619</v>
      </c>
      <c r="R3" s="2">
        <f>($N3*1000/R$2)^2/2*SUM(Table1[Bits])/8/1048576/Scaling^2</f>
        <v>1.7927959561347961</v>
      </c>
      <c r="S3" s="2">
        <f>($N3*1000/S$2)^2/2*SUM(Table1[Bits])/8/1048576/Scaling^2</f>
        <v>0.44819898903369904</v>
      </c>
      <c r="T3" s="2">
        <f>($N3*1000/T$2)^2/2*SUM(Table1[Bits])/8/1048576/Scaling^2</f>
        <v>0.11204974725842476</v>
      </c>
    </row>
    <row r="4" spans="1:20" x14ac:dyDescent="0.25">
      <c r="B4" s="1"/>
      <c r="F4" t="s">
        <v>14</v>
      </c>
      <c r="G4">
        <v>8</v>
      </c>
      <c r="H4" s="1">
        <f>Area*Table1[Bits]/8</f>
        <v>78125000</v>
      </c>
      <c r="I4" s="1">
        <f>Table1[TotalBytes]/1048576</f>
        <v>74.505805969238281</v>
      </c>
      <c r="J4" s="1">
        <f>SUM($I$2:I4)</f>
        <v>232.83064365386963</v>
      </c>
      <c r="N4" s="3">
        <v>5000</v>
      </c>
      <c r="O4" s="2">
        <f>($N4*1000/O$2)^2/2*SUM(Table1[Bits])/8/1048576/Scaling^2</f>
        <v>179.27959561347961</v>
      </c>
      <c r="P4" s="2">
        <f>($N4*1000/P$2)^2/2*SUM(Table1[Bits])/8/1048576/Scaling^2</f>
        <v>44.819898903369904</v>
      </c>
      <c r="Q4" s="2">
        <f>($N4*1000/Q$2)^2/2*SUM(Table1[Bits])/8/1048576/Scaling^2</f>
        <v>11.204974725842476</v>
      </c>
      <c r="R4" s="2">
        <f>($N4*1000/R$2)^2/2*SUM(Table1[Bits])/8/1048576/Scaling^2</f>
        <v>7.1711838245391846</v>
      </c>
      <c r="S4" s="2">
        <f>($N4*1000/S$2)^2/2*SUM(Table1[Bits])/8/1048576/Scaling^2</f>
        <v>1.7927959561347961</v>
      </c>
      <c r="T4" s="2">
        <f>($N4*1000/T$2)^2/2*SUM(Table1[Bits])/8/1048576/Scaling^2</f>
        <v>0.44819898903369904</v>
      </c>
    </row>
    <row r="5" spans="1:20" x14ac:dyDescent="0.25">
      <c r="A5" t="s">
        <v>5</v>
      </c>
      <c r="B5" s="1">
        <f>B2*1000/B1/B3</f>
        <v>12500</v>
      </c>
      <c r="C5" t="s">
        <v>6</v>
      </c>
      <c r="F5" t="s">
        <v>15</v>
      </c>
      <c r="G5">
        <v>16</v>
      </c>
      <c r="H5" s="1">
        <f>Area*Table1[Bits]/8</f>
        <v>156250000</v>
      </c>
      <c r="I5" s="1">
        <f>Table1[TotalBytes]/1048576</f>
        <v>149.01161193847656</v>
      </c>
      <c r="J5" s="1">
        <f>SUM($I$2:I5)</f>
        <v>381.84225559234619</v>
      </c>
      <c r="N5" s="3">
        <v>7500</v>
      </c>
      <c r="O5" s="2">
        <f>($N5*1000/O$2)^2/2*SUM(Table1[Bits])/8/1048576/Scaling^2</f>
        <v>403.37909013032913</v>
      </c>
      <c r="P5" s="2">
        <f>($N5*1000/P$2)^2/2*SUM(Table1[Bits])/8/1048576/Scaling^2</f>
        <v>100.84477253258228</v>
      </c>
      <c r="Q5" s="2">
        <f>($N5*1000/Q$2)^2/2*SUM(Table1[Bits])/8/1048576/Scaling^2</f>
        <v>25.211193133145571</v>
      </c>
      <c r="R5" s="2">
        <f>($N5*1000/R$2)^2/2*SUM(Table1[Bits])/8/1048576/Scaling^2</f>
        <v>16.135163605213165</v>
      </c>
      <c r="S5" s="2">
        <f>($N5*1000/S$2)^2/2*SUM(Table1[Bits])/8/1048576/Scaling^2</f>
        <v>4.0337909013032913</v>
      </c>
      <c r="T5" s="2">
        <f>($N5*1000/T$2)^2/2*SUM(Table1[Bits])/8/1048576/Scaling^2</f>
        <v>1.0084477253258228</v>
      </c>
    </row>
    <row r="6" spans="1:20" x14ac:dyDescent="0.25">
      <c r="A6" t="s">
        <v>4</v>
      </c>
      <c r="B6" s="1">
        <f>B5*B5/2</f>
        <v>78125000</v>
      </c>
      <c r="C6" t="s">
        <v>6</v>
      </c>
      <c r="F6" t="s">
        <v>16</v>
      </c>
      <c r="G6">
        <v>4</v>
      </c>
      <c r="H6" s="1">
        <f>Area*Table1[Bits]/8</f>
        <v>39062500</v>
      </c>
      <c r="I6" s="1">
        <f>Table1[TotalBytes]/1048576</f>
        <v>37.252902984619141</v>
      </c>
      <c r="J6" s="1">
        <f>SUM($I$2:I6)</f>
        <v>419.09515857696533</v>
      </c>
      <c r="N6" s="3">
        <v>10000</v>
      </c>
      <c r="O6" s="2">
        <f>($N6*1000/O$2)^2/2*SUM(Table1[Bits])/8/1048576/Scaling^2</f>
        <v>717.11838245391846</v>
      </c>
      <c r="P6" s="2">
        <f>($N6*1000/P$2)^2/2*SUM(Table1[Bits])/8/1048576/Scaling^2</f>
        <v>179.27959561347961</v>
      </c>
      <c r="Q6" s="2">
        <f>($N6*1000/Q$2)^2/2*SUM(Table1[Bits])/8/1048576/Scaling^2</f>
        <v>44.819898903369904</v>
      </c>
      <c r="R6" s="2">
        <f>($N6*1000/R$2)^2/2*SUM(Table1[Bits])/8/1048576/Scaling^2</f>
        <v>28.684735298156738</v>
      </c>
      <c r="S6" s="2">
        <f>($N6*1000/S$2)^2/2*SUM(Table1[Bits])/8/1048576/Scaling^2</f>
        <v>7.1711838245391846</v>
      </c>
      <c r="T6" s="2">
        <f>($N6*1000/T$2)^2/2*SUM(Table1[Bits])/8/1048576/Scaling^2</f>
        <v>1.7927959561347961</v>
      </c>
    </row>
    <row r="7" spans="1:20" x14ac:dyDescent="0.25">
      <c r="F7" t="s">
        <v>20</v>
      </c>
      <c r="G7">
        <v>8</v>
      </c>
      <c r="H7" s="1">
        <f>Area*Table1[Bits]/8</f>
        <v>78125000</v>
      </c>
      <c r="I7" s="1">
        <f>Table1[TotalBytes]/1048576</f>
        <v>74.505805969238281</v>
      </c>
      <c r="J7" s="1">
        <f>SUM($I$2:I8)</f>
        <v>717.11838245391846</v>
      </c>
      <c r="N7" s="3">
        <v>15000</v>
      </c>
      <c r="O7" s="2">
        <f>($N7*1000/O$2)^2/2*SUM(Table1[Bits])/8/1048576/Scaling^2</f>
        <v>1613.5163605213165</v>
      </c>
      <c r="P7" s="2">
        <f>($N7*1000/P$2)^2/2*SUM(Table1[Bits])/8/1048576/Scaling^2</f>
        <v>403.37909013032913</v>
      </c>
      <c r="Q7" s="2">
        <f>($N7*1000/Q$2)^2/2*SUM(Table1[Bits])/8/1048576/Scaling^2</f>
        <v>100.84477253258228</v>
      </c>
      <c r="R7" s="2">
        <f>($N7*1000/R$2)^2/2*SUM(Table1[Bits])/8/1048576/Scaling^2</f>
        <v>64.540654420852661</v>
      </c>
      <c r="S7" s="2">
        <f>($N7*1000/S$2)^2/2*SUM(Table1[Bits])/8/1048576/Scaling^2</f>
        <v>16.135163605213165</v>
      </c>
      <c r="T7" s="2">
        <f>($N7*1000/T$2)^2/2*SUM(Table1[Bits])/8/1048576/Scaling^2</f>
        <v>4.0337909013032913</v>
      </c>
    </row>
    <row r="8" spans="1:20" x14ac:dyDescent="0.25">
      <c r="F8" t="s">
        <v>30</v>
      </c>
      <c r="G8">
        <v>24</v>
      </c>
      <c r="H8" s="1">
        <f>Area*Table1[Bits]/8</f>
        <v>234375000</v>
      </c>
      <c r="I8" s="1">
        <f>Table1[TotalBytes]/1048576</f>
        <v>223.51741790771484</v>
      </c>
      <c r="J8" s="1">
        <f>SUM($I$2:I8)</f>
        <v>717.11838245391846</v>
      </c>
      <c r="N8" s="3">
        <v>20000</v>
      </c>
      <c r="O8" s="2">
        <f>($N8*1000/O$2)^2/2*SUM(Table1[Bits])/8/1048576/Scaling^2</f>
        <v>2868.4735298156738</v>
      </c>
      <c r="P8" s="2">
        <f>($N8*1000/P$2)^2/2*SUM(Table1[Bits])/8/1048576/Scaling^2</f>
        <v>717.11838245391846</v>
      </c>
      <c r="Q8" s="2">
        <f>($N8*1000/Q$2)^2/2*SUM(Table1[Bits])/8/1048576/Scaling^2</f>
        <v>179.27959561347961</v>
      </c>
      <c r="R8" s="2">
        <f>($N8*1000/R$2)^2/2*SUM(Table1[Bits])/8/1048576/Scaling^2</f>
        <v>114.73894119262695</v>
      </c>
      <c r="S8" s="2">
        <f>($N8*1000/S$2)^2/2*SUM(Table1[Bits])/8/1048576/Scaling^2</f>
        <v>28.684735298156738</v>
      </c>
      <c r="T8" s="2">
        <f>($N8*1000/T$2)^2/2*SUM(Table1[Bits])/8/1048576/Scaling^2</f>
        <v>7.1711838245391846</v>
      </c>
    </row>
    <row r="9" spans="1:20" x14ac:dyDescent="0.25">
      <c r="N9" s="3">
        <v>25000</v>
      </c>
      <c r="O9" s="2">
        <f>($N9*1000/O$2)^2/2*SUM(Table1[Bits])/8/1048576/Scaling^2</f>
        <v>4481.9898903369904</v>
      </c>
      <c r="P9" s="2">
        <f>($N9*1000/P$2)^2/2*SUM(Table1[Bits])/8/1048576/Scaling^2</f>
        <v>1120.4974725842476</v>
      </c>
      <c r="Q9" s="2">
        <f>($N9*1000/Q$2)^2/2*SUM(Table1[Bits])/8/1048576/Scaling^2</f>
        <v>280.1243681460619</v>
      </c>
      <c r="R9" s="2">
        <f>($N9*1000/R$2)^2/2*SUM(Table1[Bits])/8/1048576/Scaling^2</f>
        <v>179.27959561347961</v>
      </c>
      <c r="S9" s="2">
        <f>($N9*1000/S$2)^2/2*SUM(Table1[Bits])/8/1048576/Scaling^2</f>
        <v>44.819898903369904</v>
      </c>
      <c r="T9" s="2">
        <f>($N9*1000/T$2)^2/2*SUM(Table1[Bits])/8/1048576/Scaling^2</f>
        <v>11.204974725842476</v>
      </c>
    </row>
    <row r="10" spans="1:20" x14ac:dyDescent="0.25">
      <c r="N10" s="3">
        <v>30000</v>
      </c>
      <c r="O10" s="2">
        <f>($N10*1000/O$2)^2/2*SUM(Table1[Bits])/8/1048576/Scaling^2</f>
        <v>6454.0654420852661</v>
      </c>
      <c r="P10" s="2">
        <f>($N10*1000/P$2)^2/2*SUM(Table1[Bits])/8/1048576/Scaling^2</f>
        <v>1613.5163605213165</v>
      </c>
      <c r="Q10" s="2">
        <f>($N10*1000/Q$2)^2/2*SUM(Table1[Bits])/8/1048576/Scaling^2</f>
        <v>403.37909013032913</v>
      </c>
      <c r="R10" s="2">
        <f>($N10*1000/R$2)^2/2*SUM(Table1[Bits])/8/1048576/Scaling^2</f>
        <v>258.16261768341064</v>
      </c>
      <c r="S10" s="2">
        <f>($N10*1000/S$2)^2/2*SUM(Table1[Bits])/8/1048576/Scaling^2</f>
        <v>64.540654420852661</v>
      </c>
      <c r="T10" s="2">
        <f>($N10*1000/T$2)^2/2*SUM(Table1[Bits])/8/1048576/Scaling^2</f>
        <v>16.135163605213165</v>
      </c>
    </row>
    <row r="11" spans="1:20" x14ac:dyDescent="0.25">
      <c r="N11" s="3">
        <v>40000</v>
      </c>
      <c r="O11" s="2">
        <f>($N11*1000/O$2)^2/2*SUM(Table1[Bits])/8/1048576/Scaling^2</f>
        <v>11473.894119262695</v>
      </c>
      <c r="P11" s="2">
        <f>($N11*1000/P$2)^2/2*SUM(Table1[Bits])/8/1048576/Scaling^2</f>
        <v>2868.4735298156738</v>
      </c>
      <c r="Q11" s="2">
        <f>($N11*1000/Q$2)^2/2*SUM(Table1[Bits])/8/1048576/Scaling^2</f>
        <v>717.11838245391846</v>
      </c>
      <c r="R11" s="2">
        <f>($N11*1000/R$2)^2/2*SUM(Table1[Bits])/8/1048576/Scaling^2</f>
        <v>458.95576477050781</v>
      </c>
      <c r="S11" s="2">
        <f>($N11*1000/S$2)^2/2*SUM(Table1[Bits])/8/1048576/Scaling^2</f>
        <v>114.73894119262695</v>
      </c>
      <c r="T11" s="2">
        <f>($N11*1000/T$2)^2/2*SUM(Table1[Bits])/8/1048576/Scaling^2</f>
        <v>28.684735298156738</v>
      </c>
    </row>
    <row r="12" spans="1:20" x14ac:dyDescent="0.25">
      <c r="N12" s="3">
        <v>50000</v>
      </c>
      <c r="O12" s="2">
        <f>($N12*1000/O$2)^2/2*SUM(Table1[Bits])/8/1048576/Scaling^2</f>
        <v>17927.959561347961</v>
      </c>
      <c r="P12" s="2">
        <f>($N12*1000/P$2)^2/2*SUM(Table1[Bits])/8/1048576/Scaling^2</f>
        <v>4481.9898903369904</v>
      </c>
      <c r="Q12" s="2">
        <f>($N12*1000/Q$2)^2/2*SUM(Table1[Bits])/8/1048576/Scaling^2</f>
        <v>1120.4974725842476</v>
      </c>
      <c r="R12" s="2">
        <f>($N12*1000/R$2)^2/2*SUM(Table1[Bits])/8/1048576/Scaling^2</f>
        <v>717.11838245391846</v>
      </c>
      <c r="S12" s="2">
        <f>($N12*1000/S$2)^2/2*SUM(Table1[Bits])/8/1048576/Scaling^2</f>
        <v>179.27959561347961</v>
      </c>
      <c r="T12" s="2">
        <f>($N12*1000/T$2)^2/2*SUM(Table1[Bits])/8/1048576/Scaling^2</f>
        <v>44.819898903369904</v>
      </c>
    </row>
    <row r="13" spans="1:20" x14ac:dyDescent="0.25">
      <c r="N13" s="3">
        <v>60000</v>
      </c>
      <c r="O13" s="2">
        <f>($N13*1000/O$2)^2/2*SUM(Table1[Bits])/8/1048576/Scaling^2</f>
        <v>25816.261768341064</v>
      </c>
      <c r="P13" s="2">
        <f>($N13*1000/P$2)^2/2*SUM(Table1[Bits])/8/1048576/Scaling^2</f>
        <v>6454.0654420852661</v>
      </c>
      <c r="Q13" s="2">
        <f>($N13*1000/Q$2)^2/2*SUM(Table1[Bits])/8/1048576/Scaling^2</f>
        <v>1613.5163605213165</v>
      </c>
      <c r="R13" s="2">
        <f>($N13*1000/R$2)^2/2*SUM(Table1[Bits])/8/1048576/Scaling^2</f>
        <v>1032.6504707336426</v>
      </c>
      <c r="S13" s="2">
        <f>($N13*1000/S$2)^2/2*SUM(Table1[Bits])/8/1048576/Scaling^2</f>
        <v>258.16261768341064</v>
      </c>
      <c r="T13" s="2">
        <f>($N13*1000/T$2)^2/2*SUM(Table1[Bits])/8/1048576/Scaling^2</f>
        <v>64.540654420852661</v>
      </c>
    </row>
    <row r="14" spans="1:20" x14ac:dyDescent="0.25">
      <c r="N14" s="3">
        <v>75000</v>
      </c>
      <c r="O14" s="2">
        <f>($N14*1000/O$2)^2/2*SUM(Table1[Bits])/8/1048576/Scaling^2</f>
        <v>40337.909013032913</v>
      </c>
      <c r="P14" s="2">
        <f>($N14*1000/P$2)^2/2*SUM(Table1[Bits])/8/1048576/Scaling^2</f>
        <v>10084.477253258228</v>
      </c>
      <c r="Q14" s="2">
        <f>($N14*1000/Q$2)^2/2*SUM(Table1[Bits])/8/1048576/Scaling^2</f>
        <v>2521.1193133145571</v>
      </c>
      <c r="R14" s="2">
        <f>($N14*1000/R$2)^2/2*SUM(Table1[Bits])/8/1048576/Scaling^2</f>
        <v>1613.5163605213165</v>
      </c>
      <c r="S14" s="2">
        <f>($N14*1000/S$2)^2/2*SUM(Table1[Bits])/8/1048576/Scaling^2</f>
        <v>403.37909013032913</v>
      </c>
      <c r="T14" s="2">
        <f>($N14*1000/T$2)^2/2*SUM(Table1[Bits])/8/1048576/Scaling^2</f>
        <v>100.84477253258228</v>
      </c>
    </row>
    <row r="16" spans="1:20" x14ac:dyDescent="0.25">
      <c r="F16">
        <v>3800000</v>
      </c>
      <c r="G16">
        <v>1900</v>
      </c>
      <c r="H16">
        <f>SQRT(F16)/SQRT(G16)</f>
        <v>44.721359549995789</v>
      </c>
    </row>
    <row r="23" spans="6:9" x14ac:dyDescent="0.25">
      <c r="F23" t="s">
        <v>21</v>
      </c>
      <c r="G23" t="s">
        <v>25</v>
      </c>
      <c r="H23" t="s">
        <v>18</v>
      </c>
      <c r="I23" t="s">
        <v>26</v>
      </c>
    </row>
    <row r="24" spans="6:9" x14ac:dyDescent="0.25">
      <c r="F24" t="s">
        <v>29</v>
      </c>
      <c r="G24" s="1">
        <v>49244</v>
      </c>
      <c r="H24" s="1">
        <f t="shared" ref="H24:H29" si="0">G24*PI()</f>
        <v>154704.58863337577</v>
      </c>
      <c r="I24" s="1">
        <f t="shared" ref="I24:I29" si="1">PI()*(G24/2)^2</f>
        <v>1904568190.6654892</v>
      </c>
    </row>
    <row r="25" spans="6:9" x14ac:dyDescent="0.25">
      <c r="F25" t="s">
        <v>22</v>
      </c>
      <c r="G25" s="1">
        <v>12742</v>
      </c>
      <c r="H25" s="1">
        <f t="shared" si="0"/>
        <v>40030.173592041145</v>
      </c>
      <c r="I25" s="1">
        <f t="shared" si="1"/>
        <v>127516117.97744706</v>
      </c>
    </row>
    <row r="26" spans="6:9" x14ac:dyDescent="0.25">
      <c r="F26" t="s">
        <v>24</v>
      </c>
      <c r="G26" s="1">
        <v>6779</v>
      </c>
      <c r="H26" s="1">
        <f t="shared" si="0"/>
        <v>21296.856598685208</v>
      </c>
      <c r="I26" s="1">
        <f t="shared" si="1"/>
        <v>36092847.720621757</v>
      </c>
    </row>
    <row r="27" spans="6:9" x14ac:dyDescent="0.25">
      <c r="F27" t="s">
        <v>28</v>
      </c>
      <c r="G27" s="1">
        <v>5151</v>
      </c>
      <c r="H27" s="1">
        <f t="shared" si="0"/>
        <v>16182.343758641024</v>
      </c>
      <c r="I27" s="1">
        <f t="shared" si="1"/>
        <v>20838813.175189979</v>
      </c>
    </row>
    <row r="28" spans="6:9" x14ac:dyDescent="0.25">
      <c r="F28" t="s">
        <v>23</v>
      </c>
      <c r="G28" s="1">
        <v>3474</v>
      </c>
      <c r="H28" s="1">
        <f t="shared" si="0"/>
        <v>10913.892878570941</v>
      </c>
      <c r="I28" s="1">
        <f t="shared" si="1"/>
        <v>9478715.9650388621</v>
      </c>
    </row>
    <row r="29" spans="6:9" x14ac:dyDescent="0.25">
      <c r="F29" t="s">
        <v>27</v>
      </c>
      <c r="G29" s="1">
        <v>2374</v>
      </c>
      <c r="H29" s="1">
        <f t="shared" si="0"/>
        <v>7458.1409596221692</v>
      </c>
      <c r="I29" s="1">
        <f t="shared" si="1"/>
        <v>4426406.6595357573</v>
      </c>
    </row>
  </sheetData>
  <conditionalFormatting sqref="O4:T14">
    <cfRule type="colorScale" priority="4">
      <colorScale>
        <cfvo type="num" val="50"/>
        <cfvo type="num" val="300"/>
        <cfvo type="num" val="2000"/>
        <color rgb="FF00B0F0"/>
        <color rgb="FF00B050"/>
        <color rgb="FFFF0000"/>
      </colorScale>
    </cfRule>
  </conditionalFormatting>
  <conditionalFormatting sqref="O3:T14">
    <cfRule type="colorScale" priority="3">
      <colorScale>
        <cfvo type="num" val="50"/>
        <cfvo type="num" val="300"/>
        <cfvo type="num" val="2000"/>
        <color rgb="FF00B0F0"/>
        <color rgb="FF00B050"/>
        <color rgb="FFFF0000"/>
      </colorScale>
    </cfRule>
  </conditionalFormatting>
  <conditionalFormatting sqref="O2:T2">
    <cfRule type="colorScale" priority="2">
      <colorScale>
        <cfvo type="num" val="100"/>
        <cfvo type="num" val="200"/>
        <cfvo type="num" val="2000"/>
        <color rgb="FF00B0F0"/>
        <color rgb="FF00B050"/>
        <color rgb="FFFF0000"/>
      </colorScale>
    </cfRule>
  </conditionalFormatting>
  <conditionalFormatting sqref="N3:N14">
    <cfRule type="colorScale" priority="1">
      <colorScale>
        <cfvo type="num" val="5000"/>
        <cfvo type="num" val="20000"/>
        <cfvo type="num" val="40000"/>
        <color rgb="FFFF0000"/>
        <color rgb="FF00B050"/>
        <color rgb="FF00B0F0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Area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Howell</dc:creator>
  <cp:lastModifiedBy>Mitchell Howell</cp:lastModifiedBy>
  <dcterms:created xsi:type="dcterms:W3CDTF">2017-03-15T16:16:48Z</dcterms:created>
  <dcterms:modified xsi:type="dcterms:W3CDTF">2017-03-17T05:54:00Z</dcterms:modified>
</cp:coreProperties>
</file>