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k\Documents\Resources Plan and skill matrix\ResourceManagement\media\excel_templates\"/>
    </mc:Choice>
  </mc:AlternateContent>
  <xr:revisionPtr revIDLastSave="0" documentId="13_ncr:1_{45DB4A3C-F7BE-4C75-BD61-D7914CF594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1" i="1" s="1"/>
  <c r="E19" i="1"/>
  <c r="D19" i="1"/>
  <c r="E9" i="1"/>
  <c r="D9" i="1"/>
  <c r="E7" i="1"/>
  <c r="E8" i="1" s="1"/>
  <c r="D7" i="1"/>
  <c r="D18" i="1" s="1"/>
  <c r="E12" i="1" l="1"/>
  <c r="E13" i="1" s="1"/>
  <c r="D10" i="1"/>
  <c r="E18" i="1"/>
  <c r="D8" i="1"/>
  <c r="D11" i="1" l="1"/>
  <c r="D12" i="1" s="1"/>
  <c r="E14" i="1"/>
  <c r="D13" i="1" l="1"/>
  <c r="D14" i="1" s="1"/>
  <c r="D17" i="1" s="1"/>
  <c r="D22" i="1" s="1"/>
  <c r="E16" i="1"/>
  <c r="E17" i="1"/>
  <c r="E22" i="1" s="1"/>
  <c r="D16" i="1" l="1"/>
</calcChain>
</file>

<file path=xl/sharedStrings.xml><?xml version="1.0" encoding="utf-8"?>
<sst xmlns="http://schemas.openxmlformats.org/spreadsheetml/2006/main" count="61" uniqueCount="58">
  <si>
    <t>Employee ID</t>
  </si>
  <si>
    <t>PCS0054</t>
  </si>
  <si>
    <t>FY24-25</t>
  </si>
  <si>
    <t>FY25-26</t>
  </si>
  <si>
    <t>Name Of Employee</t>
  </si>
  <si>
    <t>Ms. Srushti Bagawe</t>
  </si>
  <si>
    <t>Grade</t>
  </si>
  <si>
    <t>L2</t>
  </si>
  <si>
    <t xml:space="preserve">Monthly Gross </t>
  </si>
  <si>
    <t>Sr. No</t>
  </si>
  <si>
    <t>Head</t>
  </si>
  <si>
    <t>Heads of Payment</t>
  </si>
  <si>
    <t>Amount</t>
  </si>
  <si>
    <t>A</t>
  </si>
  <si>
    <t>Basic Salary</t>
  </si>
  <si>
    <t>Basic</t>
  </si>
  <si>
    <t>B</t>
  </si>
  <si>
    <t>Allowances</t>
  </si>
  <si>
    <t xml:space="preserve">House Rent Allowance </t>
  </si>
  <si>
    <t xml:space="preserve">Grade Allowance </t>
  </si>
  <si>
    <t xml:space="preserve">Transport Allowance </t>
  </si>
  <si>
    <t xml:space="preserve">Telephone/Internet Allowance </t>
  </si>
  <si>
    <t>City Compensatory Allowance/Special</t>
  </si>
  <si>
    <t>C</t>
  </si>
  <si>
    <t>(A+B)</t>
  </si>
  <si>
    <t>Gross Monthly</t>
  </si>
  <si>
    <t>D</t>
  </si>
  <si>
    <t>Deductions</t>
  </si>
  <si>
    <t>Employee Contribution to PF</t>
  </si>
  <si>
    <t>Profession Tax</t>
  </si>
  <si>
    <t>E</t>
  </si>
  <si>
    <t>(C-D)</t>
  </si>
  <si>
    <t>In Hand Monthly Salary</t>
  </si>
  <si>
    <t>F</t>
  </si>
  <si>
    <t>Retirals Benefits (p.a)</t>
  </si>
  <si>
    <t xml:space="preserve">Employer Contribution to PF </t>
  </si>
  <si>
    <t xml:space="preserve">Employer Gratuity Provision </t>
  </si>
  <si>
    <t>G</t>
  </si>
  <si>
    <t>Insurance</t>
  </si>
  <si>
    <t>Employer Contribution towards Insurance Enrolment</t>
  </si>
  <si>
    <t>H</t>
  </si>
  <si>
    <t>Bonus</t>
  </si>
  <si>
    <t>Diwali Bonus</t>
  </si>
  <si>
    <t>I</t>
  </si>
  <si>
    <t>Variables</t>
  </si>
  <si>
    <t>Variable Pay</t>
  </si>
  <si>
    <t>Annual Cost to Company (C+F+G)</t>
  </si>
  <si>
    <t>Other Benefits</t>
  </si>
  <si>
    <t>Benefits</t>
  </si>
  <si>
    <t>Insurance Benefits</t>
  </si>
  <si>
    <t>Group Health Insurance Policy (with Provision of Enhancement of Cover upto 200%)</t>
  </si>
  <si>
    <t>Group Pesonal Accident Insurance</t>
  </si>
  <si>
    <t>Workman Compensation</t>
  </si>
  <si>
    <t>EDLI Coverage</t>
  </si>
  <si>
    <t>Uniform</t>
  </si>
  <si>
    <t>Uniform and Safety Gear</t>
  </si>
  <si>
    <t>Leaves</t>
  </si>
  <si>
    <t>Leave (National monitised value of Earned Leaves for Full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</si>
</sst>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/>
    <xf numFmtId="0" fontId="2" fillId="0" borderId="0"/>
  </cellStyleXfs>
  <cellXfs count="70">
    <xf numFmtId="0" fontId="0" fillId="0" borderId="0" xfId="0"/>
    <xf numFmtId="0" fontId="4" fillId="0" borderId="6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0" xfId="0" applyFont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44" fontId="4" fillId="0" borderId="3" xfId="1" applyFont="1" applyBorder="1"/>
    <xf numFmtId="44" fontId="4" fillId="0" borderId="19" xfId="1" applyFont="1" applyBorder="1"/>
    <xf numFmtId="0" fontId="3" fillId="0" borderId="8" xfId="0" applyFont="1" applyBorder="1" applyAlignment="1">
      <alignment horizontal="center" vertical="center"/>
    </xf>
    <xf numFmtId="44" fontId="4" fillId="0" borderId="1" xfId="1" applyFont="1" applyBorder="1"/>
    <xf numFmtId="44" fontId="4" fillId="0" borderId="9" xfId="1" applyFont="1" applyBorder="1"/>
    <xf numFmtId="0" fontId="3" fillId="0" borderId="12" xfId="0" applyFont="1" applyBorder="1" applyAlignment="1">
      <alignment horizontal="center" vertical="center"/>
    </xf>
    <xf numFmtId="44" fontId="4" fillId="0" borderId="2" xfId="1" applyFont="1" applyBorder="1"/>
    <xf numFmtId="44" fontId="4" fillId="0" borderId="16" xfId="1" applyFont="1" applyBorder="1"/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/>
    </xf>
    <xf numFmtId="44" fontId="3" fillId="2" borderId="14" xfId="1" applyFont="1" applyFill="1" applyBorder="1"/>
    <xf numFmtId="44" fontId="3" fillId="2" borderId="15" xfId="1" applyFont="1" applyFill="1" applyBorder="1"/>
    <xf numFmtId="0" fontId="4" fillId="0" borderId="2" xfId="0" applyFont="1" applyBorder="1" applyAlignment="1">
      <alignment horizontal="left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/>
    </xf>
    <xf numFmtId="44" fontId="3" fillId="3" borderId="14" xfId="1" applyFont="1" applyFill="1" applyBorder="1"/>
    <xf numFmtId="44" fontId="3" fillId="3" borderId="15" xfId="1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44" fontId="4" fillId="0" borderId="9" xfId="1" applyFont="1" applyBorder="1" applyAlignment="1">
      <alignment vertical="center"/>
    </xf>
    <xf numFmtId="0" fontId="4" fillId="0" borderId="10" xfId="0" applyFont="1" applyBorder="1" applyAlignment="1">
      <alignment horizontal="center"/>
    </xf>
    <xf numFmtId="44" fontId="4" fillId="0" borderId="11" xfId="0" applyNumberFormat="1" applyFont="1" applyBorder="1"/>
    <xf numFmtId="44" fontId="4" fillId="0" borderId="17" xfId="1" applyFont="1" applyBorder="1"/>
    <xf numFmtId="44" fontId="4" fillId="0" borderId="15" xfId="1" applyFont="1" applyBorder="1"/>
    <xf numFmtId="0" fontId="3" fillId="0" borderId="18" xfId="0" applyFont="1" applyBorder="1" applyAlignment="1">
      <alignment horizontal="center" vertical="center"/>
    </xf>
    <xf numFmtId="0" fontId="0" fillId="0" borderId="18" xfId="0" applyBorder="1"/>
    <xf numFmtId="0" fontId="4" fillId="0" borderId="1" xfId="0" applyFont="1" applyBorder="1" applyAlignment="1">
      <alignment horizontal="center" vertical="top"/>
    </xf>
    <xf numFmtId="0" fontId="0" fillId="0" borderId="25" xfId="0" applyBorder="1"/>
    <xf numFmtId="0" fontId="4" fillId="0" borderId="5" xfId="0" applyFont="1" applyBorder="1" applyAlignment="1">
      <alignment horizontal="center" vertical="center"/>
    </xf>
    <xf numFmtId="0" fontId="0" fillId="0" borderId="20" xfId="0" applyBorder="1"/>
    <xf numFmtId="0" fontId="3" fillId="0" borderId="26" xfId="0" applyFont="1" applyBorder="1" applyAlignment="1">
      <alignment horizontal="center"/>
    </xf>
    <xf numFmtId="0" fontId="0" fillId="0" borderId="4" xfId="0" applyBorder="1"/>
    <xf numFmtId="0" fontId="0" fillId="0" borderId="22" xfId="0" applyBorder="1"/>
    <xf numFmtId="0" fontId="3" fillId="0" borderId="7" xfId="0" applyFont="1" applyBorder="1" applyAlignment="1">
      <alignment horizontal="center" vertical="center"/>
    </xf>
    <xf numFmtId="0" fontId="0" fillId="0" borderId="27" xfId="0" applyBorder="1"/>
    <xf numFmtId="0" fontId="0" fillId="0" borderId="19" xfId="0" applyBorder="1"/>
    <xf numFmtId="0" fontId="4" fillId="0" borderId="1" xfId="0" applyFont="1" applyBorder="1" applyAlignment="1">
      <alignment horizontal="center" vertical="center" wrapText="1"/>
    </xf>
    <xf numFmtId="0" fontId="0" fillId="0" borderId="21" xfId="0" applyBorder="1"/>
    <xf numFmtId="0" fontId="0" fillId="0" borderId="3" xfId="0" applyBorder="1"/>
    <xf numFmtId="0" fontId="4" fillId="0" borderId="10" xfId="0" applyFont="1" applyBorder="1" applyAlignment="1">
      <alignment horizontal="center" vertical="top"/>
    </xf>
    <xf numFmtId="0" fontId="0" fillId="0" borderId="28" xfId="0" applyBorder="1"/>
    <xf numFmtId="0" fontId="4" fillId="0" borderId="6" xfId="0" applyFont="1" applyBorder="1" applyAlignment="1">
      <alignment horizontal="center" vertical="top"/>
    </xf>
    <xf numFmtId="0" fontId="0" fillId="0" borderId="23" xfId="0" applyBorder="1"/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/>
    </xf>
    <xf numFmtId="0" fontId="0" fillId="0" borderId="17" xfId="0" applyBorder="1"/>
    <xf numFmtId="0" fontId="3" fillId="4" borderId="13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24" xfId="0" applyBorder="1"/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</cellXfs>
  <cellStyles count="3">
    <cellStyle name="Currency" xfId="1" builtinId="4"/>
    <cellStyle name="Excel Built-in Explanatory Text" xfId="2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I13" sqref="I13"/>
    </sheetView>
  </sheetViews>
  <sheetFormatPr defaultRowHeight="15" x14ac:dyDescent="0.25"/>
  <cols>
    <col min="2" max="2" width="20.42578125" bestFit="1" customWidth="1"/>
    <col min="3" max="3" width="64" customWidth="1"/>
    <col min="4" max="4" width="21.140625" customWidth="1"/>
    <col min="5" max="5" width="19" customWidth="1"/>
  </cols>
  <sheetData>
    <row r="1" spans="1:5" ht="15.75" customHeight="1" x14ac:dyDescent="0.25">
      <c r="A1" s="58" t="s">
        <v>0</v>
      </c>
      <c r="B1" s="55"/>
      <c r="C1" s="1" t="s">
        <v>1</v>
      </c>
      <c r="D1" s="60" t="s">
        <v>2</v>
      </c>
      <c r="E1" s="46" t="s">
        <v>3</v>
      </c>
    </row>
    <row r="2" spans="1:5" ht="15.75" customHeight="1" x14ac:dyDescent="0.25">
      <c r="A2" s="69" t="s">
        <v>4</v>
      </c>
      <c r="B2" s="40"/>
      <c r="C2" s="2" t="s">
        <v>5</v>
      </c>
      <c r="D2" s="50"/>
      <c r="E2" s="47"/>
    </row>
    <row r="3" spans="1:5" ht="16.5" customHeight="1" thickBot="1" x14ac:dyDescent="0.3">
      <c r="A3" s="66" t="s">
        <v>6</v>
      </c>
      <c r="B3" s="67"/>
      <c r="C3" s="3" t="s">
        <v>7</v>
      </c>
      <c r="D3" s="51"/>
      <c r="E3" s="48"/>
    </row>
    <row r="4" spans="1:5" ht="16.5" customHeight="1" thickBot="1" x14ac:dyDescent="0.3">
      <c r="A4" s="65" t="s">
        <v>8</v>
      </c>
      <c r="B4" s="44"/>
      <c r="C4" s="64"/>
      <c r="D4" s="35">
        <v>16585</v>
      </c>
      <c r="E4" s="36">
        <v>21000</v>
      </c>
    </row>
    <row r="5" spans="1:5" ht="16.5" customHeight="1" thickBot="1" x14ac:dyDescent="0.3">
      <c r="A5" s="4"/>
      <c r="B5" s="4"/>
      <c r="C5" s="4"/>
      <c r="D5" s="4"/>
      <c r="E5" s="4"/>
    </row>
    <row r="6" spans="1:5" ht="16.5" customHeight="1" thickBot="1" x14ac:dyDescent="0.3">
      <c r="A6" s="5" t="s">
        <v>9</v>
      </c>
      <c r="B6" s="6" t="s">
        <v>10</v>
      </c>
      <c r="C6" s="6" t="s">
        <v>11</v>
      </c>
      <c r="D6" s="6" t="s">
        <v>12</v>
      </c>
      <c r="E6" s="7" t="s">
        <v>12</v>
      </c>
    </row>
    <row r="7" spans="1:5" ht="15.75" customHeight="1" x14ac:dyDescent="0.25">
      <c r="A7" s="8" t="s">
        <v>13</v>
      </c>
      <c r="B7" s="9" t="s">
        <v>14</v>
      </c>
      <c r="C7" s="10" t="s">
        <v>15</v>
      </c>
      <c r="D7" s="11">
        <f>D4*50%</f>
        <v>8292.5</v>
      </c>
      <c r="E7" s="12">
        <f>E4*50%</f>
        <v>10500</v>
      </c>
    </row>
    <row r="8" spans="1:5" ht="15.75" customHeight="1" x14ac:dyDescent="0.25">
      <c r="A8" s="56" t="s">
        <v>16</v>
      </c>
      <c r="B8" s="49" t="s">
        <v>17</v>
      </c>
      <c r="C8" s="2" t="s">
        <v>18</v>
      </c>
      <c r="D8" s="14">
        <f>D7*40%</f>
        <v>3317</v>
      </c>
      <c r="E8" s="15">
        <f>E7*40%</f>
        <v>4200</v>
      </c>
    </row>
    <row r="9" spans="1:5" ht="15.75" customHeight="1" x14ac:dyDescent="0.25">
      <c r="A9" s="42"/>
      <c r="B9" s="50"/>
      <c r="C9" s="2" t="s">
        <v>19</v>
      </c>
      <c r="D9" s="14">
        <f>D4*10%</f>
        <v>1658.5</v>
      </c>
      <c r="E9" s="15">
        <f>E4*10%</f>
        <v>2100</v>
      </c>
    </row>
    <row r="10" spans="1:5" ht="15.75" customHeight="1" x14ac:dyDescent="0.25">
      <c r="A10" s="42"/>
      <c r="B10" s="50"/>
      <c r="C10" s="2" t="s">
        <v>20</v>
      </c>
      <c r="D10" s="14">
        <f>MIN(4100, D4 - SUM(D7:D9))</f>
        <v>3317</v>
      </c>
      <c r="E10" s="14">
        <f>MIN(4100, E4 - SUM(E7:E9))</f>
        <v>4100</v>
      </c>
    </row>
    <row r="11" spans="1:5" ht="15.75" customHeight="1" x14ac:dyDescent="0.25">
      <c r="A11" s="42"/>
      <c r="B11" s="50"/>
      <c r="C11" s="2" t="s">
        <v>21</v>
      </c>
      <c r="D11" s="14">
        <f>MIN(2000, D4 - SUM(D7:D10))</f>
        <v>0</v>
      </c>
      <c r="E11" s="14">
        <f>MIN(2000, E4 - SUM(E7:E10))</f>
        <v>100</v>
      </c>
    </row>
    <row r="12" spans="1:5" ht="16.5" customHeight="1" thickBot="1" x14ac:dyDescent="0.3">
      <c r="A12" s="38"/>
      <c r="B12" s="51"/>
      <c r="C12" s="3" t="s">
        <v>22</v>
      </c>
      <c r="D12" s="14">
        <f>MAX(0, D4 - SUM(D7:D11))</f>
        <v>0</v>
      </c>
      <c r="E12" s="14">
        <f>MAX(0, E4 - SUM(E7:E11))</f>
        <v>0</v>
      </c>
    </row>
    <row r="13" spans="1:5" ht="16.5" customHeight="1" thickBot="1" x14ac:dyDescent="0.3">
      <c r="A13" s="19" t="s">
        <v>23</v>
      </c>
      <c r="B13" s="20" t="s">
        <v>24</v>
      </c>
      <c r="C13" s="20" t="s">
        <v>25</v>
      </c>
      <c r="D13" s="21">
        <f>SUM(D7:D12)</f>
        <v>16585</v>
      </c>
      <c r="E13" s="22">
        <f>SUM(E7:E12)</f>
        <v>21000</v>
      </c>
    </row>
    <row r="14" spans="1:5" ht="15.75" customHeight="1" x14ac:dyDescent="0.25">
      <c r="A14" s="68" t="s">
        <v>26</v>
      </c>
      <c r="B14" s="59" t="s">
        <v>27</v>
      </c>
      <c r="C14" s="10" t="s">
        <v>28</v>
      </c>
      <c r="D14" s="11">
        <f>IF((D13 - D8) * 12% &gt; 1800, 1800, (D13 - D8) * 12%)</f>
        <v>1592.1599999999999</v>
      </c>
      <c r="E14" s="12">
        <f>IF((E13 - E8) * 12% &gt; 1800, 1800, (E13 - E8) * 12%)</f>
        <v>1800</v>
      </c>
    </row>
    <row r="15" spans="1:5" ht="16.5" customHeight="1" thickBot="1" x14ac:dyDescent="0.3">
      <c r="A15" s="42"/>
      <c r="B15" s="50"/>
      <c r="C15" s="23" t="s">
        <v>29</v>
      </c>
      <c r="D15" s="17">
        <v>200</v>
      </c>
      <c r="E15" s="18">
        <v>200</v>
      </c>
    </row>
    <row r="16" spans="1:5" ht="16.5" customHeight="1" thickBot="1" x14ac:dyDescent="0.3">
      <c r="A16" s="24" t="s">
        <v>30</v>
      </c>
      <c r="B16" s="25" t="s">
        <v>31</v>
      </c>
      <c r="C16" s="25" t="s">
        <v>32</v>
      </c>
      <c r="D16" s="26">
        <f>D13-(D14+D15)</f>
        <v>14792.84</v>
      </c>
      <c r="E16" s="27">
        <f>E13-(E14+E15)</f>
        <v>19000</v>
      </c>
    </row>
    <row r="17" spans="1:5" ht="15.75" customHeight="1" x14ac:dyDescent="0.25">
      <c r="A17" s="37" t="s">
        <v>33</v>
      </c>
      <c r="B17" s="57" t="s">
        <v>34</v>
      </c>
      <c r="C17" s="10" t="s">
        <v>35</v>
      </c>
      <c r="D17" s="11">
        <f>D14*12</f>
        <v>19105.919999999998</v>
      </c>
      <c r="E17" s="12">
        <f>E14*12</f>
        <v>21600</v>
      </c>
    </row>
    <row r="18" spans="1:5" ht="15.75" customHeight="1" x14ac:dyDescent="0.25">
      <c r="A18" s="38"/>
      <c r="B18" s="51"/>
      <c r="C18" s="2" t="s">
        <v>36</v>
      </c>
      <c r="D18" s="14">
        <f>(D7*4.8%)*12</f>
        <v>4776.4800000000005</v>
      </c>
      <c r="E18" s="15">
        <f>(E7*4.8%)*12</f>
        <v>6048</v>
      </c>
    </row>
    <row r="19" spans="1:5" ht="15.75" customHeight="1" x14ac:dyDescent="0.25">
      <c r="A19" s="13" t="s">
        <v>37</v>
      </c>
      <c r="B19" s="29" t="s">
        <v>38</v>
      </c>
      <c r="C19" s="2" t="s">
        <v>39</v>
      </c>
      <c r="D19" s="14">
        <f>820*12</f>
        <v>9840</v>
      </c>
      <c r="E19" s="15">
        <f>410*12</f>
        <v>4920</v>
      </c>
    </row>
    <row r="20" spans="1:5" ht="15.75" customHeight="1" x14ac:dyDescent="0.25">
      <c r="A20" s="13" t="s">
        <v>40</v>
      </c>
      <c r="B20" s="29" t="s">
        <v>41</v>
      </c>
      <c r="C20" s="2" t="s">
        <v>42</v>
      </c>
      <c r="D20" s="14">
        <v>0</v>
      </c>
      <c r="E20" s="15">
        <v>0</v>
      </c>
    </row>
    <row r="21" spans="1:5" ht="16.5" customHeight="1" thickBot="1" x14ac:dyDescent="0.3">
      <c r="A21" s="16" t="s">
        <v>43</v>
      </c>
      <c r="B21" s="30" t="s">
        <v>44</v>
      </c>
      <c r="C21" s="3" t="s">
        <v>45</v>
      </c>
      <c r="D21" s="17">
        <v>0</v>
      </c>
      <c r="E21" s="18">
        <v>0</v>
      </c>
    </row>
    <row r="22" spans="1:5" ht="16.5" customHeight="1" thickBot="1" x14ac:dyDescent="0.3">
      <c r="A22" s="63" t="s">
        <v>46</v>
      </c>
      <c r="B22" s="44"/>
      <c r="C22" s="64"/>
      <c r="D22" s="21">
        <f>(D13*12)+D17+D18+D19</f>
        <v>232742.39999999999</v>
      </c>
      <c r="E22" s="22">
        <f>(E13*12)+E17+E18+E19</f>
        <v>284568</v>
      </c>
    </row>
    <row r="23" spans="1:5" ht="16.5" customHeight="1" thickBot="1" x14ac:dyDescent="0.3">
      <c r="A23" s="43" t="s">
        <v>47</v>
      </c>
      <c r="B23" s="44"/>
      <c r="C23" s="44"/>
      <c r="D23" s="44"/>
      <c r="E23" s="45"/>
    </row>
    <row r="24" spans="1:5" ht="15.75" customHeight="1" x14ac:dyDescent="0.25">
      <c r="A24" s="41" t="s">
        <v>48</v>
      </c>
      <c r="B24" s="62" t="s">
        <v>38</v>
      </c>
      <c r="C24" s="54" t="s">
        <v>49</v>
      </c>
      <c r="D24" s="55"/>
      <c r="E24" s="31" t="s">
        <v>12</v>
      </c>
    </row>
    <row r="25" spans="1:5" ht="15.75" customHeight="1" x14ac:dyDescent="0.25">
      <c r="A25" s="42"/>
      <c r="B25" s="50"/>
      <c r="C25" s="61" t="s">
        <v>50</v>
      </c>
      <c r="D25" s="40"/>
      <c r="E25" s="32">
        <v>500000</v>
      </c>
    </row>
    <row r="26" spans="1:5" ht="15.75" customHeight="1" x14ac:dyDescent="0.25">
      <c r="A26" s="42"/>
      <c r="B26" s="50"/>
      <c r="C26" s="39" t="s">
        <v>51</v>
      </c>
      <c r="D26" s="40"/>
      <c r="E26" s="32">
        <v>100000</v>
      </c>
    </row>
    <row r="27" spans="1:5" ht="15.75" customHeight="1" x14ac:dyDescent="0.25">
      <c r="A27" s="42"/>
      <c r="B27" s="50"/>
      <c r="C27" s="39" t="s">
        <v>52</v>
      </c>
      <c r="D27" s="40"/>
      <c r="E27" s="32">
        <v>150000</v>
      </c>
    </row>
    <row r="28" spans="1:5" ht="15.75" customHeight="1" x14ac:dyDescent="0.25">
      <c r="A28" s="42"/>
      <c r="B28" s="51"/>
      <c r="C28" s="39" t="s">
        <v>53</v>
      </c>
      <c r="D28" s="40"/>
      <c r="E28" s="32">
        <v>700000</v>
      </c>
    </row>
    <row r="29" spans="1:5" ht="15.75" customHeight="1" x14ac:dyDescent="0.25">
      <c r="A29" s="42"/>
      <c r="B29" s="28" t="s">
        <v>54</v>
      </c>
      <c r="C29" s="39" t="s">
        <v>55</v>
      </c>
      <c r="D29" s="40"/>
      <c r="E29" s="32">
        <v>4050</v>
      </c>
    </row>
    <row r="30" spans="1:5" ht="16.5" customHeight="1" thickBot="1" x14ac:dyDescent="0.3">
      <c r="A30" s="38"/>
      <c r="B30" s="33" t="s">
        <v>56</v>
      </c>
      <c r="C30" s="52" t="s">
        <v>57</v>
      </c>
      <c r="D30" s="53"/>
      <c r="E30" s="34">
        <v>8000</v>
      </c>
    </row>
  </sheetData>
  <mergeCells count="23">
    <mergeCell ref="A2:B2"/>
    <mergeCell ref="C25:D25"/>
    <mergeCell ref="B24:B28"/>
    <mergeCell ref="A22:C22"/>
    <mergeCell ref="A4:C4"/>
    <mergeCell ref="A3:B3"/>
    <mergeCell ref="A14:A15"/>
    <mergeCell ref="A17:A18"/>
    <mergeCell ref="C27:D27"/>
    <mergeCell ref="A24:A30"/>
    <mergeCell ref="A23:E23"/>
    <mergeCell ref="E1:E3"/>
    <mergeCell ref="B8:B12"/>
    <mergeCell ref="C28:D28"/>
    <mergeCell ref="C30:D30"/>
    <mergeCell ref="C24:D24"/>
    <mergeCell ref="A8:A12"/>
    <mergeCell ref="B17:B18"/>
    <mergeCell ref="A1:B1"/>
    <mergeCell ref="C26:D26"/>
    <mergeCell ref="B14:B15"/>
    <mergeCell ref="D1:D3"/>
    <mergeCell ref="C29:D2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Gaurab Pal</dc:creator>
  <cp:lastModifiedBy>Ajaykumar Jadhav</cp:lastModifiedBy>
  <cp:lastPrinted>2025-05-13T06:55:00Z</cp:lastPrinted>
  <dcterms:created xsi:type="dcterms:W3CDTF">2025-02-10T04:31:17Z</dcterms:created>
  <dcterms:modified xsi:type="dcterms:W3CDTF">2025-05-15T10:39:09Z</dcterms:modified>
</cp:coreProperties>
</file>