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1486-Olivewood-Ave-Lakewood-OH-44107" sheetId="1" state="visible" r:id="rId1"/>
    <sheet xmlns:r="http://schemas.openxmlformats.org/officeDocument/2006/relationships" name="12929-Plover-St-Lakewood-OH-44107" sheetId="2" state="visible" r:id="rId2"/>
    <sheet xmlns:r="http://schemas.openxmlformats.org/officeDocument/2006/relationships" name="2040-Marlowe-Ave-Lakewood-OH-44107" sheetId="3" state="visible" r:id="rId3"/>
    <sheet xmlns:r="http://schemas.openxmlformats.org/officeDocument/2006/relationships" name="11801-Franklin-Blvd-Lakewood-OH-44107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1486 Olivewood Ave, Lakewood, OH 44107</t>
        </is>
      </c>
      <c r="C1" t="inlineStr">
        <is>
          <t>Beds</t>
        </is>
      </c>
      <c r="D1" t="inlineStr">
        <is>
          <t>6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2408</v>
      </c>
    </row>
    <row r="3">
      <c r="A3" t="inlineStr">
        <is>
          <t>Purchase Price</t>
        </is>
      </c>
      <c r="B3" t="n">
        <v>435000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t="n">
        <v>0.12</v>
      </c>
      <c r="D9" t="inlineStr">
        <is>
          <t>CoC</t>
        </is>
      </c>
      <c r="E9">
        <f>B17/B10</f>
        <v/>
      </c>
    </row>
    <row r="10">
      <c r="A10" t="inlineStr">
        <is>
          <t>Downpayment ($)</t>
        </is>
      </c>
      <c r="B10">
        <f>B3*B9</f>
        <v/>
      </c>
    </row>
    <row r="11">
      <c r="A11" t="inlineStr">
        <is>
          <t>Loan</t>
        </is>
      </c>
      <c r="B11">
        <f>B3-B10</f>
        <v/>
      </c>
      <c r="D11" t="inlineStr">
        <is>
          <t>1-2% Rule</t>
        </is>
      </c>
      <c r="E11">
        <f>B17/B3</f>
        <v/>
      </c>
    </row>
    <row r="12">
      <c r="A12" t="inlineStr">
        <is>
          <t>Interest Rate (%)</t>
        </is>
      </c>
      <c r="B12" t="n">
        <v>0.06</v>
      </c>
      <c r="D12" t="inlineStr">
        <is>
          <t>50% Rule</t>
        </is>
      </c>
      <c r="E12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>
        <f>B17*12-D22-D23-D24-D25-B20*12-B21*12</f>
        <v/>
      </c>
    </row>
    <row r="17">
      <c r="A17" t="inlineStr">
        <is>
          <t>Rent</t>
        </is>
      </c>
      <c r="B17" t="n">
        <v>3498</v>
      </c>
      <c r="D17" t="inlineStr">
        <is>
          <t>Pro Forma Cap</t>
        </is>
      </c>
      <c r="E17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  <c r="E19" t="inlineStr">
        <is>
          <t>Yearly</t>
        </is>
      </c>
    </row>
    <row r="20">
      <c r="A20" t="inlineStr">
        <is>
          <t>Property Taxes (mo)</t>
        </is>
      </c>
      <c r="B20" t="n">
        <v>299.33</v>
      </c>
      <c r="C20">
        <f>B20</f>
        <v/>
      </c>
      <c r="D20">
        <f>C20*12</f>
        <v/>
      </c>
      <c r="E20">
        <f>C20*12</f>
        <v/>
      </c>
    </row>
    <row r="21">
      <c r="A21" t="inlineStr">
        <is>
          <t>Insurance (mo)</t>
        </is>
      </c>
      <c r="B21" t="n">
        <v>217.5</v>
      </c>
      <c r="C21">
        <f>B21</f>
        <v/>
      </c>
      <c r="D21">
        <f>C21*12</f>
        <v/>
      </c>
      <c r="E21">
        <f>C21*12</f>
        <v/>
      </c>
    </row>
    <row r="22">
      <c r="A22" t="inlineStr">
        <is>
          <t>Repairs (%-mo)</t>
        </is>
      </c>
      <c r="B22" t="n">
        <v>174.9</v>
      </c>
      <c r="C22">
        <f>B22*B17</f>
        <v/>
      </c>
      <c r="D22">
        <f>C22*12</f>
        <v/>
      </c>
      <c r="E22">
        <f>C22*12</f>
        <v/>
      </c>
    </row>
    <row r="23">
      <c r="A23" t="inlineStr">
        <is>
          <t>Vacancy (%-mo)</t>
        </is>
      </c>
      <c r="B23" t="n">
        <v>314.82</v>
      </c>
      <c r="C23">
        <f>B23*B17</f>
        <v/>
      </c>
      <c r="D23">
        <f>C23*12</f>
        <v/>
      </c>
      <c r="E23">
        <f>C23*12</f>
        <v/>
      </c>
    </row>
    <row r="24">
      <c r="A24" t="inlineStr">
        <is>
          <t>Capital Expenses (%-mo)</t>
        </is>
      </c>
      <c r="B24" t="n">
        <v>349.8</v>
      </c>
      <c r="C24">
        <f>B24*B17</f>
        <v/>
      </c>
      <c r="D24">
        <f>C24*12</f>
        <v/>
      </c>
      <c r="E24">
        <f>C24*12</f>
        <v/>
      </c>
    </row>
    <row r="25">
      <c r="A25" t="inlineStr">
        <is>
          <t>Management Fees (%-mo)</t>
        </is>
      </c>
      <c r="B25" t="n">
        <v>349.8</v>
      </c>
      <c r="C25">
        <f>B25*B17</f>
        <v/>
      </c>
      <c r="D25">
        <f>C25*12</f>
        <v/>
      </c>
      <c r="E25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>
        <f>B3*(1+B6)^B27</f>
        <v/>
      </c>
      <c r="C28">
        <f>B3*(1+B6)^C27</f>
        <v/>
      </c>
      <c r="D28">
        <f>B3*(1+B6)^D27</f>
        <v/>
      </c>
      <c r="E28">
        <f>B3*(1+B6)^E27</f>
        <v/>
      </c>
      <c r="F28">
        <f>B3*(1+B6)^F27</f>
        <v/>
      </c>
      <c r="G28">
        <f>B3*(1+B6)^G27</f>
        <v/>
      </c>
      <c r="H28">
        <f>B3*(1+B6)^H27</f>
        <v/>
      </c>
      <c r="I28">
        <f>B3*(1+B6)^I27</f>
        <v/>
      </c>
    </row>
    <row r="29">
      <c r="A29" t="inlineStr">
        <is>
          <t>Equity</t>
        </is>
      </c>
      <c r="B29">
        <f>B28-B30</f>
        <v/>
      </c>
      <c r="C29">
        <f>C28-C30</f>
        <v/>
      </c>
      <c r="D29">
        <f>D28-D30</f>
        <v/>
      </c>
      <c r="E29">
        <f>E28-E30</f>
        <v/>
      </c>
      <c r="F29">
        <f>F28-F30</f>
        <v/>
      </c>
      <c r="G29">
        <f>G28-G30</f>
        <v/>
      </c>
      <c r="H29">
        <f>H28-H30</f>
        <v/>
      </c>
      <c r="I29">
        <f>I28-I30</f>
        <v/>
      </c>
    </row>
    <row r="30">
      <c r="A30" t="inlineStr">
        <is>
          <t>Loan Balance</t>
        </is>
      </c>
      <c r="B30">
        <f>B3-B10</f>
        <v/>
      </c>
      <c r="C30">
        <f>(B14/(B12/12))*(1-(1/((1+B12/12)^(B13*12-C27*12))))</f>
        <v/>
      </c>
      <c r="D30">
        <f>(B14/(B12/12))*(1-(1/((1+B12/12)^(B13*12-D27*12))))</f>
        <v/>
      </c>
      <c r="E30">
        <f>(B14/(B12/12))*(1-(1/((1+B12/12)^(B13*12-E27*12))))</f>
        <v/>
      </c>
      <c r="F30">
        <f>(B14/(B12/12))*(1-(1/((1+B12/12)^(B13*12-F27*12))))</f>
        <v/>
      </c>
      <c r="G30">
        <f>(B14/(B12/12))*(1-(1/((1+B12/12)^(B13*12-G27*12))))</f>
        <v/>
      </c>
      <c r="H30">
        <f>(B14/(B12/12))*(1-(1/((1+B12/12)^(B13*12-H27*12))))</f>
        <v/>
      </c>
      <c r="I30">
        <f>(B14/(B12/12))*(1-(1/((1+B12/12)^(B13*12-I27*12))))</f>
        <v/>
      </c>
    </row>
    <row r="31">
      <c r="A31" t="inlineStr">
        <is>
          <t>Rent</t>
        </is>
      </c>
      <c r="B31">
        <f>(B17*(1+B6)^B27)</f>
        <v/>
      </c>
      <c r="C31">
        <f>(B17*(1+B6)^C27)</f>
        <v/>
      </c>
      <c r="D31">
        <f>(B17*(1+B6)^D27)</f>
        <v/>
      </c>
      <c r="E31">
        <f>(B17*(1+B6)^E27)</f>
        <v/>
      </c>
      <c r="F31">
        <f>(B17*(1+B6)^F27)</f>
        <v/>
      </c>
      <c r="G31">
        <f>(B17*(1+B6)^G27)</f>
        <v/>
      </c>
      <c r="H31">
        <f>(B17*(1+B6)^H27)</f>
        <v/>
      </c>
      <c r="I31">
        <f>(B17*(1+B6)^I27)</f>
        <v/>
      </c>
    </row>
    <row r="32">
      <c r="A32" t="inlineStr">
        <is>
          <t>Cash Flow</t>
        </is>
      </c>
      <c r="B32">
        <f>(B31-B31*B22-B31*B23-B31*B24-B31*B25-B21*(1+B6)^B27-B20*(1+B6)^B27-B14)*12</f>
        <v/>
      </c>
      <c r="C32">
        <f>(C31-C31*B22-C31*B23-C31*B24-C31*B25-B21*(1+B6)^C27-B20*(1+B6)^C27-B14)*12</f>
        <v/>
      </c>
      <c r="D32">
        <f>(D31-D31*B22-D31*B23-D31*B24-D31*B25-B21*(1+B6)^D27-B20*(1+B6)^D27-B14)*12</f>
        <v/>
      </c>
      <c r="E32">
        <f>(E31-E31*B22-E31*B23-E31*B24-E31*B25-B21*(1+B6)^E27-B20*(1+B6)^E27-B14)*12</f>
        <v/>
      </c>
      <c r="F32">
        <f>(F31-F31*B22-F31*B23-F31*B24-F31*B25-B21*(1+B6)^F27-B20*(1+B6)^F27-B14)*12</f>
        <v/>
      </c>
      <c r="G32">
        <f>(G31-G31*B22-G31*B23-G31*B24-G31*B25-B21*(1+B6)^G27-B20*(1+B6)^G27-B14)*12</f>
        <v/>
      </c>
      <c r="H32">
        <f>(H31-H31*B22-H31*B23-H31*B24-H31*B25-B21*(1+B6)^H27-B20*(1+B6)^H27-B14)*12</f>
        <v/>
      </c>
      <c r="I32">
        <f>(I31-I31*B22-I31*B23-I31*B24-I31*B25-B21*(1+B6)^I27-B20*(1+B6)^I27-B14)*12</f>
        <v/>
      </c>
    </row>
    <row r="33">
      <c r="A33" t="inlineStr">
        <is>
          <t>Profit If Sold</t>
        </is>
      </c>
      <c r="B33">
        <f>B28*(1-0.08)-E6-B30</f>
        <v/>
      </c>
      <c r="C33">
        <f>C28*(1-0.08)+B32-E6-C30</f>
        <v/>
      </c>
      <c r="D33">
        <f>D28*(1-B5)+sum(B32:C32)-E6-D30</f>
        <v/>
      </c>
      <c r="E33">
        <f>E28*(1-B5)+sum(B32:D32)-E6-E30</f>
        <v/>
      </c>
      <c r="F33">
        <f>F28*(1-B5)+sum(B32:E32)-E6-F30</f>
        <v/>
      </c>
      <c r="G33">
        <f>G28*(1-B5)+sum(B32:F32)-E6-G30</f>
        <v/>
      </c>
    </row>
    <row r="34">
      <c r="A34" t="inlineStr">
        <is>
          <t>Annualized Return</t>
        </is>
      </c>
      <c r="B34">
        <f>((B28/B3)-1)/1</f>
        <v/>
      </c>
      <c r="C34">
        <f>((C33+E6)/E6)^(1/C27)-1</f>
        <v/>
      </c>
      <c r="D34">
        <f>((D33+E6)/E6)^(1/D27)-1</f>
        <v/>
      </c>
      <c r="E34">
        <f>((E33+E6)/E6)^(1/E27)-1</f>
        <v/>
      </c>
      <c r="F34">
        <f>((F33+E6)/E6)^(1/F27)-1</f>
        <v/>
      </c>
      <c r="G34">
        <f>((G33+E6)/E6)^(1/G27)-1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12929 Plover St, Lakewood, OH 44107</t>
        </is>
      </c>
      <c r="C1" t="inlineStr">
        <is>
          <t>Beds</t>
        </is>
      </c>
      <c r="D1" t="inlineStr">
        <is>
          <t>4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2022</v>
      </c>
    </row>
    <row r="3">
      <c r="A3" t="inlineStr">
        <is>
          <t>Purchase Price</t>
        </is>
      </c>
      <c r="B3" t="n">
        <v>265000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t="n">
        <v>0.12</v>
      </c>
      <c r="D9" t="inlineStr">
        <is>
          <t>CoC</t>
        </is>
      </c>
      <c r="E9">
        <f>B17/B10</f>
        <v/>
      </c>
    </row>
    <row r="10">
      <c r="A10" t="inlineStr">
        <is>
          <t>Downpayment ($)</t>
        </is>
      </c>
      <c r="B10">
        <f>B3*B9</f>
        <v/>
      </c>
    </row>
    <row r="11">
      <c r="A11" t="inlineStr">
        <is>
          <t>Loan</t>
        </is>
      </c>
      <c r="B11">
        <f>B3-B10</f>
        <v/>
      </c>
      <c r="D11" t="inlineStr">
        <is>
          <t>1-2% Rule</t>
        </is>
      </c>
      <c r="E11">
        <f>B17/B3</f>
        <v/>
      </c>
    </row>
    <row r="12">
      <c r="A12" t="inlineStr">
        <is>
          <t>Interest Rate (%)</t>
        </is>
      </c>
      <c r="B12" t="n">
        <v>0.06</v>
      </c>
      <c r="D12" t="inlineStr">
        <is>
          <t>50% Rule</t>
        </is>
      </c>
      <c r="E12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>
        <f>B17*12-D22-D23-D24-D25-B20*12-B21*12</f>
        <v/>
      </c>
    </row>
    <row r="17">
      <c r="A17" t="inlineStr">
        <is>
          <t>Rent</t>
        </is>
      </c>
      <c r="B17" t="n">
        <v>2266</v>
      </c>
      <c r="D17" t="inlineStr">
        <is>
          <t>Pro Forma Cap</t>
        </is>
      </c>
      <c r="E17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  <c r="E19" t="inlineStr">
        <is>
          <t>Yearly</t>
        </is>
      </c>
    </row>
    <row r="20">
      <c r="A20" t="inlineStr">
        <is>
          <t>Property Taxes (mo)</t>
        </is>
      </c>
      <c r="B20" t="n">
        <v>187.33</v>
      </c>
      <c r="C20">
        <f>B20</f>
        <v/>
      </c>
      <c r="D20">
        <f>C20*12</f>
        <v/>
      </c>
      <c r="E20">
        <f>C20*12</f>
        <v/>
      </c>
    </row>
    <row r="21">
      <c r="A21" t="inlineStr">
        <is>
          <t>Insurance (mo)</t>
        </is>
      </c>
      <c r="B21" t="n">
        <v>132.5</v>
      </c>
      <c r="C21">
        <f>B21</f>
        <v/>
      </c>
      <c r="D21">
        <f>C21*12</f>
        <v/>
      </c>
      <c r="E21">
        <f>C21*12</f>
        <v/>
      </c>
    </row>
    <row r="22">
      <c r="A22" t="inlineStr">
        <is>
          <t>Repairs (%-mo)</t>
        </is>
      </c>
      <c r="B22" t="n">
        <v>113.3</v>
      </c>
      <c r="C22">
        <f>B22*B17</f>
        <v/>
      </c>
      <c r="D22">
        <f>C22*12</f>
        <v/>
      </c>
      <c r="E22">
        <f>C22*12</f>
        <v/>
      </c>
    </row>
    <row r="23">
      <c r="A23" t="inlineStr">
        <is>
          <t>Vacancy (%-mo)</t>
        </is>
      </c>
      <c r="B23" t="n">
        <v>203.94</v>
      </c>
      <c r="C23">
        <f>B23*B17</f>
        <v/>
      </c>
      <c r="D23">
        <f>C23*12</f>
        <v/>
      </c>
      <c r="E23">
        <f>C23*12</f>
        <v/>
      </c>
    </row>
    <row r="24">
      <c r="A24" t="inlineStr">
        <is>
          <t>Capital Expenses (%-mo)</t>
        </is>
      </c>
      <c r="B24" t="n">
        <v>226.6</v>
      </c>
      <c r="C24">
        <f>B24*B17</f>
        <v/>
      </c>
      <c r="D24">
        <f>C24*12</f>
        <v/>
      </c>
      <c r="E24">
        <f>C24*12</f>
        <v/>
      </c>
    </row>
    <row r="25">
      <c r="A25" t="inlineStr">
        <is>
          <t>Management Fees (%-mo)</t>
        </is>
      </c>
      <c r="B25" t="n">
        <v>226.6</v>
      </c>
      <c r="C25">
        <f>B25*B17</f>
        <v/>
      </c>
      <c r="D25">
        <f>C25*12</f>
        <v/>
      </c>
      <c r="E25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>
        <f>B3*(1+B6)^B27</f>
        <v/>
      </c>
      <c r="C28">
        <f>B3*(1+B6)^C27</f>
        <v/>
      </c>
      <c r="D28">
        <f>B3*(1+B6)^D27</f>
        <v/>
      </c>
      <c r="E28">
        <f>B3*(1+B6)^E27</f>
        <v/>
      </c>
      <c r="F28">
        <f>B3*(1+B6)^F27</f>
        <v/>
      </c>
      <c r="G28">
        <f>B3*(1+B6)^G27</f>
        <v/>
      </c>
      <c r="H28">
        <f>B3*(1+B6)^H27</f>
        <v/>
      </c>
      <c r="I28">
        <f>B3*(1+B6)^I27</f>
        <v/>
      </c>
    </row>
    <row r="29">
      <c r="A29" t="inlineStr">
        <is>
          <t>Equity</t>
        </is>
      </c>
      <c r="B29">
        <f>B28-B30</f>
        <v/>
      </c>
      <c r="C29">
        <f>C28-C30</f>
        <v/>
      </c>
      <c r="D29">
        <f>D28-D30</f>
        <v/>
      </c>
      <c r="E29">
        <f>E28-E30</f>
        <v/>
      </c>
      <c r="F29">
        <f>F28-F30</f>
        <v/>
      </c>
      <c r="G29">
        <f>G28-G30</f>
        <v/>
      </c>
      <c r="H29">
        <f>H28-H30</f>
        <v/>
      </c>
      <c r="I29">
        <f>I28-I30</f>
        <v/>
      </c>
    </row>
    <row r="30">
      <c r="A30" t="inlineStr">
        <is>
          <t>Loan Balance</t>
        </is>
      </c>
      <c r="B30">
        <f>B3-B10</f>
        <v/>
      </c>
      <c r="C30">
        <f>(B14/(B12/12))*(1-(1/((1+B12/12)^(B13*12-C27*12))))</f>
        <v/>
      </c>
      <c r="D30">
        <f>(B14/(B12/12))*(1-(1/((1+B12/12)^(B13*12-D27*12))))</f>
        <v/>
      </c>
      <c r="E30">
        <f>(B14/(B12/12))*(1-(1/((1+B12/12)^(B13*12-E27*12))))</f>
        <v/>
      </c>
      <c r="F30">
        <f>(B14/(B12/12))*(1-(1/((1+B12/12)^(B13*12-F27*12))))</f>
        <v/>
      </c>
      <c r="G30">
        <f>(B14/(B12/12))*(1-(1/((1+B12/12)^(B13*12-G27*12))))</f>
        <v/>
      </c>
      <c r="H30">
        <f>(B14/(B12/12))*(1-(1/((1+B12/12)^(B13*12-H27*12))))</f>
        <v/>
      </c>
      <c r="I30">
        <f>(B14/(B12/12))*(1-(1/((1+B12/12)^(B13*12-I27*12))))</f>
        <v/>
      </c>
    </row>
    <row r="31">
      <c r="A31" t="inlineStr">
        <is>
          <t>Rent</t>
        </is>
      </c>
      <c r="B31">
        <f>(B17*(1+B6)^B27)</f>
        <v/>
      </c>
      <c r="C31">
        <f>(B17*(1+B6)^C27)</f>
        <v/>
      </c>
      <c r="D31">
        <f>(B17*(1+B6)^D27)</f>
        <v/>
      </c>
      <c r="E31">
        <f>(B17*(1+B6)^E27)</f>
        <v/>
      </c>
      <c r="F31">
        <f>(B17*(1+B6)^F27)</f>
        <v/>
      </c>
      <c r="G31">
        <f>(B17*(1+B6)^G27)</f>
        <v/>
      </c>
      <c r="H31">
        <f>(B17*(1+B6)^H27)</f>
        <v/>
      </c>
      <c r="I31">
        <f>(B17*(1+B6)^I27)</f>
        <v/>
      </c>
    </row>
    <row r="32">
      <c r="A32" t="inlineStr">
        <is>
          <t>Cash Flow</t>
        </is>
      </c>
      <c r="B32">
        <f>(B31-B31*B22-B31*B23-B31*B24-B31*B25-B21*(1+B6)^B27-B20*(1+B6)^B27-B14)*12</f>
        <v/>
      </c>
      <c r="C32">
        <f>(C31-C31*B22-C31*B23-C31*B24-C31*B25-B21*(1+B6)^C27-B20*(1+B6)^C27-B14)*12</f>
        <v/>
      </c>
      <c r="D32">
        <f>(D31-D31*B22-D31*B23-D31*B24-D31*B25-B21*(1+B6)^D27-B20*(1+B6)^D27-B14)*12</f>
        <v/>
      </c>
      <c r="E32">
        <f>(E31-E31*B22-E31*B23-E31*B24-E31*B25-B21*(1+B6)^E27-B20*(1+B6)^E27-B14)*12</f>
        <v/>
      </c>
      <c r="F32">
        <f>(F31-F31*B22-F31*B23-F31*B24-F31*B25-B21*(1+B6)^F27-B20*(1+B6)^F27-B14)*12</f>
        <v/>
      </c>
      <c r="G32">
        <f>(G31-G31*B22-G31*B23-G31*B24-G31*B25-B21*(1+B6)^G27-B20*(1+B6)^G27-B14)*12</f>
        <v/>
      </c>
      <c r="H32">
        <f>(H31-H31*B22-H31*B23-H31*B24-H31*B25-B21*(1+B6)^H27-B20*(1+B6)^H27-B14)*12</f>
        <v/>
      </c>
      <c r="I32">
        <f>(I31-I31*B22-I31*B23-I31*B24-I31*B25-B21*(1+B6)^I27-B20*(1+B6)^I27-B14)*12</f>
        <v/>
      </c>
    </row>
    <row r="33">
      <c r="A33" t="inlineStr">
        <is>
          <t>Profit If Sold</t>
        </is>
      </c>
      <c r="B33">
        <f>B28*(1-0.08)-E6-B30</f>
        <v/>
      </c>
      <c r="C33">
        <f>C28*(1-0.08)+B32-E6-C30</f>
        <v/>
      </c>
      <c r="D33">
        <f>D28*(1-B5)+sum(B32:C32)-E6-D30</f>
        <v/>
      </c>
      <c r="E33">
        <f>E28*(1-B5)+sum(B32:D32)-E6-E30</f>
        <v/>
      </c>
      <c r="F33">
        <f>F28*(1-B5)+sum(B32:E32)-E6-F30</f>
        <v/>
      </c>
      <c r="G33">
        <f>G28*(1-B5)+sum(B32:F32)-E6-G30</f>
        <v/>
      </c>
    </row>
    <row r="34">
      <c r="A34" t="inlineStr">
        <is>
          <t>Annualized Return</t>
        </is>
      </c>
      <c r="B34">
        <f>((B28/B3)-1)/1</f>
        <v/>
      </c>
      <c r="C34">
        <f>((C33+E6)/E6)^(1/C27)-1</f>
        <v/>
      </c>
      <c r="D34">
        <f>((D33+E6)/E6)^(1/D27)-1</f>
        <v/>
      </c>
      <c r="E34">
        <f>((E33+E6)/E6)^(1/E27)-1</f>
        <v/>
      </c>
      <c r="F34">
        <f>((F33+E6)/E6)^(1/F27)-1</f>
        <v/>
      </c>
      <c r="G34">
        <f>((G33+E6)/E6)^(1/G27)-1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2040 Marlowe Ave, Lakewood, OH 44107</t>
        </is>
      </c>
      <c r="C1" t="inlineStr">
        <is>
          <t>Beds</t>
        </is>
      </c>
      <c r="D1" t="inlineStr">
        <is>
          <t>6</t>
        </is>
      </c>
      <c r="E1" t="inlineStr">
        <is>
          <t>Baths</t>
        </is>
      </c>
      <c r="F1" t="inlineStr">
        <is>
          <t>3</t>
        </is>
      </c>
      <c r="G1" t="inlineStr">
        <is>
          <t>SQFT</t>
        </is>
      </c>
      <c r="H1" t="n">
        <v>4270</v>
      </c>
    </row>
    <row r="3">
      <c r="A3" t="inlineStr">
        <is>
          <t>Purchase Price</t>
        </is>
      </c>
      <c r="B3" t="n">
        <v>399500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t="n">
        <v>0.12</v>
      </c>
      <c r="D9" t="inlineStr">
        <is>
          <t>CoC</t>
        </is>
      </c>
      <c r="E9">
        <f>B17/B10</f>
        <v/>
      </c>
    </row>
    <row r="10">
      <c r="A10" t="inlineStr">
        <is>
          <t>Downpayment ($)</t>
        </is>
      </c>
      <c r="B10">
        <f>B3*B9</f>
        <v/>
      </c>
    </row>
    <row r="11">
      <c r="A11" t="inlineStr">
        <is>
          <t>Loan</t>
        </is>
      </c>
      <c r="B11">
        <f>B3-B10</f>
        <v/>
      </c>
      <c r="D11" t="inlineStr">
        <is>
          <t>1-2% Rule</t>
        </is>
      </c>
      <c r="E11">
        <f>B17/B3</f>
        <v/>
      </c>
    </row>
    <row r="12">
      <c r="A12" t="inlineStr">
        <is>
          <t>Interest Rate (%)</t>
        </is>
      </c>
      <c r="B12" t="n">
        <v>0.06</v>
      </c>
      <c r="D12" t="inlineStr">
        <is>
          <t>50% Rule</t>
        </is>
      </c>
      <c r="E12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>
        <f>B17*12-D22-D23-D24-D25-B20*12-B21*12</f>
        <v/>
      </c>
    </row>
    <row r="17">
      <c r="A17" t="inlineStr">
        <is>
          <t>Rent</t>
        </is>
      </c>
      <c r="B17" t="n">
        <v>5478</v>
      </c>
      <c r="D17" t="inlineStr">
        <is>
          <t>Pro Forma Cap</t>
        </is>
      </c>
      <c r="E17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  <c r="E19" t="inlineStr">
        <is>
          <t>Yearly</t>
        </is>
      </c>
    </row>
    <row r="20">
      <c r="A20" t="inlineStr">
        <is>
          <t>Property Taxes (mo)</t>
        </is>
      </c>
      <c r="B20" t="n">
        <v>434.58</v>
      </c>
      <c r="C20">
        <f>B20</f>
        <v/>
      </c>
      <c r="D20">
        <f>C20*12</f>
        <v/>
      </c>
      <c r="E20">
        <f>C20*12</f>
        <v/>
      </c>
    </row>
    <row r="21">
      <c r="A21" t="inlineStr">
        <is>
          <t>Insurance (mo)</t>
        </is>
      </c>
      <c r="B21" t="n">
        <v>199.75</v>
      </c>
      <c r="C21">
        <f>B21</f>
        <v/>
      </c>
      <c r="D21">
        <f>C21*12</f>
        <v/>
      </c>
      <c r="E21">
        <f>C21*12</f>
        <v/>
      </c>
    </row>
    <row r="22">
      <c r="A22" t="inlineStr">
        <is>
          <t>Repairs (%-mo)</t>
        </is>
      </c>
      <c r="B22" t="n">
        <v>273.9</v>
      </c>
      <c r="C22">
        <f>B22*B17</f>
        <v/>
      </c>
      <c r="D22">
        <f>C22*12</f>
        <v/>
      </c>
      <c r="E22">
        <f>C22*12</f>
        <v/>
      </c>
    </row>
    <row r="23">
      <c r="A23" t="inlineStr">
        <is>
          <t>Vacancy (%-mo)</t>
        </is>
      </c>
      <c r="B23" t="n">
        <v>493.02</v>
      </c>
      <c r="C23">
        <f>B23*B17</f>
        <v/>
      </c>
      <c r="D23">
        <f>C23*12</f>
        <v/>
      </c>
      <c r="E23">
        <f>C23*12</f>
        <v/>
      </c>
    </row>
    <row r="24">
      <c r="A24" t="inlineStr">
        <is>
          <t>Capital Expenses (%-mo)</t>
        </is>
      </c>
      <c r="B24" t="n">
        <v>547.8</v>
      </c>
      <c r="C24">
        <f>B24*B17</f>
        <v/>
      </c>
      <c r="D24">
        <f>C24*12</f>
        <v/>
      </c>
      <c r="E24">
        <f>C24*12</f>
        <v/>
      </c>
    </row>
    <row r="25">
      <c r="A25" t="inlineStr">
        <is>
          <t>Management Fees (%-mo)</t>
        </is>
      </c>
      <c r="B25" t="n">
        <v>547.8</v>
      </c>
      <c r="C25">
        <f>B25*B17</f>
        <v/>
      </c>
      <c r="D25">
        <f>C25*12</f>
        <v/>
      </c>
      <c r="E25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>
        <f>B3*(1+B6)^B27</f>
        <v/>
      </c>
      <c r="C28">
        <f>B3*(1+B6)^C27</f>
        <v/>
      </c>
      <c r="D28">
        <f>B3*(1+B6)^D27</f>
        <v/>
      </c>
      <c r="E28">
        <f>B3*(1+B6)^E27</f>
        <v/>
      </c>
      <c r="F28">
        <f>B3*(1+B6)^F27</f>
        <v/>
      </c>
      <c r="G28">
        <f>B3*(1+B6)^G27</f>
        <v/>
      </c>
      <c r="H28">
        <f>B3*(1+B6)^H27</f>
        <v/>
      </c>
      <c r="I28">
        <f>B3*(1+B6)^I27</f>
        <v/>
      </c>
    </row>
    <row r="29">
      <c r="A29" t="inlineStr">
        <is>
          <t>Equity</t>
        </is>
      </c>
      <c r="B29">
        <f>B28-B30</f>
        <v/>
      </c>
      <c r="C29">
        <f>C28-C30</f>
        <v/>
      </c>
      <c r="D29">
        <f>D28-D30</f>
        <v/>
      </c>
      <c r="E29">
        <f>E28-E30</f>
        <v/>
      </c>
      <c r="F29">
        <f>F28-F30</f>
        <v/>
      </c>
      <c r="G29">
        <f>G28-G30</f>
        <v/>
      </c>
      <c r="H29">
        <f>H28-H30</f>
        <v/>
      </c>
      <c r="I29">
        <f>I28-I30</f>
        <v/>
      </c>
    </row>
    <row r="30">
      <c r="A30" t="inlineStr">
        <is>
          <t>Loan Balance</t>
        </is>
      </c>
      <c r="B30">
        <f>B3-B10</f>
        <v/>
      </c>
      <c r="C30">
        <f>(B14/(B12/12))*(1-(1/((1+B12/12)^(B13*12-C27*12))))</f>
        <v/>
      </c>
      <c r="D30">
        <f>(B14/(B12/12))*(1-(1/((1+B12/12)^(B13*12-D27*12))))</f>
        <v/>
      </c>
      <c r="E30">
        <f>(B14/(B12/12))*(1-(1/((1+B12/12)^(B13*12-E27*12))))</f>
        <v/>
      </c>
      <c r="F30">
        <f>(B14/(B12/12))*(1-(1/((1+B12/12)^(B13*12-F27*12))))</f>
        <v/>
      </c>
      <c r="G30">
        <f>(B14/(B12/12))*(1-(1/((1+B12/12)^(B13*12-G27*12))))</f>
        <v/>
      </c>
      <c r="H30">
        <f>(B14/(B12/12))*(1-(1/((1+B12/12)^(B13*12-H27*12))))</f>
        <v/>
      </c>
      <c r="I30">
        <f>(B14/(B12/12))*(1-(1/((1+B12/12)^(B13*12-I27*12))))</f>
        <v/>
      </c>
    </row>
    <row r="31">
      <c r="A31" t="inlineStr">
        <is>
          <t>Rent</t>
        </is>
      </c>
      <c r="B31">
        <f>(B17*(1+B6)^B27)</f>
        <v/>
      </c>
      <c r="C31">
        <f>(B17*(1+B6)^C27)</f>
        <v/>
      </c>
      <c r="D31">
        <f>(B17*(1+B6)^D27)</f>
        <v/>
      </c>
      <c r="E31">
        <f>(B17*(1+B6)^E27)</f>
        <v/>
      </c>
      <c r="F31">
        <f>(B17*(1+B6)^F27)</f>
        <v/>
      </c>
      <c r="G31">
        <f>(B17*(1+B6)^G27)</f>
        <v/>
      </c>
      <c r="H31">
        <f>(B17*(1+B6)^H27)</f>
        <v/>
      </c>
      <c r="I31">
        <f>(B17*(1+B6)^I27)</f>
        <v/>
      </c>
    </row>
    <row r="32">
      <c r="A32" t="inlineStr">
        <is>
          <t>Cash Flow</t>
        </is>
      </c>
      <c r="B32">
        <f>(B31-B31*B22-B31*B23-B31*B24-B31*B25-B21*(1+B6)^B27-B20*(1+B6)^B27-B14)*12</f>
        <v/>
      </c>
      <c r="C32">
        <f>(C31-C31*B22-C31*B23-C31*B24-C31*B25-B21*(1+B6)^C27-B20*(1+B6)^C27-B14)*12</f>
        <v/>
      </c>
      <c r="D32">
        <f>(D31-D31*B22-D31*B23-D31*B24-D31*B25-B21*(1+B6)^D27-B20*(1+B6)^D27-B14)*12</f>
        <v/>
      </c>
      <c r="E32">
        <f>(E31-E31*B22-E31*B23-E31*B24-E31*B25-B21*(1+B6)^E27-B20*(1+B6)^E27-B14)*12</f>
        <v/>
      </c>
      <c r="F32">
        <f>(F31-F31*B22-F31*B23-F31*B24-F31*B25-B21*(1+B6)^F27-B20*(1+B6)^F27-B14)*12</f>
        <v/>
      </c>
      <c r="G32">
        <f>(G31-G31*B22-G31*B23-G31*B24-G31*B25-B21*(1+B6)^G27-B20*(1+B6)^G27-B14)*12</f>
        <v/>
      </c>
      <c r="H32">
        <f>(H31-H31*B22-H31*B23-H31*B24-H31*B25-B21*(1+B6)^H27-B20*(1+B6)^H27-B14)*12</f>
        <v/>
      </c>
      <c r="I32">
        <f>(I31-I31*B22-I31*B23-I31*B24-I31*B25-B21*(1+B6)^I27-B20*(1+B6)^I27-B14)*12</f>
        <v/>
      </c>
    </row>
    <row r="33">
      <c r="A33" t="inlineStr">
        <is>
          <t>Profit If Sold</t>
        </is>
      </c>
      <c r="B33">
        <f>B28*(1-0.08)-E6-B30</f>
        <v/>
      </c>
      <c r="C33">
        <f>C28*(1-0.08)+B32-E6-C30</f>
        <v/>
      </c>
      <c r="D33">
        <f>D28*(1-B5)+sum(B32:C32)-E6-D30</f>
        <v/>
      </c>
      <c r="E33">
        <f>E28*(1-B5)+sum(B32:D32)-E6-E30</f>
        <v/>
      </c>
      <c r="F33">
        <f>F28*(1-B5)+sum(B32:E32)-E6-F30</f>
        <v/>
      </c>
      <c r="G33">
        <f>G28*(1-B5)+sum(B32:F32)-E6-G30</f>
        <v/>
      </c>
    </row>
    <row r="34">
      <c r="A34" t="inlineStr">
        <is>
          <t>Annualized Return</t>
        </is>
      </c>
      <c r="B34">
        <f>((B28/B3)-1)/1</f>
        <v/>
      </c>
      <c r="C34">
        <f>((C33+E6)/E6)^(1/C27)-1</f>
        <v/>
      </c>
      <c r="D34">
        <f>((D33+E6)/E6)^(1/D27)-1</f>
        <v/>
      </c>
      <c r="E34">
        <f>((E33+E6)/E6)^(1/E27)-1</f>
        <v/>
      </c>
      <c r="F34">
        <f>((F33+E6)/E6)^(1/F27)-1</f>
        <v/>
      </c>
      <c r="G34">
        <f>((G33+E6)/E6)^(1/G27)-1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Address</t>
        </is>
      </c>
      <c r="B1" t="inlineStr">
        <is>
          <t>11801 Franklin Blvd, Lakewood, OH 44107</t>
        </is>
      </c>
      <c r="C1" t="inlineStr">
        <is>
          <t>Beds</t>
        </is>
      </c>
      <c r="D1" t="inlineStr">
        <is>
          <t>4</t>
        </is>
      </c>
      <c r="E1" t="inlineStr">
        <is>
          <t>Baths</t>
        </is>
      </c>
      <c r="F1" t="inlineStr">
        <is>
          <t>2</t>
        </is>
      </c>
      <c r="G1" t="inlineStr">
        <is>
          <t>SQFT</t>
        </is>
      </c>
      <c r="H1" t="n">
        <v>2086</v>
      </c>
    </row>
    <row r="3">
      <c r="A3" t="inlineStr">
        <is>
          <t>Purchase Price</t>
        </is>
      </c>
      <c r="B3" t="n">
        <v>289000</v>
      </c>
      <c r="D3" t="inlineStr">
        <is>
          <t>Income (mo)</t>
        </is>
      </c>
      <c r="E3">
        <f>B17</f>
        <v/>
      </c>
    </row>
    <row r="4">
      <c r="A4" t="inlineStr">
        <is>
          <t>Closing Costs</t>
        </is>
      </c>
      <c r="B4">
        <f>B5*B3</f>
        <v/>
      </c>
      <c r="D4" t="inlineStr">
        <is>
          <t>Operate Cost (mo)</t>
        </is>
      </c>
      <c r="E4">
        <f>B14+B20+B21</f>
        <v/>
      </c>
    </row>
    <row r="5">
      <c r="A5" t="inlineStr">
        <is>
          <t>Closing Costs (%)</t>
        </is>
      </c>
      <c r="B5" t="n">
        <v>0.03</v>
      </c>
      <c r="D5" t="inlineStr">
        <is>
          <t>Expenses (mo)</t>
        </is>
      </c>
      <c r="E5">
        <f>B14+B20+B21+C22+C23+C24+C25</f>
        <v/>
      </c>
    </row>
    <row r="6">
      <c r="A6" t="inlineStr">
        <is>
          <t>Annual Growth</t>
        </is>
      </c>
      <c r="B6" t="n">
        <v>0.02</v>
      </c>
      <c r="D6" t="inlineStr">
        <is>
          <t>Cash Needed</t>
        </is>
      </c>
      <c r="E6">
        <f>B4+B10</f>
        <v/>
      </c>
    </row>
    <row r="8">
      <c r="A8" t="inlineStr">
        <is>
          <t>Loan</t>
        </is>
      </c>
      <c r="D8" t="inlineStr">
        <is>
          <t>Total CF (mo)</t>
        </is>
      </c>
      <c r="E8">
        <f>E3-E5</f>
        <v/>
      </c>
    </row>
    <row r="9">
      <c r="A9" t="inlineStr">
        <is>
          <t>Downpayment (%)</t>
        </is>
      </c>
      <c r="B9" t="n">
        <v>0.12</v>
      </c>
      <c r="D9" t="inlineStr">
        <is>
          <t>CoC</t>
        </is>
      </c>
      <c r="E9">
        <f>B17/B10</f>
        <v/>
      </c>
    </row>
    <row r="10">
      <c r="A10" t="inlineStr">
        <is>
          <t>Downpayment ($)</t>
        </is>
      </c>
      <c r="B10">
        <f>B3*B9</f>
        <v/>
      </c>
    </row>
    <row r="11">
      <c r="A11" t="inlineStr">
        <is>
          <t>Loan</t>
        </is>
      </c>
      <c r="B11">
        <f>B3-B10</f>
        <v/>
      </c>
      <c r="D11" t="inlineStr">
        <is>
          <t>1-2% Rule</t>
        </is>
      </c>
      <c r="E11">
        <f>B17/B3</f>
        <v/>
      </c>
    </row>
    <row r="12">
      <c r="A12" t="inlineStr">
        <is>
          <t>Interest Rate (%)</t>
        </is>
      </c>
      <c r="B12" t="n">
        <v>0.06</v>
      </c>
      <c r="D12" t="inlineStr">
        <is>
          <t>50% Rule</t>
        </is>
      </c>
      <c r="E12">
        <f>B17/2</f>
        <v/>
      </c>
    </row>
    <row r="13">
      <c r="A13" t="inlineStr">
        <is>
          <t>Loan Term (Yrs)</t>
        </is>
      </c>
      <c r="B13" t="n">
        <v>30</v>
      </c>
      <c r="D13" t="inlineStr">
        <is>
          <t>50% Rule (CF)</t>
        </is>
      </c>
      <c r="E13">
        <f>E12-B14</f>
        <v/>
      </c>
    </row>
    <row r="14">
      <c r="A14" t="inlineStr">
        <is>
          <t>Monthly Payment</t>
        </is>
      </c>
      <c r="B14">
        <f>(B11*(B12/12)*(1+B12/12)^(B13*12))/((1+B12/12)^(B13*12)-1)</f>
        <v/>
      </c>
    </row>
    <row r="16">
      <c r="A16" t="inlineStr">
        <is>
          <t>Rental Income</t>
        </is>
      </c>
      <c r="D16" t="inlineStr">
        <is>
          <t>NOI (P&amp;I not included)</t>
        </is>
      </c>
      <c r="E16">
        <f>B17*12-D22-D23-D24-D25-B20*12-B21*12</f>
        <v/>
      </c>
    </row>
    <row r="17">
      <c r="A17" t="inlineStr">
        <is>
          <t>Rent</t>
        </is>
      </c>
      <c r="B17" t="n">
        <v>2738</v>
      </c>
      <c r="D17" t="inlineStr">
        <is>
          <t>Pro Forma Cap</t>
        </is>
      </c>
      <c r="E17">
        <f>E16/B3</f>
        <v/>
      </c>
    </row>
    <row r="19">
      <c r="A19" t="inlineStr">
        <is>
          <t>Expenses</t>
        </is>
      </c>
      <c r="C19" t="inlineStr">
        <is>
          <t>Monthly</t>
        </is>
      </c>
      <c r="D19" t="inlineStr">
        <is>
          <t>Yearly</t>
        </is>
      </c>
      <c r="E19" t="inlineStr">
        <is>
          <t>Yearly</t>
        </is>
      </c>
    </row>
    <row r="20">
      <c r="A20" t="inlineStr">
        <is>
          <t>Property Taxes (mo)</t>
        </is>
      </c>
      <c r="B20" t="n">
        <v>251</v>
      </c>
      <c r="C20">
        <f>B20</f>
        <v/>
      </c>
      <c r="D20">
        <f>C20*12</f>
        <v/>
      </c>
      <c r="E20">
        <f>C20*12</f>
        <v/>
      </c>
    </row>
    <row r="21">
      <c r="A21" t="inlineStr">
        <is>
          <t>Insurance (mo)</t>
        </is>
      </c>
      <c r="B21" t="n">
        <v>144.5</v>
      </c>
      <c r="C21">
        <f>B21</f>
        <v/>
      </c>
      <c r="D21">
        <f>C21*12</f>
        <v/>
      </c>
      <c r="E21">
        <f>C21*12</f>
        <v/>
      </c>
    </row>
    <row r="22">
      <c r="A22" t="inlineStr">
        <is>
          <t>Repairs (%-mo)</t>
        </is>
      </c>
      <c r="B22" t="n">
        <v>136.9</v>
      </c>
      <c r="C22">
        <f>B22*B17</f>
        <v/>
      </c>
      <c r="D22">
        <f>C22*12</f>
        <v/>
      </c>
      <c r="E22">
        <f>C22*12</f>
        <v/>
      </c>
    </row>
    <row r="23">
      <c r="A23" t="inlineStr">
        <is>
          <t>Vacancy (%-mo)</t>
        </is>
      </c>
      <c r="B23" t="n">
        <v>246.42</v>
      </c>
      <c r="C23">
        <f>B23*B17</f>
        <v/>
      </c>
      <c r="D23">
        <f>C23*12</f>
        <v/>
      </c>
      <c r="E23">
        <f>C23*12</f>
        <v/>
      </c>
    </row>
    <row r="24">
      <c r="A24" t="inlineStr">
        <is>
          <t>Capital Expenses (%-mo)</t>
        </is>
      </c>
      <c r="B24" t="n">
        <v>273.8</v>
      </c>
      <c r="C24">
        <f>B24*B17</f>
        <v/>
      </c>
      <c r="D24">
        <f>C24*12</f>
        <v/>
      </c>
      <c r="E24">
        <f>C24*12</f>
        <v/>
      </c>
    </row>
    <row r="25">
      <c r="A25" t="inlineStr">
        <is>
          <t>Management Fees (%-mo)</t>
        </is>
      </c>
      <c r="B25" t="n">
        <v>273.8</v>
      </c>
      <c r="C25">
        <f>B25*B17</f>
        <v/>
      </c>
      <c r="D25">
        <f>C25*12</f>
        <v/>
      </c>
      <c r="E25">
        <f>C25*12</f>
        <v/>
      </c>
    </row>
    <row r="27">
      <c r="A27" t="inlineStr">
        <is>
          <t>Year</t>
        </is>
      </c>
      <c r="B27" t="n">
        <v>0</v>
      </c>
      <c r="C27" t="n">
        <v>1</v>
      </c>
      <c r="D27" t="n">
        <v>2</v>
      </c>
      <c r="E27" t="n">
        <v>3</v>
      </c>
      <c r="F27" t="n">
        <v>4</v>
      </c>
      <c r="G27" t="n">
        <v>5</v>
      </c>
      <c r="H27" t="n">
        <v>10</v>
      </c>
      <c r="I27" t="n">
        <v>30</v>
      </c>
    </row>
    <row r="28">
      <c r="A28" t="inlineStr">
        <is>
          <t>Property Value</t>
        </is>
      </c>
      <c r="B28">
        <f>B3*(1+B6)^B27</f>
        <v/>
      </c>
      <c r="C28">
        <f>B3*(1+B6)^C27</f>
        <v/>
      </c>
      <c r="D28">
        <f>B3*(1+B6)^D27</f>
        <v/>
      </c>
      <c r="E28">
        <f>B3*(1+B6)^E27</f>
        <v/>
      </c>
      <c r="F28">
        <f>B3*(1+B6)^F27</f>
        <v/>
      </c>
      <c r="G28">
        <f>B3*(1+B6)^G27</f>
        <v/>
      </c>
      <c r="H28">
        <f>B3*(1+B6)^H27</f>
        <v/>
      </c>
      <c r="I28">
        <f>B3*(1+B6)^I27</f>
        <v/>
      </c>
    </row>
    <row r="29">
      <c r="A29" t="inlineStr">
        <is>
          <t>Equity</t>
        </is>
      </c>
      <c r="B29">
        <f>B28-B30</f>
        <v/>
      </c>
      <c r="C29">
        <f>C28-C30</f>
        <v/>
      </c>
      <c r="D29">
        <f>D28-D30</f>
        <v/>
      </c>
      <c r="E29">
        <f>E28-E30</f>
        <v/>
      </c>
      <c r="F29">
        <f>F28-F30</f>
        <v/>
      </c>
      <c r="G29">
        <f>G28-G30</f>
        <v/>
      </c>
      <c r="H29">
        <f>H28-H30</f>
        <v/>
      </c>
      <c r="I29">
        <f>I28-I30</f>
        <v/>
      </c>
    </row>
    <row r="30">
      <c r="A30" t="inlineStr">
        <is>
          <t>Loan Balance</t>
        </is>
      </c>
      <c r="B30">
        <f>B3-B10</f>
        <v/>
      </c>
      <c r="C30">
        <f>(B14/(B12/12))*(1-(1/((1+B12/12)^(B13*12-C27*12))))</f>
        <v/>
      </c>
      <c r="D30">
        <f>(B14/(B12/12))*(1-(1/((1+B12/12)^(B13*12-D27*12))))</f>
        <v/>
      </c>
      <c r="E30">
        <f>(B14/(B12/12))*(1-(1/((1+B12/12)^(B13*12-E27*12))))</f>
        <v/>
      </c>
      <c r="F30">
        <f>(B14/(B12/12))*(1-(1/((1+B12/12)^(B13*12-F27*12))))</f>
        <v/>
      </c>
      <c r="G30">
        <f>(B14/(B12/12))*(1-(1/((1+B12/12)^(B13*12-G27*12))))</f>
        <v/>
      </c>
      <c r="H30">
        <f>(B14/(B12/12))*(1-(1/((1+B12/12)^(B13*12-H27*12))))</f>
        <v/>
      </c>
      <c r="I30">
        <f>(B14/(B12/12))*(1-(1/((1+B12/12)^(B13*12-I27*12))))</f>
        <v/>
      </c>
    </row>
    <row r="31">
      <c r="A31" t="inlineStr">
        <is>
          <t>Rent</t>
        </is>
      </c>
      <c r="B31">
        <f>(B17*(1+B6)^B27)</f>
        <v/>
      </c>
      <c r="C31">
        <f>(B17*(1+B6)^C27)</f>
        <v/>
      </c>
      <c r="D31">
        <f>(B17*(1+B6)^D27)</f>
        <v/>
      </c>
      <c r="E31">
        <f>(B17*(1+B6)^E27)</f>
        <v/>
      </c>
      <c r="F31">
        <f>(B17*(1+B6)^F27)</f>
        <v/>
      </c>
      <c r="G31">
        <f>(B17*(1+B6)^G27)</f>
        <v/>
      </c>
      <c r="H31">
        <f>(B17*(1+B6)^H27)</f>
        <v/>
      </c>
      <c r="I31">
        <f>(B17*(1+B6)^I27)</f>
        <v/>
      </c>
    </row>
    <row r="32">
      <c r="A32" t="inlineStr">
        <is>
          <t>Cash Flow</t>
        </is>
      </c>
      <c r="B32">
        <f>(B31-B31*B22-B31*B23-B31*B24-B31*B25-B21*(1+B6)^B27-B20*(1+B6)^B27-B14)*12</f>
        <v/>
      </c>
      <c r="C32">
        <f>(C31-C31*B22-C31*B23-C31*B24-C31*B25-B21*(1+B6)^C27-B20*(1+B6)^C27-B14)*12</f>
        <v/>
      </c>
      <c r="D32">
        <f>(D31-D31*B22-D31*B23-D31*B24-D31*B25-B21*(1+B6)^D27-B20*(1+B6)^D27-B14)*12</f>
        <v/>
      </c>
      <c r="E32">
        <f>(E31-E31*B22-E31*B23-E31*B24-E31*B25-B21*(1+B6)^E27-B20*(1+B6)^E27-B14)*12</f>
        <v/>
      </c>
      <c r="F32">
        <f>(F31-F31*B22-F31*B23-F31*B24-F31*B25-B21*(1+B6)^F27-B20*(1+B6)^F27-B14)*12</f>
        <v/>
      </c>
      <c r="G32">
        <f>(G31-G31*B22-G31*B23-G31*B24-G31*B25-B21*(1+B6)^G27-B20*(1+B6)^G27-B14)*12</f>
        <v/>
      </c>
      <c r="H32">
        <f>(H31-H31*B22-H31*B23-H31*B24-H31*B25-B21*(1+B6)^H27-B20*(1+B6)^H27-B14)*12</f>
        <v/>
      </c>
      <c r="I32">
        <f>(I31-I31*B22-I31*B23-I31*B24-I31*B25-B21*(1+B6)^I27-B20*(1+B6)^I27-B14)*12</f>
        <v/>
      </c>
    </row>
    <row r="33">
      <c r="A33" t="inlineStr">
        <is>
          <t>Profit If Sold</t>
        </is>
      </c>
      <c r="B33">
        <f>B28*(1-0.08)-E6-B30</f>
        <v/>
      </c>
      <c r="C33">
        <f>C28*(1-0.08)+B32-E6-C30</f>
        <v/>
      </c>
      <c r="D33">
        <f>D28*(1-B5)+sum(B32:C32)-E6-D30</f>
        <v/>
      </c>
      <c r="E33">
        <f>E28*(1-B5)+sum(B32:D32)-E6-E30</f>
        <v/>
      </c>
      <c r="F33">
        <f>F28*(1-B5)+sum(B32:E32)-E6-F30</f>
        <v/>
      </c>
      <c r="G33">
        <f>G28*(1-B5)+sum(B32:F32)-E6-G30</f>
        <v/>
      </c>
    </row>
    <row r="34">
      <c r="A34" t="inlineStr">
        <is>
          <t>Annualized Return</t>
        </is>
      </c>
      <c r="B34">
        <f>((B28/B3)-1)/1</f>
        <v/>
      </c>
      <c r="C34">
        <f>((C33+E6)/E6)^(1/C27)-1</f>
        <v/>
      </c>
      <c r="D34">
        <f>((D33+E6)/E6)^(1/D27)-1</f>
        <v/>
      </c>
      <c r="E34">
        <f>((E33+E6)/E6)^(1/E27)-1</f>
        <v/>
      </c>
      <c r="F34">
        <f>((F33+E6)/E6)^(1/F27)-1</f>
        <v/>
      </c>
      <c r="G34">
        <f>((G33+E6)/E6)^(1/G27)-1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2024-02-16T20:57:19Z</dcterms:created>
  <dcterms:modified xmlns:dcterms="http://purl.org/dc/terms/" xmlns:xsi="http://www.w3.org/2001/XMLSchema-instance" xsi:type="dcterms:W3CDTF">2024-02-16T20:57:19Z</dcterms:modified>
</cp:coreProperties>
</file>