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work\DDT(4)PR\"/>
    </mc:Choice>
  </mc:AlternateContent>
  <bookViews>
    <workbookView xWindow="-15" yWindow="-15" windowWidth="26895" windowHeight="12330" activeTab="3"/>
  </bookViews>
  <sheets>
    <sheet name="config" sheetId="20" r:id="rId1"/>
    <sheet name="KTBRT" sheetId="14" r:id="rId2"/>
    <sheet name="KTBF_OHLC" sheetId="15" r:id="rId3"/>
    <sheet name="KTBF" sheetId="16" r:id="rId4"/>
    <sheet name="KTBF_info" sheetId="17" r:id="rId5"/>
    <sheet name="DB_UST" sheetId="18" r:id="rId6"/>
    <sheet name="INFO" sheetId="19" r:id="rId7"/>
    <sheet name="HOLI_KR" sheetId="21" r:id="rId8"/>
  </sheets>
  <externalReferences>
    <externalReference r:id="rId9"/>
  </externalReferences>
  <definedNames>
    <definedName name="_xlnm._FilterDatabase" localSheetId="5" hidden="1">DB_UST!$B$2:$O$28</definedName>
    <definedName name="_xlnm._FilterDatabase" localSheetId="2" hidden="1">KTBF_OHLC!$A$3:$S$1003</definedName>
    <definedName name="END_DAY">#REF!</definedName>
    <definedName name="START_DAY">#REF!</definedName>
    <definedName name="work_today">config!$C$3</definedName>
  </definedNames>
  <calcPr calcId="162913" calcMode="manual"/>
</workbook>
</file>

<file path=xl/calcChain.xml><?xml version="1.0" encoding="utf-8"?>
<calcChain xmlns="http://schemas.openxmlformats.org/spreadsheetml/2006/main">
  <c r="S20" i="14" l="1"/>
  <c r="S22" i="14" s="1"/>
  <c r="F9" i="14"/>
  <c r="D9" i="14"/>
  <c r="G9" i="14"/>
  <c r="C1" i="17" l="1"/>
  <c r="F7" i="14"/>
  <c r="D7" i="14"/>
  <c r="G7" i="14"/>
  <c r="I22" i="14"/>
  <c r="H22" i="14"/>
  <c r="E1" i="17" l="1"/>
  <c r="B1" i="14"/>
  <c r="C2" i="20"/>
  <c r="B74" i="21"/>
  <c r="B73" i="21"/>
  <c r="B72" i="21"/>
  <c r="B71" i="21"/>
  <c r="B70" i="21"/>
  <c r="B69" i="21"/>
  <c r="B68" i="21"/>
  <c r="B67" i="21"/>
  <c r="B66" i="21"/>
  <c r="B65" i="21"/>
  <c r="B64" i="21"/>
  <c r="B63" i="21"/>
  <c r="B62" i="21"/>
  <c r="B61" i="21"/>
  <c r="B6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G3" i="17"/>
  <c r="B3" i="17"/>
  <c r="B18" i="16" l="1"/>
  <c r="B34" i="16"/>
  <c r="H34" i="16" s="1"/>
  <c r="U2" i="19"/>
  <c r="S2" i="19"/>
  <c r="M99" i="19"/>
  <c r="I99" i="19"/>
  <c r="E99" i="19"/>
  <c r="A99" i="19"/>
  <c r="M98" i="19"/>
  <c r="I98" i="19"/>
  <c r="E98" i="19"/>
  <c r="A98" i="19"/>
  <c r="M97" i="19"/>
  <c r="I97" i="19"/>
  <c r="E97" i="19"/>
  <c r="A97" i="19"/>
  <c r="M96" i="19"/>
  <c r="I96" i="19"/>
  <c r="E96" i="19"/>
  <c r="A96" i="19"/>
  <c r="M95" i="19"/>
  <c r="I95" i="19"/>
  <c r="E95" i="19"/>
  <c r="A95" i="19"/>
  <c r="M94" i="19"/>
  <c r="I94" i="19"/>
  <c r="E94" i="19"/>
  <c r="A94" i="19"/>
  <c r="M93" i="19"/>
  <c r="I93" i="19"/>
  <c r="E93" i="19"/>
  <c r="A93" i="19"/>
  <c r="M92" i="19"/>
  <c r="I92" i="19"/>
  <c r="E92" i="19"/>
  <c r="A92" i="19"/>
  <c r="M91" i="19"/>
  <c r="I91" i="19"/>
  <c r="E91" i="19"/>
  <c r="A91" i="19"/>
  <c r="M90" i="19"/>
  <c r="I90" i="19"/>
  <c r="E90" i="19"/>
  <c r="A90" i="19"/>
  <c r="M89" i="19"/>
  <c r="I89" i="19"/>
  <c r="E89" i="19"/>
  <c r="A89" i="19"/>
  <c r="M88" i="19"/>
  <c r="I88" i="19"/>
  <c r="E88" i="19"/>
  <c r="A88" i="19"/>
  <c r="M87" i="19"/>
  <c r="I87" i="19"/>
  <c r="E87" i="19"/>
  <c r="A87" i="19"/>
  <c r="M86" i="19"/>
  <c r="I86" i="19"/>
  <c r="E86" i="19"/>
  <c r="A86" i="19"/>
  <c r="M85" i="19"/>
  <c r="I85" i="19"/>
  <c r="E85" i="19"/>
  <c r="A85" i="19"/>
  <c r="M84" i="19"/>
  <c r="I84" i="19"/>
  <c r="E84" i="19"/>
  <c r="A84" i="19"/>
  <c r="M83" i="19"/>
  <c r="I83" i="19"/>
  <c r="E83" i="19"/>
  <c r="A83" i="19"/>
  <c r="M82" i="19"/>
  <c r="I82" i="19"/>
  <c r="E82" i="19"/>
  <c r="A82" i="19"/>
  <c r="M81" i="19"/>
  <c r="I81" i="19"/>
  <c r="E81" i="19"/>
  <c r="A81" i="19"/>
  <c r="M80" i="19"/>
  <c r="I80" i="19"/>
  <c r="E80" i="19"/>
  <c r="A80" i="19"/>
  <c r="M79" i="19"/>
  <c r="I79" i="19"/>
  <c r="E79" i="19"/>
  <c r="A79" i="19"/>
  <c r="M78" i="19"/>
  <c r="I78" i="19"/>
  <c r="E78" i="19"/>
  <c r="A78" i="19"/>
  <c r="M77" i="19"/>
  <c r="I77" i="19"/>
  <c r="E77" i="19"/>
  <c r="A77" i="19"/>
  <c r="M76" i="19"/>
  <c r="I76" i="19"/>
  <c r="E76" i="19"/>
  <c r="A76" i="19"/>
  <c r="M75" i="19"/>
  <c r="I75" i="19"/>
  <c r="E75" i="19"/>
  <c r="A75" i="19"/>
  <c r="M74" i="19"/>
  <c r="I74" i="19"/>
  <c r="E74" i="19"/>
  <c r="A74" i="19"/>
  <c r="M73" i="19"/>
  <c r="I73" i="19"/>
  <c r="E73" i="19"/>
  <c r="A73" i="19"/>
  <c r="M72" i="19"/>
  <c r="I72" i="19"/>
  <c r="E72" i="19"/>
  <c r="A72" i="19"/>
  <c r="M71" i="19"/>
  <c r="I71" i="19"/>
  <c r="E71" i="19"/>
  <c r="A71" i="19"/>
  <c r="M70" i="19"/>
  <c r="I70" i="19"/>
  <c r="E70" i="19"/>
  <c r="A70" i="19"/>
  <c r="M69" i="19"/>
  <c r="I69" i="19"/>
  <c r="E69" i="19"/>
  <c r="A69" i="19"/>
  <c r="M68" i="19"/>
  <c r="I68" i="19"/>
  <c r="E68" i="19"/>
  <c r="A68" i="19"/>
  <c r="M67" i="19"/>
  <c r="I67" i="19"/>
  <c r="E67" i="19"/>
  <c r="A67" i="19"/>
  <c r="M66" i="19"/>
  <c r="I66" i="19"/>
  <c r="E66" i="19"/>
  <c r="A66" i="19"/>
  <c r="M65" i="19"/>
  <c r="I65" i="19"/>
  <c r="E65" i="19"/>
  <c r="A65" i="19"/>
  <c r="M64" i="19"/>
  <c r="I64" i="19"/>
  <c r="E64" i="19"/>
  <c r="A64" i="19"/>
  <c r="M63" i="19"/>
  <c r="I63" i="19"/>
  <c r="E63" i="19"/>
  <c r="A63" i="19"/>
  <c r="M62" i="19"/>
  <c r="I62" i="19"/>
  <c r="E62" i="19"/>
  <c r="A62" i="19"/>
  <c r="M61" i="19"/>
  <c r="I61" i="19"/>
  <c r="E61" i="19"/>
  <c r="A61" i="19"/>
  <c r="M60" i="19"/>
  <c r="I60" i="19"/>
  <c r="E60" i="19"/>
  <c r="A60" i="19"/>
  <c r="M59" i="19"/>
  <c r="I59" i="19"/>
  <c r="E59" i="19"/>
  <c r="A59" i="19"/>
  <c r="M58" i="19"/>
  <c r="I58" i="19"/>
  <c r="E58" i="19"/>
  <c r="A58" i="19"/>
  <c r="M57" i="19"/>
  <c r="I57" i="19"/>
  <c r="E57" i="19"/>
  <c r="A57" i="19"/>
  <c r="M56" i="19"/>
  <c r="I56" i="19"/>
  <c r="E56" i="19"/>
  <c r="A56" i="19"/>
  <c r="M55" i="19"/>
  <c r="I55" i="19"/>
  <c r="E55" i="19"/>
  <c r="A55" i="19"/>
  <c r="M54" i="19"/>
  <c r="I54" i="19"/>
  <c r="E54" i="19"/>
  <c r="A54" i="19"/>
  <c r="M53" i="19"/>
  <c r="I53" i="19"/>
  <c r="E53" i="19"/>
  <c r="A53" i="19"/>
  <c r="M52" i="19"/>
  <c r="I52" i="19"/>
  <c r="E52" i="19"/>
  <c r="A52" i="19"/>
  <c r="M51" i="19"/>
  <c r="I51" i="19"/>
  <c r="E51" i="19"/>
  <c r="A51" i="19"/>
  <c r="M50" i="19"/>
  <c r="I50" i="19"/>
  <c r="E50" i="19"/>
  <c r="A50" i="19"/>
  <c r="M49" i="19"/>
  <c r="I49" i="19"/>
  <c r="E49" i="19"/>
  <c r="A49" i="19"/>
  <c r="M48" i="19"/>
  <c r="I48" i="19"/>
  <c r="E48" i="19"/>
  <c r="A48" i="19"/>
  <c r="M47" i="19"/>
  <c r="I47" i="19"/>
  <c r="E47" i="19"/>
  <c r="A47" i="19"/>
  <c r="M46" i="19"/>
  <c r="I46" i="19"/>
  <c r="E46" i="19"/>
  <c r="A46" i="19"/>
  <c r="M45" i="19"/>
  <c r="I45" i="19"/>
  <c r="E45" i="19"/>
  <c r="A45" i="19"/>
  <c r="M44" i="19"/>
  <c r="I44" i="19"/>
  <c r="E44" i="19"/>
  <c r="A44" i="19"/>
  <c r="M43" i="19"/>
  <c r="I43" i="19"/>
  <c r="E43" i="19"/>
  <c r="A43" i="19"/>
  <c r="M42" i="19"/>
  <c r="I42" i="19"/>
  <c r="E42" i="19"/>
  <c r="A42" i="19"/>
  <c r="M41" i="19"/>
  <c r="I41" i="19"/>
  <c r="E41" i="19"/>
  <c r="A41" i="19"/>
  <c r="M40" i="19"/>
  <c r="I40" i="19"/>
  <c r="E40" i="19"/>
  <c r="A40" i="19"/>
  <c r="M39" i="19"/>
  <c r="I39" i="19"/>
  <c r="E39" i="19"/>
  <c r="A39" i="19"/>
  <c r="M38" i="19"/>
  <c r="I38" i="19"/>
  <c r="E38" i="19"/>
  <c r="A38" i="19"/>
  <c r="M37" i="19"/>
  <c r="I37" i="19"/>
  <c r="E37" i="19"/>
  <c r="A37" i="19"/>
  <c r="M36" i="19"/>
  <c r="I36" i="19"/>
  <c r="E36" i="19"/>
  <c r="A36" i="19"/>
  <c r="M35" i="19"/>
  <c r="I35" i="19"/>
  <c r="E35" i="19"/>
  <c r="A35" i="19"/>
  <c r="M34" i="19"/>
  <c r="I34" i="19"/>
  <c r="E34" i="19"/>
  <c r="A34" i="19"/>
  <c r="M33" i="19"/>
  <c r="I33" i="19"/>
  <c r="E33" i="19"/>
  <c r="A33" i="19"/>
  <c r="M32" i="19"/>
  <c r="I32" i="19"/>
  <c r="E32" i="19"/>
  <c r="A32" i="19"/>
  <c r="M31" i="19"/>
  <c r="I31" i="19"/>
  <c r="E31" i="19"/>
  <c r="A31" i="19"/>
  <c r="M30" i="19"/>
  <c r="I30" i="19"/>
  <c r="E30" i="19"/>
  <c r="A30" i="19"/>
  <c r="M29" i="19"/>
  <c r="I29" i="19"/>
  <c r="E29" i="19"/>
  <c r="A29" i="19"/>
  <c r="M28" i="19"/>
  <c r="I28" i="19"/>
  <c r="E28" i="19"/>
  <c r="A28" i="19"/>
  <c r="M27" i="19"/>
  <c r="I27" i="19"/>
  <c r="E27" i="19"/>
  <c r="A27" i="19"/>
  <c r="M26" i="19"/>
  <c r="I26" i="19"/>
  <c r="E26" i="19"/>
  <c r="A26" i="19"/>
  <c r="M25" i="19"/>
  <c r="I25" i="19"/>
  <c r="E25" i="19"/>
  <c r="A25" i="19"/>
  <c r="M24" i="19"/>
  <c r="I24" i="19"/>
  <c r="E24" i="19"/>
  <c r="A24" i="19"/>
  <c r="M23" i="19"/>
  <c r="I23" i="19"/>
  <c r="E23" i="19"/>
  <c r="A23" i="19"/>
  <c r="M22" i="19"/>
  <c r="I22" i="19"/>
  <c r="E22" i="19"/>
  <c r="A22" i="19"/>
  <c r="M21" i="19"/>
  <c r="I21" i="19"/>
  <c r="E21" i="19"/>
  <c r="A21" i="19"/>
  <c r="M20" i="19"/>
  <c r="I20" i="19"/>
  <c r="E20" i="19"/>
  <c r="A20" i="19"/>
  <c r="M19" i="19"/>
  <c r="I19" i="19"/>
  <c r="E19" i="19"/>
  <c r="A19" i="19"/>
  <c r="M18" i="19"/>
  <c r="I18" i="19"/>
  <c r="E18" i="19"/>
  <c r="A18" i="19"/>
  <c r="M17" i="19"/>
  <c r="I17" i="19"/>
  <c r="E17" i="19"/>
  <c r="A17" i="19"/>
  <c r="M16" i="19"/>
  <c r="I16" i="19"/>
  <c r="E16" i="19"/>
  <c r="A16" i="19"/>
  <c r="M15" i="19"/>
  <c r="I15" i="19"/>
  <c r="E15" i="19"/>
  <c r="A15" i="19"/>
  <c r="M14" i="19"/>
  <c r="I14" i="19"/>
  <c r="E14" i="19"/>
  <c r="A14" i="19"/>
  <c r="M13" i="19"/>
  <c r="I13" i="19"/>
  <c r="E13" i="19"/>
  <c r="A13" i="19"/>
  <c r="M12" i="19"/>
  <c r="I12" i="19"/>
  <c r="E12" i="19"/>
  <c r="A12" i="19"/>
  <c r="M11" i="19"/>
  <c r="I11" i="19"/>
  <c r="E11" i="19"/>
  <c r="A11" i="19"/>
  <c r="M10" i="19"/>
  <c r="I10" i="19"/>
  <c r="E10" i="19"/>
  <c r="A10" i="19"/>
  <c r="M9" i="19"/>
  <c r="I9" i="19"/>
  <c r="E9" i="19"/>
  <c r="A9" i="19"/>
  <c r="M8" i="19"/>
  <c r="I8" i="19"/>
  <c r="E8" i="19"/>
  <c r="A8" i="19"/>
  <c r="M7" i="19"/>
  <c r="I7" i="19"/>
  <c r="E7" i="19"/>
  <c r="A7" i="19"/>
  <c r="M6" i="19"/>
  <c r="I6" i="19"/>
  <c r="E6" i="19"/>
  <c r="A6" i="19"/>
  <c r="M5" i="19"/>
  <c r="I5" i="19"/>
  <c r="E5" i="19"/>
  <c r="A5" i="19"/>
  <c r="M4" i="19"/>
  <c r="I4" i="19"/>
  <c r="E4" i="19"/>
  <c r="A4" i="19"/>
  <c r="O27" i="18"/>
  <c r="O26" i="18"/>
  <c r="O25" i="18"/>
  <c r="O24" i="18"/>
  <c r="O23" i="18"/>
  <c r="O22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8" i="18"/>
  <c r="O7" i="18"/>
  <c r="O6" i="18"/>
  <c r="O5" i="18"/>
  <c r="O4" i="18"/>
  <c r="B2" i="19"/>
  <c r="N2" i="19"/>
  <c r="J2" i="19"/>
  <c r="F2" i="19"/>
  <c r="B33" i="16" l="1"/>
  <c r="H33" i="16" s="1"/>
  <c r="A34" i="16"/>
  <c r="B27" i="18"/>
  <c r="A27" i="18" s="1"/>
  <c r="F27" i="18" l="1"/>
  <c r="E27" i="18"/>
  <c r="P27" i="18" s="1"/>
  <c r="B32" i="16"/>
  <c r="H32" i="16" s="1"/>
  <c r="A33" i="16"/>
  <c r="M27" i="18"/>
  <c r="L27" i="18" s="1"/>
  <c r="B26" i="18"/>
  <c r="B25" i="18" s="1"/>
  <c r="D27" i="18"/>
  <c r="V27" i="18"/>
  <c r="H27" i="18"/>
  <c r="U27" i="18"/>
  <c r="G27" i="18"/>
  <c r="X27" i="18"/>
  <c r="W27" i="18"/>
  <c r="B31" i="16" l="1"/>
  <c r="A31" i="16" s="1"/>
  <c r="A32" i="16"/>
  <c r="D26" i="18"/>
  <c r="M26" i="18"/>
  <c r="N26" i="18" s="1"/>
  <c r="A26" i="18"/>
  <c r="E26" i="18" s="1"/>
  <c r="P26" i="18" s="1"/>
  <c r="N27" i="18"/>
  <c r="K27" i="18"/>
  <c r="S27" i="18" s="1"/>
  <c r="A25" i="18"/>
  <c r="D25" i="18"/>
  <c r="B24" i="18"/>
  <c r="M25" i="18"/>
  <c r="Q27" i="18"/>
  <c r="J27" i="18"/>
  <c r="R27" i="18" s="1"/>
  <c r="H31" i="16" l="1"/>
  <c r="B30" i="16"/>
  <c r="H30" i="16" s="1"/>
  <c r="X26" i="18"/>
  <c r="H26" i="18"/>
  <c r="H25" i="18" s="1"/>
  <c r="F26" i="18"/>
  <c r="F25" i="18" s="1"/>
  <c r="U26" i="18"/>
  <c r="L26" i="18"/>
  <c r="V26" i="18"/>
  <c r="G26" i="18"/>
  <c r="J26" i="18" s="1"/>
  <c r="R26" i="18" s="1"/>
  <c r="W26" i="18"/>
  <c r="L25" i="18"/>
  <c r="N25" i="18"/>
  <c r="D24" i="18"/>
  <c r="B23" i="18"/>
  <c r="A24" i="18"/>
  <c r="M24" i="18"/>
  <c r="V25" i="18"/>
  <c r="E25" i="18"/>
  <c r="P25" i="18" s="1"/>
  <c r="U25" i="18"/>
  <c r="W25" i="18"/>
  <c r="X25" i="18"/>
  <c r="A30" i="16" l="1"/>
  <c r="B29" i="16"/>
  <c r="H29" i="16" s="1"/>
  <c r="G25" i="18"/>
  <c r="J25" i="18" s="1"/>
  <c r="R25" i="18" s="1"/>
  <c r="K26" i="18"/>
  <c r="S26" i="18" s="1"/>
  <c r="Q26" i="18"/>
  <c r="A23" i="18"/>
  <c r="D23" i="18"/>
  <c r="B22" i="18"/>
  <c r="M23" i="18"/>
  <c r="K25" i="18"/>
  <c r="S25" i="18" s="1"/>
  <c r="L24" i="18"/>
  <c r="N24" i="18"/>
  <c r="E24" i="18"/>
  <c r="P24" i="18" s="1"/>
  <c r="W24" i="18"/>
  <c r="U24" i="18"/>
  <c r="H24" i="18"/>
  <c r="F24" i="18"/>
  <c r="X24" i="18"/>
  <c r="V24" i="18"/>
  <c r="A29" i="16" l="1"/>
  <c r="B28" i="16"/>
  <c r="H28" i="16" s="1"/>
  <c r="G24" i="18"/>
  <c r="J24" i="18" s="1"/>
  <c r="R24" i="18" s="1"/>
  <c r="Q25" i="18"/>
  <c r="L23" i="18"/>
  <c r="N23" i="18"/>
  <c r="K24" i="18"/>
  <c r="S24" i="18" s="1"/>
  <c r="D22" i="18"/>
  <c r="A22" i="18"/>
  <c r="B21" i="18"/>
  <c r="M22" i="18"/>
  <c r="V23" i="18"/>
  <c r="H23" i="18"/>
  <c r="U23" i="18"/>
  <c r="F23" i="18"/>
  <c r="X23" i="18"/>
  <c r="E23" i="18"/>
  <c r="P23" i="18" s="1"/>
  <c r="W23" i="18"/>
  <c r="B27" i="16" l="1"/>
  <c r="A27" i="16" s="1"/>
  <c r="A28" i="16"/>
  <c r="G23" i="18"/>
  <c r="Q23" i="18" s="1"/>
  <c r="Q24" i="18"/>
  <c r="L22" i="18"/>
  <c r="N22" i="18"/>
  <c r="K23" i="18"/>
  <c r="S23" i="18" s="1"/>
  <c r="E22" i="18"/>
  <c r="P22" i="18" s="1"/>
  <c r="W22" i="18"/>
  <c r="V22" i="18"/>
  <c r="H22" i="18"/>
  <c r="U22" i="18"/>
  <c r="X22" i="18"/>
  <c r="F22" i="18"/>
  <c r="A21" i="18"/>
  <c r="D21" i="18"/>
  <c r="B20" i="18"/>
  <c r="M21" i="18"/>
  <c r="H27" i="16" l="1"/>
  <c r="B26" i="16"/>
  <c r="H26" i="16" s="1"/>
  <c r="J23" i="18"/>
  <c r="R23" i="18" s="1"/>
  <c r="G22" i="18"/>
  <c r="G21" i="18" s="1"/>
  <c r="L21" i="18"/>
  <c r="N21" i="18"/>
  <c r="D20" i="18"/>
  <c r="B19" i="18"/>
  <c r="A20" i="18"/>
  <c r="U20" i="18" s="1"/>
  <c r="M20" i="18"/>
  <c r="K22" i="18"/>
  <c r="S22" i="18" s="1"/>
  <c r="V21" i="18"/>
  <c r="H21" i="18"/>
  <c r="W21" i="18"/>
  <c r="U21" i="18"/>
  <c r="F21" i="18"/>
  <c r="X21" i="18"/>
  <c r="E21" i="18"/>
  <c r="P21" i="18" s="1"/>
  <c r="A26" i="16" l="1"/>
  <c r="B25" i="16"/>
  <c r="B24" i="16" s="1"/>
  <c r="Q22" i="18"/>
  <c r="J22" i="18"/>
  <c r="R22" i="18" s="1"/>
  <c r="K21" i="18"/>
  <c r="S21" i="18" s="1"/>
  <c r="Q21" i="18"/>
  <c r="J21" i="18"/>
  <c r="R21" i="18" s="1"/>
  <c r="L20" i="18"/>
  <c r="N20" i="18"/>
  <c r="A19" i="18"/>
  <c r="D19" i="18"/>
  <c r="B18" i="18"/>
  <c r="M19" i="18"/>
  <c r="E20" i="18"/>
  <c r="P20" i="18" s="1"/>
  <c r="W20" i="18"/>
  <c r="X20" i="18"/>
  <c r="H20" i="18"/>
  <c r="V20" i="18"/>
  <c r="F20" i="18"/>
  <c r="G20" i="18"/>
  <c r="A25" i="16" l="1"/>
  <c r="H25" i="16"/>
  <c r="B23" i="16"/>
  <c r="A24" i="16"/>
  <c r="H24" i="16"/>
  <c r="K20" i="18"/>
  <c r="S20" i="18" s="1"/>
  <c r="L19" i="18"/>
  <c r="N19" i="18"/>
  <c r="D18" i="18"/>
  <c r="A18" i="18"/>
  <c r="B17" i="18"/>
  <c r="M18" i="18"/>
  <c r="V19" i="18"/>
  <c r="H19" i="18"/>
  <c r="X19" i="18"/>
  <c r="U19" i="18"/>
  <c r="W19" i="18"/>
  <c r="F19" i="18"/>
  <c r="E19" i="18"/>
  <c r="P19" i="18" s="1"/>
  <c r="G19" i="18"/>
  <c r="J20" i="18"/>
  <c r="R20" i="18" s="1"/>
  <c r="Q20" i="18"/>
  <c r="B22" i="16" l="1"/>
  <c r="H23" i="16"/>
  <c r="A23" i="16"/>
  <c r="K19" i="18"/>
  <c r="S19" i="18" s="1"/>
  <c r="Q19" i="18"/>
  <c r="J19" i="18"/>
  <c r="R19" i="18" s="1"/>
  <c r="L18" i="18"/>
  <c r="N18" i="18"/>
  <c r="A17" i="18"/>
  <c r="D17" i="18"/>
  <c r="B16" i="18"/>
  <c r="M17" i="18"/>
  <c r="E18" i="18"/>
  <c r="P18" i="18" s="1"/>
  <c r="W18" i="18"/>
  <c r="V18" i="18"/>
  <c r="F18" i="18"/>
  <c r="U18" i="18"/>
  <c r="G18" i="18"/>
  <c r="H18" i="18"/>
  <c r="X18" i="18"/>
  <c r="A22" i="16" l="1"/>
  <c r="B21" i="16"/>
  <c r="H22" i="16"/>
  <c r="K18" i="18"/>
  <c r="S18" i="18" s="1"/>
  <c r="D16" i="18"/>
  <c r="B15" i="18"/>
  <c r="A16" i="18"/>
  <c r="M16" i="18"/>
  <c r="J18" i="18"/>
  <c r="R18" i="18" s="1"/>
  <c r="Q18" i="18"/>
  <c r="L17" i="18"/>
  <c r="N17" i="18"/>
  <c r="V17" i="18"/>
  <c r="H17" i="18"/>
  <c r="E17" i="18"/>
  <c r="P17" i="18" s="1"/>
  <c r="W17" i="18"/>
  <c r="U17" i="18"/>
  <c r="G17" i="18"/>
  <c r="X17" i="18"/>
  <c r="F17" i="18"/>
  <c r="A21" i="16" l="1"/>
  <c r="B20" i="16"/>
  <c r="H21" i="16"/>
  <c r="K17" i="18"/>
  <c r="S17" i="18" s="1"/>
  <c r="Q17" i="18"/>
  <c r="J17" i="18"/>
  <c r="R17" i="18" s="1"/>
  <c r="L16" i="18"/>
  <c r="N16" i="18"/>
  <c r="E16" i="18"/>
  <c r="P16" i="18" s="1"/>
  <c r="W16" i="18"/>
  <c r="F16" i="18"/>
  <c r="X16" i="18"/>
  <c r="U16" i="18"/>
  <c r="G16" i="18"/>
  <c r="H16" i="18"/>
  <c r="V16" i="18"/>
  <c r="A15" i="18"/>
  <c r="D15" i="18"/>
  <c r="B14" i="18"/>
  <c r="M15" i="18"/>
  <c r="H20" i="16" l="1"/>
  <c r="A20" i="16"/>
  <c r="K16" i="18"/>
  <c r="S16" i="18" s="1"/>
  <c r="V15" i="18"/>
  <c r="H15" i="18"/>
  <c r="F15" i="18"/>
  <c r="X15" i="18"/>
  <c r="U15" i="18"/>
  <c r="E15" i="18"/>
  <c r="P15" i="18" s="1"/>
  <c r="G15" i="18"/>
  <c r="W15" i="18"/>
  <c r="Q16" i="18"/>
  <c r="J16" i="18"/>
  <c r="R16" i="18" s="1"/>
  <c r="D14" i="18"/>
  <c r="A14" i="18"/>
  <c r="M14" i="18"/>
  <c r="B13" i="18"/>
  <c r="L15" i="18"/>
  <c r="N15" i="18"/>
  <c r="K15" i="18" l="1"/>
  <c r="S15" i="18" s="1"/>
  <c r="A13" i="18"/>
  <c r="D13" i="18"/>
  <c r="B12" i="18"/>
  <c r="M13" i="18"/>
  <c r="L14" i="18"/>
  <c r="N14" i="18"/>
  <c r="E14" i="18"/>
  <c r="P14" i="18" s="1"/>
  <c r="W14" i="18"/>
  <c r="G14" i="18"/>
  <c r="X14" i="18"/>
  <c r="F14" i="18"/>
  <c r="U14" i="18"/>
  <c r="H14" i="18"/>
  <c r="V14" i="18"/>
  <c r="Q15" i="18"/>
  <c r="J15" i="18"/>
  <c r="R15" i="18" s="1"/>
  <c r="K14" i="18" l="1"/>
  <c r="S14" i="18" s="1"/>
  <c r="Q14" i="18"/>
  <c r="J14" i="18"/>
  <c r="R14" i="18" s="1"/>
  <c r="L13" i="18"/>
  <c r="N13" i="18"/>
  <c r="D12" i="18"/>
  <c r="B11" i="18"/>
  <c r="A12" i="18"/>
  <c r="M12" i="18"/>
  <c r="V13" i="18"/>
  <c r="H13" i="18"/>
  <c r="G13" i="18"/>
  <c r="E13" i="18"/>
  <c r="P13" i="18" s="1"/>
  <c r="X13" i="18"/>
  <c r="U13" i="18"/>
  <c r="F13" i="18"/>
  <c r="W13" i="18"/>
  <c r="Q13" i="18" l="1"/>
  <c r="J13" i="18"/>
  <c r="R13" i="18" s="1"/>
  <c r="K13" i="18"/>
  <c r="S13" i="18" s="1"/>
  <c r="L12" i="18"/>
  <c r="N12" i="18"/>
  <c r="M11" i="18"/>
  <c r="E12" i="18"/>
  <c r="P12" i="18" s="1"/>
  <c r="W12" i="18"/>
  <c r="U12" i="18"/>
  <c r="H12" i="18"/>
  <c r="F12" i="18"/>
  <c r="V12" i="18"/>
  <c r="G12" i="18"/>
  <c r="X12" i="18"/>
  <c r="A11" i="18"/>
  <c r="D11" i="18"/>
  <c r="B10" i="18"/>
  <c r="V11" i="18" l="1"/>
  <c r="H11" i="18"/>
  <c r="U11" i="18"/>
  <c r="F11" i="18"/>
  <c r="X11" i="18"/>
  <c r="G11" i="18"/>
  <c r="E11" i="18"/>
  <c r="P11" i="18" s="1"/>
  <c r="W11" i="18"/>
  <c r="Q12" i="18"/>
  <c r="J12" i="18"/>
  <c r="R12" i="18" s="1"/>
  <c r="K12" i="18"/>
  <c r="S12" i="18" s="1"/>
  <c r="D10" i="18"/>
  <c r="A10" i="18"/>
  <c r="B9" i="18"/>
  <c r="L11" i="18"/>
  <c r="M10" i="18"/>
  <c r="N11" i="18"/>
  <c r="K11" i="18" l="1"/>
  <c r="S11" i="18" s="1"/>
  <c r="L10" i="18"/>
  <c r="N10" i="18"/>
  <c r="M9" i="18"/>
  <c r="A9" i="18"/>
  <c r="D9" i="18"/>
  <c r="B8" i="18"/>
  <c r="Q11" i="18"/>
  <c r="J11" i="18"/>
  <c r="R11" i="18" s="1"/>
  <c r="E10" i="18"/>
  <c r="P10" i="18" s="1"/>
  <c r="W10" i="18"/>
  <c r="V10" i="18"/>
  <c r="G10" i="18"/>
  <c r="H10" i="18"/>
  <c r="X10" i="18"/>
  <c r="U10" i="18"/>
  <c r="F10" i="18"/>
  <c r="K10" i="18" l="1"/>
  <c r="S10" i="18" s="1"/>
  <c r="V9" i="18"/>
  <c r="H9" i="18"/>
  <c r="W9" i="18"/>
  <c r="G9" i="18"/>
  <c r="U9" i="18"/>
  <c r="E9" i="18"/>
  <c r="P9" i="18" s="1"/>
  <c r="F9" i="18"/>
  <c r="X9" i="18"/>
  <c r="J10" i="18"/>
  <c r="R10" i="18" s="1"/>
  <c r="Q10" i="18"/>
  <c r="L9" i="18"/>
  <c r="N9" i="18"/>
  <c r="M8" i="18"/>
  <c r="D8" i="18"/>
  <c r="B7" i="18"/>
  <c r="A8" i="18"/>
  <c r="A7" i="18" l="1"/>
  <c r="D7" i="18"/>
  <c r="B6" i="18"/>
  <c r="L8" i="18"/>
  <c r="N8" i="18"/>
  <c r="M7" i="18"/>
  <c r="Q9" i="18"/>
  <c r="J9" i="18"/>
  <c r="R9" i="18" s="1"/>
  <c r="E8" i="18"/>
  <c r="P8" i="18" s="1"/>
  <c r="W8" i="18"/>
  <c r="X8" i="18"/>
  <c r="U8" i="18"/>
  <c r="H8" i="18"/>
  <c r="V8" i="18"/>
  <c r="F8" i="18"/>
  <c r="G8" i="18"/>
  <c r="K9" i="18"/>
  <c r="S9" i="18" s="1"/>
  <c r="J8" i="18" l="1"/>
  <c r="R8" i="18" s="1"/>
  <c r="Q8" i="18"/>
  <c r="L7" i="18"/>
  <c r="N7" i="18"/>
  <c r="M6" i="18"/>
  <c r="K8" i="18"/>
  <c r="S8" i="18" s="1"/>
  <c r="B5" i="18"/>
  <c r="D6" i="18"/>
  <c r="A6" i="18"/>
  <c r="V7" i="18"/>
  <c r="H7" i="18"/>
  <c r="X7" i="18"/>
  <c r="U7" i="18"/>
  <c r="E7" i="18"/>
  <c r="P7" i="18" s="1"/>
  <c r="W7" i="18"/>
  <c r="G7" i="18"/>
  <c r="F7" i="18"/>
  <c r="K7" i="18" l="1"/>
  <c r="S7" i="18" s="1"/>
  <c r="Q7" i="18"/>
  <c r="J7" i="18"/>
  <c r="R7" i="18" s="1"/>
  <c r="F6" i="18"/>
  <c r="W6" i="18"/>
  <c r="G6" i="18"/>
  <c r="H6" i="18"/>
  <c r="V6" i="18"/>
  <c r="X6" i="18"/>
  <c r="E6" i="18"/>
  <c r="P6" i="18" s="1"/>
  <c r="U6" i="18"/>
  <c r="A5" i="18"/>
  <c r="B4" i="18"/>
  <c r="D5" i="18"/>
  <c r="N6" i="18"/>
  <c r="L6" i="18"/>
  <c r="M5" i="18"/>
  <c r="K6" i="18" l="1"/>
  <c r="S6" i="18" s="1"/>
  <c r="Q6" i="18"/>
  <c r="J6" i="18"/>
  <c r="R6" i="18" s="1"/>
  <c r="N5" i="18"/>
  <c r="L5" i="18"/>
  <c r="M4" i="18"/>
  <c r="D4" i="18"/>
  <c r="A4" i="18"/>
  <c r="W5" i="18"/>
  <c r="V5" i="18"/>
  <c r="F5" i="18"/>
  <c r="U5" i="18"/>
  <c r="H5" i="18"/>
  <c r="E5" i="18"/>
  <c r="P5" i="18" s="1"/>
  <c r="X5" i="18"/>
  <c r="G5" i="18"/>
  <c r="J5" i="18" l="1"/>
  <c r="R5" i="18" s="1"/>
  <c r="Q5" i="18"/>
  <c r="F4" i="18"/>
  <c r="V4" i="18"/>
  <c r="E4" i="18"/>
  <c r="G4" i="18"/>
  <c r="W4" i="18"/>
  <c r="X4" i="18"/>
  <c r="H4" i="18"/>
  <c r="U4" i="18"/>
  <c r="K5" i="18"/>
  <c r="S5" i="18" s="1"/>
  <c r="N4" i="18"/>
  <c r="L4" i="18"/>
  <c r="K4" i="18" l="1"/>
  <c r="S4" i="18" s="1"/>
  <c r="J4" i="18"/>
  <c r="R4" i="18" s="1"/>
  <c r="Q4" i="18"/>
  <c r="P4" i="18"/>
  <c r="F315" i="17" l="1"/>
  <c r="A315" i="17"/>
  <c r="F314" i="17"/>
  <c r="A314" i="17"/>
  <c r="F313" i="17"/>
  <c r="A313" i="17"/>
  <c r="F312" i="17"/>
  <c r="A312" i="17"/>
  <c r="F311" i="17"/>
  <c r="A311" i="17"/>
  <c r="F310" i="17"/>
  <c r="A310" i="17"/>
  <c r="F309" i="17"/>
  <c r="A309" i="17"/>
  <c r="F308" i="17"/>
  <c r="A308" i="17"/>
  <c r="F307" i="17"/>
  <c r="A307" i="17"/>
  <c r="F306" i="17"/>
  <c r="A306" i="17"/>
  <c r="F305" i="17"/>
  <c r="A305" i="17"/>
  <c r="F304" i="17"/>
  <c r="A304" i="17"/>
  <c r="F303" i="17"/>
  <c r="A303" i="17"/>
  <c r="F302" i="17"/>
  <c r="A302" i="17"/>
  <c r="F301" i="17"/>
  <c r="A301" i="17"/>
  <c r="F300" i="17"/>
  <c r="A300" i="17"/>
  <c r="F299" i="17"/>
  <c r="A299" i="17"/>
  <c r="F298" i="17"/>
  <c r="A298" i="17"/>
  <c r="F297" i="17"/>
  <c r="A297" i="17"/>
  <c r="F296" i="17"/>
  <c r="A296" i="17"/>
  <c r="F295" i="17"/>
  <c r="A295" i="17"/>
  <c r="F294" i="17"/>
  <c r="A294" i="17"/>
  <c r="F293" i="17"/>
  <c r="A293" i="17"/>
  <c r="F292" i="17"/>
  <c r="A292" i="17"/>
  <c r="F291" i="17"/>
  <c r="A291" i="17"/>
  <c r="F290" i="17"/>
  <c r="A290" i="17"/>
  <c r="F289" i="17"/>
  <c r="A289" i="17"/>
  <c r="F288" i="17"/>
  <c r="A288" i="17"/>
  <c r="F287" i="17"/>
  <c r="A287" i="17"/>
  <c r="F286" i="17"/>
  <c r="A286" i="17"/>
  <c r="F285" i="17"/>
  <c r="A285" i="17"/>
  <c r="F284" i="17"/>
  <c r="A284" i="17"/>
  <c r="F283" i="17"/>
  <c r="A283" i="17"/>
  <c r="F282" i="17"/>
  <c r="A282" i="17"/>
  <c r="F281" i="17"/>
  <c r="A281" i="17"/>
  <c r="F280" i="17"/>
  <c r="A280" i="17"/>
  <c r="F279" i="17"/>
  <c r="A279" i="17"/>
  <c r="F278" i="17"/>
  <c r="A278" i="17"/>
  <c r="F277" i="17"/>
  <c r="A277" i="17"/>
  <c r="F276" i="17"/>
  <c r="A276" i="17"/>
  <c r="F275" i="17"/>
  <c r="A275" i="17"/>
  <c r="F274" i="17"/>
  <c r="A274" i="17"/>
  <c r="F273" i="17"/>
  <c r="A273" i="17"/>
  <c r="F272" i="17"/>
  <c r="A272" i="17"/>
  <c r="F271" i="17"/>
  <c r="A271" i="17"/>
  <c r="F270" i="17"/>
  <c r="A270" i="17"/>
  <c r="F269" i="17"/>
  <c r="A269" i="17"/>
  <c r="F268" i="17"/>
  <c r="A268" i="17"/>
  <c r="F267" i="17"/>
  <c r="A267" i="17"/>
  <c r="F266" i="17"/>
  <c r="A266" i="17"/>
  <c r="F265" i="17"/>
  <c r="A265" i="17"/>
  <c r="F264" i="17"/>
  <c r="A264" i="17"/>
  <c r="F263" i="17"/>
  <c r="A263" i="17"/>
  <c r="F262" i="17"/>
  <c r="A262" i="17"/>
  <c r="F261" i="17"/>
  <c r="A261" i="17"/>
  <c r="F260" i="17"/>
  <c r="A260" i="17"/>
  <c r="F259" i="17"/>
  <c r="A259" i="17"/>
  <c r="F258" i="17"/>
  <c r="A258" i="17"/>
  <c r="F257" i="17"/>
  <c r="A257" i="17"/>
  <c r="F256" i="17"/>
  <c r="A256" i="17"/>
  <c r="F255" i="17"/>
  <c r="A255" i="17"/>
  <c r="F254" i="17"/>
  <c r="A254" i="17"/>
  <c r="F253" i="17"/>
  <c r="A253" i="17"/>
  <c r="F252" i="17"/>
  <c r="A252" i="17"/>
  <c r="F251" i="17"/>
  <c r="A251" i="17"/>
  <c r="F250" i="17"/>
  <c r="A250" i="17"/>
  <c r="F249" i="17"/>
  <c r="A249" i="17"/>
  <c r="F248" i="17"/>
  <c r="A248" i="17"/>
  <c r="F247" i="17"/>
  <c r="A247" i="17"/>
  <c r="F246" i="17"/>
  <c r="A246" i="17"/>
  <c r="F245" i="17"/>
  <c r="A245" i="17"/>
  <c r="F244" i="17"/>
  <c r="A244" i="17"/>
  <c r="F243" i="17"/>
  <c r="A243" i="17"/>
  <c r="F242" i="17"/>
  <c r="A242" i="17"/>
  <c r="F241" i="17"/>
  <c r="A241" i="17"/>
  <c r="F240" i="17"/>
  <c r="A240" i="17"/>
  <c r="F239" i="17"/>
  <c r="A239" i="17"/>
  <c r="F238" i="17"/>
  <c r="A238" i="17"/>
  <c r="F237" i="17"/>
  <c r="A237" i="17"/>
  <c r="F236" i="17"/>
  <c r="A236" i="17"/>
  <c r="F235" i="17"/>
  <c r="A235" i="17"/>
  <c r="F234" i="17"/>
  <c r="A234" i="17"/>
  <c r="F233" i="17"/>
  <c r="A233" i="17"/>
  <c r="F232" i="17"/>
  <c r="A232" i="17"/>
  <c r="F231" i="17"/>
  <c r="A231" i="17"/>
  <c r="F230" i="17"/>
  <c r="A230" i="17"/>
  <c r="F229" i="17"/>
  <c r="A229" i="17"/>
  <c r="F228" i="17"/>
  <c r="A228" i="17"/>
  <c r="F227" i="17"/>
  <c r="A227" i="17"/>
  <c r="F226" i="17"/>
  <c r="A226" i="17"/>
  <c r="F225" i="17"/>
  <c r="A225" i="17"/>
  <c r="F224" i="17"/>
  <c r="A224" i="17"/>
  <c r="F223" i="17"/>
  <c r="A223" i="17"/>
  <c r="F222" i="17"/>
  <c r="A222" i="17"/>
  <c r="F221" i="17"/>
  <c r="A221" i="17"/>
  <c r="F220" i="17"/>
  <c r="A220" i="17"/>
  <c r="F219" i="17"/>
  <c r="A219" i="17"/>
  <c r="F218" i="17"/>
  <c r="A218" i="17"/>
  <c r="F217" i="17"/>
  <c r="A217" i="17"/>
  <c r="F216" i="17"/>
  <c r="A216" i="17"/>
  <c r="F215" i="17"/>
  <c r="A215" i="17"/>
  <c r="F214" i="17"/>
  <c r="A214" i="17"/>
  <c r="F213" i="17"/>
  <c r="A213" i="17"/>
  <c r="F212" i="17"/>
  <c r="A212" i="17"/>
  <c r="F211" i="17"/>
  <c r="A211" i="17"/>
  <c r="F210" i="17"/>
  <c r="A210" i="17"/>
  <c r="F209" i="17"/>
  <c r="A209" i="17"/>
  <c r="F208" i="17"/>
  <c r="A208" i="17"/>
  <c r="F207" i="17"/>
  <c r="A207" i="17"/>
  <c r="F206" i="17"/>
  <c r="A206" i="17"/>
  <c r="F205" i="17"/>
  <c r="A205" i="17"/>
  <c r="F204" i="17"/>
  <c r="A204" i="17"/>
  <c r="F203" i="17"/>
  <c r="A203" i="17"/>
  <c r="F202" i="17"/>
  <c r="A202" i="17"/>
  <c r="F201" i="17"/>
  <c r="A201" i="17"/>
  <c r="F200" i="17"/>
  <c r="A200" i="17"/>
  <c r="F199" i="17"/>
  <c r="A199" i="17"/>
  <c r="F198" i="17"/>
  <c r="A198" i="17"/>
  <c r="F197" i="17"/>
  <c r="A197" i="17"/>
  <c r="F196" i="17"/>
  <c r="A196" i="17"/>
  <c r="F195" i="17"/>
  <c r="A195" i="17"/>
  <c r="F194" i="17"/>
  <c r="A194" i="17"/>
  <c r="F193" i="17"/>
  <c r="A193" i="17"/>
  <c r="F192" i="17"/>
  <c r="A192" i="17"/>
  <c r="F191" i="17"/>
  <c r="A191" i="17"/>
  <c r="F190" i="17"/>
  <c r="A190" i="17"/>
  <c r="F189" i="17"/>
  <c r="A189" i="17"/>
  <c r="F188" i="17"/>
  <c r="A188" i="17"/>
  <c r="F187" i="17"/>
  <c r="A187" i="17"/>
  <c r="F186" i="17"/>
  <c r="A186" i="17"/>
  <c r="F185" i="17"/>
  <c r="A185" i="17"/>
  <c r="F184" i="17"/>
  <c r="A184" i="17"/>
  <c r="F183" i="17"/>
  <c r="A183" i="17"/>
  <c r="F182" i="17"/>
  <c r="A182" i="17"/>
  <c r="F181" i="17"/>
  <c r="A181" i="17"/>
  <c r="F180" i="17"/>
  <c r="A180" i="17"/>
  <c r="F179" i="17"/>
  <c r="A179" i="17"/>
  <c r="F178" i="17"/>
  <c r="A178" i="17"/>
  <c r="F177" i="17"/>
  <c r="A177" i="17"/>
  <c r="F176" i="17"/>
  <c r="A176" i="17"/>
  <c r="F175" i="17"/>
  <c r="A175" i="17"/>
  <c r="F174" i="17"/>
  <c r="A174" i="17"/>
  <c r="F173" i="17"/>
  <c r="A173" i="17"/>
  <c r="F172" i="17"/>
  <c r="A172" i="17"/>
  <c r="F171" i="17"/>
  <c r="A171" i="17"/>
  <c r="F170" i="17"/>
  <c r="A170" i="17"/>
  <c r="F169" i="17"/>
  <c r="A169" i="17"/>
  <c r="F168" i="17"/>
  <c r="A168" i="17"/>
  <c r="F167" i="17"/>
  <c r="A167" i="17"/>
  <c r="F166" i="17"/>
  <c r="A166" i="17"/>
  <c r="F165" i="17"/>
  <c r="A165" i="17"/>
  <c r="F164" i="17"/>
  <c r="A164" i="17"/>
  <c r="F163" i="17"/>
  <c r="A163" i="17"/>
  <c r="F162" i="17"/>
  <c r="A162" i="17"/>
  <c r="F161" i="17"/>
  <c r="A161" i="17"/>
  <c r="F160" i="17"/>
  <c r="A160" i="17"/>
  <c r="F159" i="17"/>
  <c r="A159" i="17"/>
  <c r="F158" i="17"/>
  <c r="A158" i="17"/>
  <c r="F157" i="17"/>
  <c r="A157" i="17"/>
  <c r="F156" i="17"/>
  <c r="A156" i="17"/>
  <c r="F155" i="17"/>
  <c r="A155" i="17"/>
  <c r="F154" i="17"/>
  <c r="A154" i="17"/>
  <c r="F153" i="17"/>
  <c r="A153" i="17"/>
  <c r="F152" i="17"/>
  <c r="A152" i="17"/>
  <c r="F151" i="17"/>
  <c r="A151" i="17"/>
  <c r="F150" i="17"/>
  <c r="A150" i="17"/>
  <c r="F149" i="17"/>
  <c r="A149" i="17"/>
  <c r="F148" i="17"/>
  <c r="A148" i="17"/>
  <c r="F147" i="17"/>
  <c r="A147" i="17"/>
  <c r="F146" i="17"/>
  <c r="A146" i="17"/>
  <c r="F145" i="17"/>
  <c r="A145" i="17"/>
  <c r="F144" i="17"/>
  <c r="A144" i="17"/>
  <c r="F143" i="17"/>
  <c r="A143" i="17"/>
  <c r="F142" i="17"/>
  <c r="A142" i="17"/>
  <c r="F141" i="17"/>
  <c r="A141" i="17"/>
  <c r="F140" i="17"/>
  <c r="A140" i="17"/>
  <c r="F139" i="17"/>
  <c r="A139" i="17"/>
  <c r="F138" i="17"/>
  <c r="A138" i="17"/>
  <c r="F137" i="17"/>
  <c r="A137" i="17"/>
  <c r="F136" i="17"/>
  <c r="A136" i="17"/>
  <c r="F135" i="17"/>
  <c r="A135" i="17"/>
  <c r="F134" i="17"/>
  <c r="A134" i="17"/>
  <c r="F133" i="17"/>
  <c r="A133" i="17"/>
  <c r="F132" i="17"/>
  <c r="A132" i="17"/>
  <c r="F131" i="17"/>
  <c r="A131" i="17"/>
  <c r="F130" i="17"/>
  <c r="A130" i="17"/>
  <c r="F129" i="17"/>
  <c r="A129" i="17"/>
  <c r="F128" i="17"/>
  <c r="A128" i="17"/>
  <c r="F127" i="17"/>
  <c r="A127" i="17"/>
  <c r="F126" i="17"/>
  <c r="A126" i="17"/>
  <c r="F125" i="17"/>
  <c r="A125" i="17"/>
  <c r="F124" i="17"/>
  <c r="A124" i="17"/>
  <c r="F123" i="17"/>
  <c r="A123" i="17"/>
  <c r="F122" i="17"/>
  <c r="A122" i="17"/>
  <c r="F121" i="17"/>
  <c r="A121" i="17"/>
  <c r="F120" i="17"/>
  <c r="A120" i="17"/>
  <c r="F119" i="17"/>
  <c r="A119" i="17"/>
  <c r="F118" i="17"/>
  <c r="A118" i="17"/>
  <c r="F117" i="17"/>
  <c r="A117" i="17"/>
  <c r="F116" i="17"/>
  <c r="A116" i="17"/>
  <c r="F115" i="17"/>
  <c r="A115" i="17"/>
  <c r="F114" i="17"/>
  <c r="A114" i="17"/>
  <c r="F113" i="17"/>
  <c r="A113" i="17"/>
  <c r="F112" i="17"/>
  <c r="A112" i="17"/>
  <c r="F111" i="17"/>
  <c r="A111" i="17"/>
  <c r="F110" i="17"/>
  <c r="A110" i="17"/>
  <c r="F109" i="17"/>
  <c r="A109" i="17"/>
  <c r="F108" i="17"/>
  <c r="A108" i="17"/>
  <c r="F107" i="17"/>
  <c r="A107" i="17"/>
  <c r="F106" i="17"/>
  <c r="A106" i="17"/>
  <c r="F105" i="17"/>
  <c r="A105" i="17"/>
  <c r="F104" i="17"/>
  <c r="A104" i="17"/>
  <c r="F103" i="17"/>
  <c r="A103" i="17"/>
  <c r="F102" i="17"/>
  <c r="A102" i="17"/>
  <c r="F101" i="17"/>
  <c r="A101" i="17"/>
  <c r="F100" i="17"/>
  <c r="A100" i="17"/>
  <c r="F99" i="17"/>
  <c r="A99" i="17"/>
  <c r="F98" i="17"/>
  <c r="A98" i="17"/>
  <c r="F97" i="17"/>
  <c r="A97" i="17"/>
  <c r="F96" i="17"/>
  <c r="A96" i="17"/>
  <c r="F95" i="17"/>
  <c r="A95" i="17"/>
  <c r="F94" i="17"/>
  <c r="A94" i="17"/>
  <c r="F93" i="17"/>
  <c r="A93" i="17"/>
  <c r="F92" i="17"/>
  <c r="A92" i="17"/>
  <c r="F91" i="17"/>
  <c r="A91" i="17"/>
  <c r="F90" i="17"/>
  <c r="A90" i="17"/>
  <c r="F89" i="17"/>
  <c r="A89" i="17"/>
  <c r="F88" i="17"/>
  <c r="A88" i="17"/>
  <c r="F87" i="17"/>
  <c r="A87" i="17"/>
  <c r="F86" i="17"/>
  <c r="A86" i="17"/>
  <c r="F85" i="17"/>
  <c r="A85" i="17"/>
  <c r="F84" i="17"/>
  <c r="A84" i="17"/>
  <c r="F83" i="17"/>
  <c r="A83" i="17"/>
  <c r="F82" i="17"/>
  <c r="A82" i="17"/>
  <c r="F81" i="17"/>
  <c r="A81" i="17"/>
  <c r="F80" i="17"/>
  <c r="A80" i="17"/>
  <c r="F79" i="17"/>
  <c r="A79" i="17"/>
  <c r="F78" i="17"/>
  <c r="A78" i="17"/>
  <c r="F77" i="17"/>
  <c r="A77" i="17"/>
  <c r="F76" i="17"/>
  <c r="A76" i="17"/>
  <c r="F75" i="17"/>
  <c r="A75" i="17"/>
  <c r="F74" i="17"/>
  <c r="A74" i="17"/>
  <c r="F73" i="17"/>
  <c r="A73" i="17"/>
  <c r="F72" i="17"/>
  <c r="A72" i="17"/>
  <c r="F71" i="17"/>
  <c r="A71" i="17"/>
  <c r="F70" i="17"/>
  <c r="A70" i="17"/>
  <c r="F69" i="17"/>
  <c r="A69" i="17"/>
  <c r="F68" i="17"/>
  <c r="A68" i="17"/>
  <c r="F67" i="17"/>
  <c r="A67" i="17"/>
  <c r="F66" i="17"/>
  <c r="A66" i="17"/>
  <c r="F65" i="17"/>
  <c r="A65" i="17"/>
  <c r="F64" i="17"/>
  <c r="A64" i="17"/>
  <c r="F63" i="17"/>
  <c r="A63" i="17"/>
  <c r="F62" i="17"/>
  <c r="A62" i="17"/>
  <c r="F61" i="17"/>
  <c r="A61" i="17"/>
  <c r="F60" i="17"/>
  <c r="A60" i="17"/>
  <c r="F59" i="17"/>
  <c r="A59" i="17"/>
  <c r="F58" i="17"/>
  <c r="A58" i="17"/>
  <c r="F57" i="17"/>
  <c r="A57" i="17"/>
  <c r="F56" i="17"/>
  <c r="A56" i="17"/>
  <c r="F55" i="17"/>
  <c r="A55" i="17"/>
  <c r="F54" i="17"/>
  <c r="A54" i="17"/>
  <c r="F53" i="17"/>
  <c r="A53" i="17"/>
  <c r="F52" i="17"/>
  <c r="A52" i="17"/>
  <c r="F51" i="17"/>
  <c r="A51" i="17"/>
  <c r="F50" i="17"/>
  <c r="A50" i="17"/>
  <c r="F49" i="17"/>
  <c r="A49" i="17"/>
  <c r="F48" i="17"/>
  <c r="A48" i="17"/>
  <c r="F47" i="17"/>
  <c r="A47" i="17"/>
  <c r="F46" i="17"/>
  <c r="A46" i="17"/>
  <c r="F45" i="17"/>
  <c r="A45" i="17"/>
  <c r="F44" i="17"/>
  <c r="A44" i="17"/>
  <c r="F43" i="17"/>
  <c r="A43" i="17"/>
  <c r="F42" i="17"/>
  <c r="A42" i="17"/>
  <c r="F41" i="17"/>
  <c r="A41" i="17"/>
  <c r="F40" i="17"/>
  <c r="A40" i="17"/>
  <c r="F39" i="17"/>
  <c r="A39" i="17"/>
  <c r="F38" i="17"/>
  <c r="A38" i="17"/>
  <c r="F37" i="17"/>
  <c r="A37" i="17"/>
  <c r="F36" i="17"/>
  <c r="A36" i="17"/>
  <c r="F35" i="17"/>
  <c r="A35" i="17"/>
  <c r="F34" i="17"/>
  <c r="A34" i="17"/>
  <c r="F33" i="17"/>
  <c r="A33" i="17"/>
  <c r="F32" i="17"/>
  <c r="A32" i="17"/>
  <c r="F31" i="17"/>
  <c r="A31" i="17"/>
  <c r="F30" i="17"/>
  <c r="A30" i="17"/>
  <c r="F29" i="17"/>
  <c r="A29" i="17"/>
  <c r="F28" i="17"/>
  <c r="A28" i="17"/>
  <c r="F27" i="17"/>
  <c r="A27" i="17"/>
  <c r="F26" i="17"/>
  <c r="A26" i="17"/>
  <c r="F25" i="17"/>
  <c r="A25" i="17"/>
  <c r="F24" i="17"/>
  <c r="A24" i="17"/>
  <c r="F23" i="17"/>
  <c r="A23" i="17"/>
  <c r="F22" i="17"/>
  <c r="A22" i="17"/>
  <c r="F21" i="17"/>
  <c r="A21" i="17"/>
  <c r="F20" i="17"/>
  <c r="A20" i="17"/>
  <c r="F19" i="17"/>
  <c r="A19" i="17"/>
  <c r="F18" i="17"/>
  <c r="A18" i="17"/>
  <c r="F17" i="17"/>
  <c r="A17" i="17"/>
  <c r="F16" i="17"/>
  <c r="A16" i="17"/>
  <c r="F15" i="17"/>
  <c r="A15" i="17"/>
  <c r="F14" i="17"/>
  <c r="A14" i="17"/>
  <c r="F13" i="17"/>
  <c r="A13" i="17"/>
  <c r="F12" i="17"/>
  <c r="A12" i="17"/>
  <c r="F11" i="17"/>
  <c r="A11" i="17"/>
  <c r="F10" i="17"/>
  <c r="A10" i="17"/>
  <c r="F9" i="17"/>
  <c r="A9" i="17"/>
  <c r="F8" i="17"/>
  <c r="A8" i="17"/>
  <c r="F7" i="17"/>
  <c r="A7" i="17"/>
  <c r="F6" i="17"/>
  <c r="A6" i="17"/>
  <c r="F5" i="17"/>
  <c r="A5" i="17"/>
  <c r="Q1" i="16"/>
  <c r="D34" i="16" l="1"/>
  <c r="D33" i="16" s="1"/>
  <c r="D32" i="16" s="1"/>
  <c r="D31" i="16" s="1"/>
  <c r="D30" i="16" s="1"/>
  <c r="D29" i="16" s="1"/>
  <c r="D28" i="16" s="1"/>
  <c r="D27" i="16" s="1"/>
  <c r="D26" i="16" s="1"/>
  <c r="D25" i="16" s="1"/>
  <c r="D24" i="16" s="1"/>
  <c r="D23" i="16" s="1"/>
  <c r="D22" i="16" s="1"/>
  <c r="D21" i="16" s="1"/>
  <c r="D20" i="16" s="1"/>
  <c r="K34" i="16"/>
  <c r="K33" i="16"/>
  <c r="E34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G34" i="16" l="1"/>
  <c r="E33" i="16"/>
  <c r="A18" i="16"/>
  <c r="K18" i="16" s="1"/>
  <c r="B17" i="16"/>
  <c r="H18" i="16"/>
  <c r="G33" i="16" l="1"/>
  <c r="E32" i="16"/>
  <c r="B16" i="16"/>
  <c r="A17" i="16"/>
  <c r="H17" i="16"/>
  <c r="D18" i="16" l="1"/>
  <c r="D17" i="16" s="1"/>
  <c r="G32" i="16"/>
  <c r="E31" i="16"/>
  <c r="K17" i="16"/>
  <c r="H16" i="16"/>
  <c r="A16" i="16"/>
  <c r="B15" i="16"/>
  <c r="D16" i="16" l="1"/>
  <c r="G31" i="16"/>
  <c r="E30" i="16"/>
  <c r="H15" i="16"/>
  <c r="B14" i="16"/>
  <c r="A15" i="16"/>
  <c r="K16" i="16"/>
  <c r="G30" i="16" l="1"/>
  <c r="E29" i="16"/>
  <c r="H14" i="16"/>
  <c r="B13" i="16"/>
  <c r="A14" i="16"/>
  <c r="D15" i="16"/>
  <c r="K15" i="16"/>
  <c r="G29" i="16" l="1"/>
  <c r="E28" i="16"/>
  <c r="D14" i="16"/>
  <c r="K14" i="16"/>
  <c r="A13" i="16"/>
  <c r="B12" i="16"/>
  <c r="H13" i="16"/>
  <c r="G28" i="16" l="1"/>
  <c r="E27" i="16"/>
  <c r="H12" i="16"/>
  <c r="B11" i="16"/>
  <c r="A12" i="16"/>
  <c r="K13" i="16"/>
  <c r="D13" i="16"/>
  <c r="G27" i="16" l="1"/>
  <c r="E26" i="16"/>
  <c r="D12" i="16"/>
  <c r="K12" i="16"/>
  <c r="B10" i="16"/>
  <c r="A11" i="16"/>
  <c r="H11" i="16"/>
  <c r="G26" i="16" l="1"/>
  <c r="E25" i="16"/>
  <c r="D11" i="16"/>
  <c r="K11" i="16"/>
  <c r="A10" i="16"/>
  <c r="B9" i="16"/>
  <c r="H10" i="16"/>
  <c r="G25" i="16" l="1"/>
  <c r="E24" i="16"/>
  <c r="H9" i="16"/>
  <c r="B8" i="16"/>
  <c r="A9" i="16"/>
  <c r="K10" i="16"/>
  <c r="D10" i="16"/>
  <c r="G24" i="16" l="1"/>
  <c r="E23" i="16"/>
  <c r="D9" i="16"/>
  <c r="K9" i="16"/>
  <c r="H8" i="16"/>
  <c r="B7" i="16"/>
  <c r="A8" i="16"/>
  <c r="G23" i="16" l="1"/>
  <c r="E22" i="16"/>
  <c r="D8" i="16"/>
  <c r="K8" i="16"/>
  <c r="H7" i="16"/>
  <c r="B6" i="16"/>
  <c r="A7" i="16"/>
  <c r="G22" i="16" l="1"/>
  <c r="E21" i="16"/>
  <c r="K7" i="16"/>
  <c r="D7" i="16"/>
  <c r="B5" i="16"/>
  <c r="A6" i="16"/>
  <c r="H6" i="16"/>
  <c r="G21" i="16" l="1"/>
  <c r="E20" i="16"/>
  <c r="E18" i="16" s="1"/>
  <c r="E17" i="16" s="1"/>
  <c r="E16" i="16" s="1"/>
  <c r="H5" i="16"/>
  <c r="B4" i="16"/>
  <c r="A5" i="16"/>
  <c r="K6" i="16"/>
  <c r="D6" i="16"/>
  <c r="G20" i="16" l="1"/>
  <c r="K5" i="16"/>
  <c r="D5" i="16"/>
  <c r="A4" i="16"/>
  <c r="H4" i="16"/>
  <c r="B2" i="14"/>
  <c r="I17" i="14"/>
  <c r="H20" i="14"/>
  <c r="H15" i="14"/>
  <c r="I18" i="14"/>
  <c r="H17" i="14"/>
  <c r="H18" i="14"/>
  <c r="H19" i="14"/>
  <c r="I20" i="14"/>
  <c r="I19" i="14"/>
  <c r="H16" i="14"/>
  <c r="G18" i="16" l="1"/>
  <c r="K4" i="16"/>
  <c r="D4" i="16"/>
  <c r="D1" i="15"/>
  <c r="A2" i="15"/>
  <c r="J2" i="15"/>
  <c r="H30" i="14"/>
  <c r="I32" i="14"/>
  <c r="H28" i="14"/>
  <c r="I24" i="14"/>
  <c r="I28" i="14"/>
  <c r="I31" i="14"/>
  <c r="I30" i="14"/>
  <c r="I29" i="14"/>
  <c r="H33" i="14"/>
  <c r="H29" i="14"/>
  <c r="I33" i="14"/>
  <c r="H25" i="14"/>
  <c r="H27" i="14"/>
  <c r="I23" i="14"/>
  <c r="H32" i="14"/>
  <c r="H23" i="14"/>
  <c r="H26" i="14"/>
  <c r="I26" i="14"/>
  <c r="H31" i="14"/>
  <c r="H24" i="14"/>
  <c r="I27" i="14"/>
  <c r="G17" i="16" l="1"/>
  <c r="D2" i="14"/>
  <c r="F2" i="14" s="1"/>
  <c r="F8" i="14"/>
  <c r="G12" i="14"/>
  <c r="G8" i="14"/>
  <c r="I25" i="14"/>
  <c r="F10" i="14"/>
  <c r="D13" i="14"/>
  <c r="H21" i="14"/>
  <c r="D10" i="14"/>
  <c r="D12" i="14"/>
  <c r="F11" i="14"/>
  <c r="F14" i="14"/>
  <c r="G14" i="14"/>
  <c r="D14" i="14"/>
  <c r="D8" i="14"/>
  <c r="D11" i="14"/>
  <c r="G10" i="14"/>
  <c r="G11" i="14"/>
  <c r="G13" i="14"/>
  <c r="I21" i="14"/>
  <c r="F13" i="14"/>
  <c r="F12" i="14"/>
  <c r="K7" i="14" l="1"/>
  <c r="K9" i="14"/>
  <c r="E15" i="16"/>
  <c r="G16" i="16"/>
  <c r="K8" i="14"/>
  <c r="K12" i="14"/>
  <c r="K14" i="14"/>
  <c r="K10" i="14"/>
  <c r="K11" i="14"/>
  <c r="K13" i="14"/>
  <c r="E7" i="14"/>
  <c r="E10" i="14"/>
  <c r="E13" i="14"/>
  <c r="E14" i="14"/>
  <c r="E9" i="14"/>
  <c r="E8" i="14"/>
  <c r="E11" i="14"/>
  <c r="E12" i="14"/>
  <c r="H9" i="14" l="1"/>
  <c r="I9" i="14" s="1"/>
  <c r="H7" i="14"/>
  <c r="I7" i="14" s="1"/>
  <c r="G15" i="16"/>
  <c r="E14" i="16"/>
  <c r="H11" i="14"/>
  <c r="I11" i="14" s="1"/>
  <c r="H14" i="14"/>
  <c r="I14" i="14" s="1"/>
  <c r="H13" i="14"/>
  <c r="I13" i="14" s="1"/>
  <c r="H10" i="14"/>
  <c r="I10" i="14" s="1"/>
  <c r="H12" i="14"/>
  <c r="H8" i="14"/>
  <c r="I8" i="14" s="1"/>
  <c r="I12" i="14" l="1"/>
  <c r="H35" i="14"/>
  <c r="E13" i="16"/>
  <c r="G14" i="16"/>
  <c r="G13" i="16" l="1"/>
  <c r="E12" i="16"/>
  <c r="G12" i="16" l="1"/>
  <c r="E11" i="16"/>
  <c r="E10" i="16" l="1"/>
  <c r="G11" i="16"/>
  <c r="E9" i="16" l="1"/>
  <c r="G10" i="16"/>
  <c r="E8" i="16" l="1"/>
  <c r="G9" i="16"/>
  <c r="G8" i="16" l="1"/>
  <c r="E7" i="16"/>
  <c r="E6" i="16" l="1"/>
  <c r="G7" i="16"/>
  <c r="G6" i="16" l="1"/>
  <c r="E5" i="16"/>
  <c r="E4" i="16" l="1"/>
  <c r="G4" i="16" s="1"/>
  <c r="G5" i="16"/>
</calcChain>
</file>

<file path=xl/comments1.xml><?xml version="1.0" encoding="utf-8"?>
<comments xmlns="http://schemas.openxmlformats.org/spreadsheetml/2006/main">
  <authors>
    <author>infomax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D:시간순으로
A:시간 반대순서대로 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[DB 데이터 기준]
0  : 거래일자 기준 
1  : 토/일 비거래시 삭제, 주중 비거래일 이전값
11 : 토/일 비거래시 삭제, 주중 비거래일 공란
21 : 토/일 비거래시 삭제, 주중 비거래일 0값
2  : 모든일자, 비거래일 이전값
12 : 모든일자, 비거래일 공란
22 : 모든일자, 비거래일 0값
[휴장일 캘린더 적용]
101: 토/일/휴장일 삭제, 비거래일 이전값
111: 토/일/휴장일 삭제, 비거래일 공란
121: 토/일/휴장일 삭제, 비거래일 0값
102: 모드일자, 휴장일 공란, 비거래일 이전값
112: 모든일자, 휴장일 공란, 비거래일 공란
122: 모든일자, 휴장일 공란, 비거래일 0값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평균(AVG) 또는 종가 
(주/월/분기/년인 경우)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평균 또는 종가_x000D_
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 xml:space="preserve">평균 또는 종가_x000D_
</t>
        </r>
      </text>
    </comment>
  </commentList>
</comments>
</file>

<file path=xl/comments2.xml><?xml version="1.0" encoding="utf-8"?>
<comments xmlns="http://schemas.openxmlformats.org/spreadsheetml/2006/main">
  <authors>
    <author>infomax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D:시간순으로
A:시간 반대순서대로 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0  : 거래일자 기준
1  : 토/일 제외, 비거래일 이전값
2  : 모든일자, 비거래일 이전값
11 : 토/일 제외, 비거래일 공란
12 : 모든일자, 비거래일 공란
21 : 토/일 제외, 비거래일0값
22 : 모든일자, 비거래일0값
111: 토/일 제외, 휴장일공란, 비거래일공란
112: 모든일자, 휴장일공란, 비거래일공란
121: 토/일 제외, 휴장일공란, 비거래일0값
122: 모든일자, 휴장일공란, 비거래일0값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평균(AVG) 또는 종가 
(주/월/분기/년인 경우)</t>
        </r>
      </text>
    </comment>
  </commentList>
</comments>
</file>

<file path=xl/comments3.xml><?xml version="1.0" encoding="utf-8"?>
<comments xmlns="http://schemas.openxmlformats.org/spreadsheetml/2006/main">
  <authors>
    <author>infomax</author>
  </authors>
  <commentList>
    <comment ref="Z2" authorId="0" shapeId="0">
      <text>
        <r>
          <rPr>
            <b/>
            <sz val="9"/>
            <color indexed="81"/>
            <rFont val="Tahoma"/>
            <family val="2"/>
          </rPr>
          <t xml:space="preserve">D:시간순으로
A:시간 반대순서대로 </t>
        </r>
      </text>
    </comment>
    <comment ref="AB2" authorId="0" shapeId="0">
      <text>
        <r>
          <rPr>
            <b/>
            <sz val="9"/>
            <color indexed="81"/>
            <rFont val="Tahoma"/>
            <family val="2"/>
          </rPr>
          <t>[DB 데이터 기준]
0  : 거래일자 기준 
1  : 토/일 비거래시 삭제, 주중 비거래일 이전값
11 : 토/일 비거래시 삭제, 주중 비거래일 공란
21 : 토/일 비거래시 삭제, 주중 비거래일 0값
2  : 모든일자, 비거래일 이전값
12 : 모든일자, 비거래일 공란
22 : 모든일자, 비거래일 0값
[휴장일 캘린더 적용]
101: 토/일/휴장일 삭제, 비거래일 이전값
111: 토/일/휴장일 삭제, 비거래일 공란
121: 토/일/휴장일 삭제, 비거래일 0값
102: 모드일자, 휴장일 공란, 비거래일 이전값
112: 모든일자, 휴장일 공란, 비거래일 공란
122: 모든일자, 휴장일 공란, 비거래일 0값</t>
        </r>
      </text>
    </comment>
    <comment ref="AD2" authorId="0" shapeId="0">
      <text>
        <r>
          <rPr>
            <b/>
            <sz val="9"/>
            <color indexed="81"/>
            <rFont val="Tahoma"/>
            <family val="2"/>
          </rPr>
          <t>평균(AVG) 또는 종가 
(주/월/분기/년인 경우)</t>
        </r>
      </text>
    </comment>
  </commentList>
</comments>
</file>

<file path=xl/sharedStrings.xml><?xml version="1.0" encoding="utf-8"?>
<sst xmlns="http://schemas.openxmlformats.org/spreadsheetml/2006/main" count="293" uniqueCount="173">
  <si>
    <t>현재시간</t>
    <phoneticPr fontId="1" type="noConversion"/>
  </si>
  <si>
    <t>165QC000</t>
    <phoneticPr fontId="1" type="noConversion"/>
  </si>
  <si>
    <t>167QC000</t>
    <phoneticPr fontId="1" type="noConversion"/>
  </si>
  <si>
    <t>민평3사 수익률(전일대비) 당일</t>
  </si>
  <si>
    <t>장내마감</t>
    <phoneticPr fontId="1" type="noConversion"/>
  </si>
  <si>
    <t>장외거래시간?</t>
    <phoneticPr fontId="1" type="noConversion"/>
  </si>
  <si>
    <t>현물</t>
    <phoneticPr fontId="1" type="noConversion"/>
  </si>
  <si>
    <t>ID</t>
    <phoneticPr fontId="1" type="noConversion"/>
  </si>
  <si>
    <t>ISIN</t>
    <phoneticPr fontId="1" type="noConversion"/>
  </si>
  <si>
    <t>한글종목명</t>
    <phoneticPr fontId="1" type="noConversion"/>
  </si>
  <si>
    <t>조회금리</t>
    <phoneticPr fontId="1" type="noConversion"/>
  </si>
  <si>
    <t>민평3사 수익률(산출일) 당일</t>
    <phoneticPr fontId="1" type="noConversion"/>
  </si>
  <si>
    <t>전일비</t>
    <phoneticPr fontId="1" type="noConversion"/>
  </si>
  <si>
    <t>가격소스</t>
    <phoneticPr fontId="1" type="noConversion"/>
  </si>
  <si>
    <t>현재금리-수기</t>
    <phoneticPr fontId="1" type="noConversion"/>
  </si>
  <si>
    <t>지표</t>
    <phoneticPr fontId="1" type="noConversion"/>
  </si>
  <si>
    <t>KR103502GA91</t>
    <phoneticPr fontId="1" type="noConversion"/>
  </si>
  <si>
    <t>MSB2</t>
  </si>
  <si>
    <t>KTB3</t>
  </si>
  <si>
    <t>KTB5</t>
  </si>
  <si>
    <t>KTB10</t>
  </si>
  <si>
    <t>KTB20</t>
  </si>
  <si>
    <t>KTB30</t>
  </si>
  <si>
    <t>FUT3</t>
  </si>
  <si>
    <t>FUT10</t>
  </si>
  <si>
    <t>TENOR</t>
    <phoneticPr fontId="1" type="noConversion"/>
  </si>
  <si>
    <t>2Y</t>
    <phoneticPr fontId="1" type="noConversion"/>
  </si>
  <si>
    <t>3Y</t>
    <phoneticPr fontId="1" type="noConversion"/>
  </si>
  <si>
    <t>5Y</t>
    <phoneticPr fontId="1" type="noConversion"/>
  </si>
  <si>
    <t>10Y</t>
    <phoneticPr fontId="1" type="noConversion"/>
  </si>
  <si>
    <t>20Y</t>
    <phoneticPr fontId="1" type="noConversion"/>
  </si>
  <si>
    <t>30Y</t>
    <phoneticPr fontId="1" type="noConversion"/>
  </si>
  <si>
    <t>IRS5</t>
    <phoneticPr fontId="1" type="noConversion"/>
  </si>
  <si>
    <t>IRSTP1KRW05Y</t>
    <phoneticPr fontId="1" type="noConversion"/>
  </si>
  <si>
    <t>미국 10Y</t>
    <phoneticPr fontId="1" type="noConversion"/>
  </si>
  <si>
    <t>US10</t>
    <phoneticPr fontId="1" type="noConversion"/>
  </si>
  <si>
    <t>시작</t>
  </si>
  <si>
    <t>종료</t>
  </si>
  <si>
    <t>Data 개수</t>
  </si>
  <si>
    <t>주기</t>
  </si>
  <si>
    <t>일</t>
  </si>
  <si>
    <t>정렬</t>
  </si>
  <si>
    <t>D</t>
  </si>
  <si>
    <t>영업일</t>
  </si>
  <si>
    <t>시세산출</t>
  </si>
  <si>
    <t>종가</t>
  </si>
  <si>
    <t>일자</t>
  </si>
  <si>
    <t>현재가</t>
  </si>
  <si>
    <t>시가</t>
  </si>
  <si>
    <t>고가</t>
  </si>
  <si>
    <t>저가</t>
  </si>
  <si>
    <t>전일대비</t>
    <phoneticPr fontId="1" type="noConversion"/>
  </si>
  <si>
    <t>외국인합순매수수량</t>
    <phoneticPr fontId="1" type="noConversion"/>
  </si>
  <si>
    <t>US2</t>
    <phoneticPr fontId="1" type="noConversion"/>
  </si>
  <si>
    <t>US5</t>
    <phoneticPr fontId="1" type="noConversion"/>
  </si>
  <si>
    <t>US30</t>
    <phoneticPr fontId="1" type="noConversion"/>
  </si>
  <si>
    <t>미국 2Y</t>
    <phoneticPr fontId="1" type="noConversion"/>
  </si>
  <si>
    <t>미국 5Y</t>
    <phoneticPr fontId="1" type="noConversion"/>
  </si>
  <si>
    <t>미국 30Y</t>
    <phoneticPr fontId="1" type="noConversion"/>
  </si>
  <si>
    <t>USDJPY</t>
    <phoneticPr fontId="1" type="noConversion"/>
  </si>
  <si>
    <t>USDKRW</t>
    <phoneticPr fontId="1" type="noConversion"/>
  </si>
  <si>
    <t>EURUSD</t>
    <phoneticPr fontId="1" type="noConversion"/>
  </si>
  <si>
    <t>AUDUSD</t>
    <phoneticPr fontId="1" type="noConversion"/>
  </si>
  <si>
    <t>USDSP_SMBCC</t>
    <phoneticPr fontId="1" type="noConversion"/>
  </si>
  <si>
    <t>US02Y</t>
    <phoneticPr fontId="1" type="noConversion"/>
  </si>
  <si>
    <t>US05Y</t>
    <phoneticPr fontId="1" type="noConversion"/>
  </si>
  <si>
    <t>US10Y</t>
    <phoneticPr fontId="1" type="noConversion"/>
  </si>
  <si>
    <t>US30Y</t>
    <phoneticPr fontId="1" type="noConversion"/>
  </si>
  <si>
    <t>독일 5Y</t>
    <phoneticPr fontId="1" type="noConversion"/>
  </si>
  <si>
    <t>독일 10Y</t>
  </si>
  <si>
    <t>독일 30Y</t>
  </si>
  <si>
    <t>DE5</t>
  </si>
  <si>
    <t>DE10</t>
  </si>
  <si>
    <t>DE30</t>
  </si>
  <si>
    <t>DE05Y</t>
  </si>
  <si>
    <t>DE10Y</t>
  </si>
  <si>
    <t>DE30Y</t>
  </si>
  <si>
    <t>IRS3</t>
    <phoneticPr fontId="1" type="noConversion"/>
  </si>
  <si>
    <t>IRSTP1KRW03Y</t>
    <phoneticPr fontId="1" type="noConversion"/>
  </si>
  <si>
    <t>IRS2</t>
    <phoneticPr fontId="1" type="noConversion"/>
  </si>
  <si>
    <t>IRSTP1KRW02Y</t>
    <phoneticPr fontId="1" type="noConversion"/>
  </si>
  <si>
    <t>당일</t>
    <phoneticPr fontId="1" type="noConversion"/>
  </si>
  <si>
    <t>전일</t>
    <phoneticPr fontId="1" type="noConversion"/>
  </si>
  <si>
    <t>FUT3PX</t>
    <phoneticPr fontId="1" type="noConversion"/>
  </si>
  <si>
    <t>FUT10PX</t>
    <phoneticPr fontId="1" type="noConversion"/>
  </si>
  <si>
    <t>시가 자동 입력</t>
    <phoneticPr fontId="1" type="noConversion"/>
  </si>
  <si>
    <t>KTB3Y</t>
    <phoneticPr fontId="1" type="noConversion"/>
  </si>
  <si>
    <t>KTB10Y</t>
    <phoneticPr fontId="1" type="noConversion"/>
  </si>
  <si>
    <t>KTBF10Y-n*KTBF3Y</t>
    <phoneticPr fontId="1" type="noConversion"/>
  </si>
  <si>
    <t>시가시간</t>
    <phoneticPr fontId="1" type="noConversion"/>
  </si>
  <si>
    <t>종가시간</t>
    <phoneticPr fontId="1" type="noConversion"/>
  </si>
  <si>
    <t>오후4시</t>
    <phoneticPr fontId="1" type="noConversion"/>
  </si>
  <si>
    <t>일자</t>
    <phoneticPr fontId="1" type="noConversion"/>
  </si>
  <si>
    <t>시간</t>
    <phoneticPr fontId="1" type="noConversion"/>
  </si>
  <si>
    <t>KTBSP</t>
    <phoneticPr fontId="1" type="noConversion"/>
  </si>
  <si>
    <t>↓10선 조건없이 VLOOKUP결과</t>
    <phoneticPr fontId="1" type="noConversion"/>
  </si>
  <si>
    <t>분</t>
  </si>
  <si>
    <t>D</t>
    <phoneticPr fontId="1" type="noConversion"/>
  </si>
  <si>
    <t>3선 수정연결 만기전일</t>
    <phoneticPr fontId="1" type="noConversion"/>
  </si>
  <si>
    <t>10선 수정연결 만기전일</t>
    <phoneticPr fontId="1" type="noConversion"/>
  </si>
  <si>
    <t>W65PC000</t>
    <phoneticPr fontId="1" type="noConversion"/>
  </si>
  <si>
    <t>W67PC000</t>
    <phoneticPr fontId="1" type="noConversion"/>
  </si>
  <si>
    <t>시가</t>
    <phoneticPr fontId="1" type="noConversion"/>
  </si>
  <si>
    <t>3선 20년3월물</t>
    <phoneticPr fontId="1" type="noConversion"/>
  </si>
  <si>
    <t>10선 20년3월물</t>
    <phoneticPr fontId="1" type="noConversion"/>
  </si>
  <si>
    <t>165Q3000</t>
    <phoneticPr fontId="1" type="noConversion"/>
  </si>
  <si>
    <t>167Q3000</t>
    <phoneticPr fontId="1" type="noConversion"/>
  </si>
  <si>
    <t>3선 20년9월물</t>
    <phoneticPr fontId="1" type="noConversion"/>
  </si>
  <si>
    <t>10선 20년9월물</t>
    <phoneticPr fontId="1" type="noConversion"/>
  </si>
  <si>
    <t>165Q9000</t>
    <phoneticPr fontId="1" type="noConversion"/>
  </si>
  <si>
    <t>167Q9000</t>
    <phoneticPr fontId="1" type="noConversion"/>
  </si>
  <si>
    <t>3선 20년12월물</t>
    <phoneticPr fontId="1" type="noConversion"/>
  </si>
  <si>
    <t>10선 20년12월물</t>
    <phoneticPr fontId="1" type="noConversion"/>
  </si>
  <si>
    <t>한미용ID</t>
    <phoneticPr fontId="1" type="noConversion"/>
  </si>
  <si>
    <t>Fixed COL_NAME
현지일자</t>
    <phoneticPr fontId="1" type="noConversion"/>
  </si>
  <si>
    <t>Fixed COL_NAME
data저장용 시간</t>
    <phoneticPr fontId="1" type="noConversion"/>
  </si>
  <si>
    <t>cutoff time</t>
    <phoneticPr fontId="1" type="noConversion"/>
  </si>
  <si>
    <t>한국일자</t>
    <phoneticPr fontId="1" type="noConversion"/>
  </si>
  <si>
    <t>한국시간</t>
    <phoneticPr fontId="1" type="noConversion"/>
  </si>
  <si>
    <t>한국요일</t>
    <phoneticPr fontId="1" type="noConversion"/>
  </si>
  <si>
    <t>2s10s</t>
    <phoneticPr fontId="1" type="noConversion"/>
  </si>
  <si>
    <t>5s30s</t>
    <phoneticPr fontId="1" type="noConversion"/>
  </si>
  <si>
    <t>현지요일</t>
    <phoneticPr fontId="1" type="noConversion"/>
  </si>
  <si>
    <t>2Yfut</t>
    <phoneticPr fontId="1" type="noConversion"/>
  </si>
  <si>
    <t>10Yfut</t>
    <phoneticPr fontId="1" type="noConversion"/>
  </si>
  <si>
    <t>2s10sfut</t>
    <phoneticPr fontId="1" type="noConversion"/>
  </si>
  <si>
    <t>5s30sfut</t>
    <phoneticPr fontId="1" type="noConversion"/>
  </si>
  <si>
    <t>US02Y</t>
  </si>
  <si>
    <t>US30Y</t>
  </si>
  <si>
    <t>시간</t>
  </si>
  <si>
    <t>Realtime</t>
    <phoneticPr fontId="1" type="noConversion"/>
  </si>
  <si>
    <t>LAST</t>
    <phoneticPr fontId="1" type="noConversion"/>
  </si>
  <si>
    <t>is_workday?</t>
    <phoneticPr fontId="1" type="noConversion"/>
  </si>
  <si>
    <t>HOLIDAYS_KR</t>
    <phoneticPr fontId="1" type="noConversion"/>
  </si>
  <si>
    <t>DATES</t>
    <phoneticPr fontId="1" type="noConversion"/>
  </si>
  <si>
    <t>DAY_NAME</t>
    <phoneticPr fontId="1" type="noConversion"/>
  </si>
  <si>
    <t>NAME</t>
    <phoneticPr fontId="1" type="noConversion"/>
  </si>
  <si>
    <t>크리스마스</t>
  </si>
  <si>
    <t>추석</t>
  </si>
  <si>
    <t>한글날</t>
  </si>
  <si>
    <t>개천절</t>
  </si>
  <si>
    <t>광복절</t>
  </si>
  <si>
    <t>현충일</t>
  </si>
  <si>
    <t>부처님오신날</t>
    <phoneticPr fontId="1" type="noConversion"/>
  </si>
  <si>
    <t>어린이날</t>
  </si>
  <si>
    <t>삼일절</t>
  </si>
  <si>
    <t>설날</t>
  </si>
  <si>
    <t>새해</t>
  </si>
  <si>
    <t>광복절대체휴일</t>
    <phoneticPr fontId="1" type="noConversion"/>
  </si>
  <si>
    <t>부처님오신날</t>
  </si>
  <si>
    <t>국회의원선거</t>
  </si>
  <si>
    <t>설날대체휴일</t>
  </si>
  <si>
    <t>대체휴일</t>
  </si>
  <si>
    <t>대체휴일</t>
    <phoneticPr fontId="1" type="noConversion"/>
  </si>
  <si>
    <t>지방선거</t>
    <phoneticPr fontId="1" type="noConversion"/>
  </si>
  <si>
    <t>한글날</t>
    <phoneticPr fontId="1" type="noConversion"/>
  </si>
  <si>
    <t>개천절</t>
    <phoneticPr fontId="1" type="noConversion"/>
  </si>
  <si>
    <t>working today</t>
    <phoneticPr fontId="1" type="noConversion"/>
  </si>
  <si>
    <t>한미</t>
    <phoneticPr fontId="1" type="noConversion"/>
  </si>
  <si>
    <t>IRS10</t>
    <phoneticPr fontId="1" type="noConversion"/>
  </si>
  <si>
    <t>IRSTP1KRW10Y</t>
    <phoneticPr fontId="1" type="noConversion"/>
  </si>
  <si>
    <t>MSB1</t>
    <phoneticPr fontId="1" type="noConversion"/>
  </si>
  <si>
    <t>1Y</t>
    <phoneticPr fontId="1" type="noConversion"/>
  </si>
  <si>
    <t>KR103501GB34</t>
    <phoneticPr fontId="1" type="noConversion"/>
  </si>
  <si>
    <t>KR103502GB33</t>
    <phoneticPr fontId="1" type="noConversion"/>
  </si>
  <si>
    <t>KR103501GB67</t>
    <phoneticPr fontId="1" type="noConversion"/>
  </si>
  <si>
    <t>KR103502GB66</t>
    <phoneticPr fontId="1" type="noConversion"/>
  </si>
  <si>
    <t>165R9000</t>
    <phoneticPr fontId="1" type="noConversion"/>
  </si>
  <si>
    <t>167R9000</t>
    <phoneticPr fontId="1" type="noConversion"/>
  </si>
  <si>
    <t>KR310101GB62</t>
    <phoneticPr fontId="1" type="noConversion"/>
  </si>
  <si>
    <t>KR310101GB47</t>
    <phoneticPr fontId="1" type="noConversion"/>
  </si>
  <si>
    <t>KTB2</t>
    <phoneticPr fontId="1" type="noConversion"/>
  </si>
  <si>
    <t>KR103503GB65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</si>
</sst>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-* #,##0_-;\-* #,##0_-;_-* &quot;-&quot;_-;_-@_-"/>
    <numFmt numFmtId="176" formatCode="0.000_ "/>
    <numFmt numFmtId="177" formatCode="0_ "/>
    <numFmt numFmtId="178" formatCode="m&quot;/&quot;d;@"/>
    <numFmt numFmtId="179" formatCode="h:mm;@"/>
    <numFmt numFmtId="180" formatCode="#,##0.0_ ;[Red]\-#,##0.0\ "/>
    <numFmt numFmtId="181" formatCode="0.0_ "/>
    <numFmt numFmtId="182" formatCode="0.00_ "/>
    <numFmt numFmtId="183" formatCode="[Red]&quot;▲&quot;##,##0.00;[Blue]&quot;▼&quot;##,##0.00;[Black]&quot;-&quot;"/>
    <numFmt numFmtId="184" formatCode="0.0000_ "/>
    <numFmt numFmtId="185" formatCode="yy&quot;-&quot;m&quot;-&quot;d\ h:mm;@"/>
    <numFmt numFmtId="186" formatCode="hh:mm:ss"/>
    <numFmt numFmtId="187" formatCode="0.000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Calibri"/>
      <family val="2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theme="1"/>
      <name val="Calibri"/>
      <family val="2"/>
    </font>
    <font>
      <b/>
      <sz val="9"/>
      <color indexed="81"/>
      <name val="Tahoma"/>
      <family val="2"/>
    </font>
    <font>
      <b/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4"/>
      <color theme="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177" fontId="0" fillId="0" borderId="0" xfId="0" applyNumberFormat="1" applyFont="1">
      <alignment vertical="center"/>
    </xf>
    <xf numFmtId="178" fontId="3" fillId="0" borderId="0" xfId="0" applyNumberFormat="1" applyFont="1" applyBorder="1" applyAlignment="1">
      <alignment vertical="center"/>
    </xf>
    <xf numFmtId="179" fontId="4" fillId="0" borderId="0" xfId="1" applyNumberFormat="1" applyFont="1">
      <alignment vertical="center"/>
    </xf>
    <xf numFmtId="2" fontId="0" fillId="0" borderId="0" xfId="0" applyNumberFormat="1">
      <alignment vertical="center"/>
    </xf>
    <xf numFmtId="179" fontId="5" fillId="0" borderId="0" xfId="1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176" fontId="8" fillId="0" borderId="0" xfId="0" applyNumberFormat="1" applyFont="1" applyBorder="1">
      <alignment vertical="center"/>
    </xf>
    <xf numFmtId="180" fontId="3" fillId="0" borderId="0" xfId="1" applyNumberFormat="1" applyFont="1" applyFill="1" applyBorder="1" applyAlignment="1">
      <alignment horizontal="center" vertical="center"/>
    </xf>
    <xf numFmtId="181" fontId="8" fillId="0" borderId="0" xfId="0" applyNumberFormat="1" applyFont="1">
      <alignment vertical="center"/>
    </xf>
    <xf numFmtId="181" fontId="8" fillId="2" borderId="0" xfId="0" applyNumberFormat="1" applyFont="1" applyFill="1">
      <alignment vertical="center"/>
    </xf>
    <xf numFmtId="0" fontId="0" fillId="0" borderId="0" xfId="0" applyFill="1" applyBorder="1">
      <alignment vertical="center"/>
    </xf>
    <xf numFmtId="181" fontId="8" fillId="0" borderId="0" xfId="0" applyNumberFormat="1" applyFont="1" applyFill="1">
      <alignment vertical="center"/>
    </xf>
    <xf numFmtId="0" fontId="3" fillId="2" borderId="0" xfId="0" applyFont="1" applyFill="1" applyBorder="1">
      <alignment vertical="center"/>
    </xf>
    <xf numFmtId="0" fontId="8" fillId="0" borderId="0" xfId="0" applyFont="1" applyFill="1">
      <alignment vertical="center"/>
    </xf>
    <xf numFmtId="181" fontId="8" fillId="0" borderId="0" xfId="0" applyNumberFormat="1" applyFont="1" applyFill="1" applyBorder="1">
      <alignment vertical="center"/>
    </xf>
    <xf numFmtId="176" fontId="8" fillId="4" borderId="0" xfId="0" applyNumberFormat="1" applyFont="1" applyFill="1" applyBorder="1">
      <alignment vertical="center"/>
    </xf>
    <xf numFmtId="0" fontId="0" fillId="5" borderId="0" xfId="0" applyFill="1">
      <alignment vertical="center"/>
    </xf>
    <xf numFmtId="14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0" fillId="6" borderId="0" xfId="0" applyFill="1">
      <alignment vertical="center"/>
    </xf>
    <xf numFmtId="49" fontId="0" fillId="7" borderId="0" xfId="0" applyNumberFormat="1" applyFill="1">
      <alignment vertical="center"/>
    </xf>
    <xf numFmtId="49" fontId="0" fillId="0" borderId="0" xfId="0" applyNumberFormat="1" applyFill="1">
      <alignment vertical="center"/>
    </xf>
    <xf numFmtId="49" fontId="0" fillId="2" borderId="0" xfId="0" applyNumberFormat="1" applyFill="1">
      <alignment vertical="center"/>
    </xf>
    <xf numFmtId="183" fontId="8" fillId="0" borderId="0" xfId="1" applyNumberFormat="1" applyFont="1" applyFill="1" applyBorder="1" applyAlignment="1">
      <alignment horizontal="center" vertical="center"/>
    </xf>
    <xf numFmtId="183" fontId="0" fillId="0" borderId="0" xfId="0" applyNumberFormat="1">
      <alignment vertical="center"/>
    </xf>
    <xf numFmtId="182" fontId="8" fillId="4" borderId="0" xfId="0" applyNumberFormat="1" applyFont="1" applyFill="1" applyBorder="1">
      <alignment vertical="center"/>
    </xf>
    <xf numFmtId="181" fontId="8" fillId="4" borderId="0" xfId="0" applyNumberFormat="1" applyFont="1" applyFill="1" applyBorder="1">
      <alignment vertical="center"/>
    </xf>
    <xf numFmtId="184" fontId="8" fillId="4" borderId="0" xfId="0" applyNumberFormat="1" applyFont="1" applyFill="1" applyBorder="1">
      <alignment vertical="center"/>
    </xf>
    <xf numFmtId="10" fontId="0" fillId="0" borderId="0" xfId="2" applyNumberFormat="1" applyFont="1">
      <alignment vertical="center"/>
    </xf>
    <xf numFmtId="0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21" fontId="0" fillId="0" borderId="0" xfId="0" applyNumberFormat="1">
      <alignment vertical="center"/>
    </xf>
    <xf numFmtId="0" fontId="12" fillId="8" borderId="0" xfId="0" applyFont="1" applyFill="1" applyAlignment="1">
      <alignment horizontal="center" vertical="center"/>
    </xf>
    <xf numFmtId="0" fontId="13" fillId="0" borderId="0" xfId="0" applyFont="1" applyFill="1">
      <alignment vertical="center"/>
    </xf>
    <xf numFmtId="0" fontId="13" fillId="0" borderId="0" xfId="0" applyFont="1" applyAlignment="1">
      <alignment horizontal="center" vertical="center"/>
    </xf>
    <xf numFmtId="185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21" fontId="0" fillId="0" borderId="0" xfId="0" applyNumberFormat="1" applyFill="1">
      <alignment vertical="center"/>
    </xf>
    <xf numFmtId="182" fontId="0" fillId="0" borderId="0" xfId="0" applyNumberFormat="1" applyFill="1">
      <alignment vertical="center"/>
    </xf>
    <xf numFmtId="185" fontId="0" fillId="0" borderId="0" xfId="0" applyNumberFormat="1" applyFill="1">
      <alignment vertical="center"/>
    </xf>
    <xf numFmtId="185" fontId="0" fillId="2" borderId="0" xfId="0" applyNumberFormat="1" applyFill="1">
      <alignment vertical="center"/>
    </xf>
    <xf numFmtId="14" fontId="0" fillId="2" borderId="0" xfId="0" applyNumberFormat="1" applyFill="1">
      <alignment vertical="center"/>
    </xf>
    <xf numFmtId="21" fontId="0" fillId="2" borderId="0" xfId="0" applyNumberFormat="1" applyFill="1">
      <alignment vertical="center"/>
    </xf>
    <xf numFmtId="182" fontId="0" fillId="2" borderId="0" xfId="0" applyNumberFormat="1" applyFill="1">
      <alignment vertical="center"/>
    </xf>
    <xf numFmtId="49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186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182" fontId="0" fillId="2" borderId="1" xfId="0" applyNumberFormat="1" applyFill="1" applyBorder="1">
      <alignment vertical="center"/>
    </xf>
    <xf numFmtId="182" fontId="0" fillId="0" borderId="1" xfId="0" applyNumberFormat="1" applyBorder="1">
      <alignment vertical="center"/>
    </xf>
    <xf numFmtId="186" fontId="0" fillId="0" borderId="0" xfId="0" applyNumberFormat="1">
      <alignment vertical="center"/>
    </xf>
    <xf numFmtId="186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14" fillId="0" borderId="0" xfId="0" applyFont="1" applyFill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21" fontId="11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14" fontId="13" fillId="0" borderId="0" xfId="0" applyNumberFormat="1" applyFont="1">
      <alignment vertical="center"/>
    </xf>
    <xf numFmtId="176" fontId="0" fillId="0" borderId="0" xfId="0" applyNumberFormat="1" applyFill="1">
      <alignment vertical="center"/>
    </xf>
    <xf numFmtId="184" fontId="0" fillId="0" borderId="0" xfId="0" applyNumberFormat="1">
      <alignment vertical="center"/>
    </xf>
    <xf numFmtId="186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14" fontId="13" fillId="2" borderId="0" xfId="0" applyNumberFormat="1" applyFont="1" applyFill="1">
      <alignment vertical="center"/>
    </xf>
    <xf numFmtId="0" fontId="0" fillId="4" borderId="0" xfId="0" applyFill="1">
      <alignment vertical="center"/>
    </xf>
    <xf numFmtId="0" fontId="0" fillId="10" borderId="0" xfId="0" applyFill="1">
      <alignment vertical="center"/>
    </xf>
    <xf numFmtId="0" fontId="0" fillId="9" borderId="0" xfId="0" applyFill="1">
      <alignment vertical="center"/>
    </xf>
    <xf numFmtId="49" fontId="0" fillId="10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0" fillId="9" borderId="0" xfId="0" applyNumberFormat="1" applyFill="1">
      <alignment vertical="center"/>
    </xf>
    <xf numFmtId="22" fontId="0" fillId="10" borderId="0" xfId="0" applyNumberFormat="1" applyFill="1">
      <alignment vertical="center"/>
    </xf>
    <xf numFmtId="14" fontId="0" fillId="10" borderId="0" xfId="0" applyNumberFormat="1" applyFill="1">
      <alignment vertical="center"/>
    </xf>
    <xf numFmtId="186" fontId="0" fillId="10" borderId="0" xfId="0" applyNumberFormat="1" applyFill="1">
      <alignment vertical="center"/>
    </xf>
    <xf numFmtId="176" fontId="0" fillId="10" borderId="0" xfId="0" applyNumberFormat="1" applyFill="1">
      <alignment vertical="center"/>
    </xf>
    <xf numFmtId="22" fontId="0" fillId="2" borderId="0" xfId="0" applyNumberFormat="1" applyFill="1">
      <alignment vertical="center"/>
    </xf>
    <xf numFmtId="22" fontId="0" fillId="4" borderId="0" xfId="0" applyNumberFormat="1" applyFill="1">
      <alignment vertical="center"/>
    </xf>
    <xf numFmtId="14" fontId="0" fillId="4" borderId="0" xfId="0" applyNumberFormat="1" applyFill="1">
      <alignment vertical="center"/>
    </xf>
    <xf numFmtId="186" fontId="0" fillId="4" borderId="0" xfId="0" applyNumberFormat="1" applyFill="1">
      <alignment vertical="center"/>
    </xf>
    <xf numFmtId="22" fontId="0" fillId="9" borderId="0" xfId="0" applyNumberFormat="1" applyFill="1">
      <alignment vertical="center"/>
    </xf>
    <xf numFmtId="14" fontId="0" fillId="9" borderId="0" xfId="0" applyNumberFormat="1" applyFill="1">
      <alignment vertical="center"/>
    </xf>
    <xf numFmtId="186" fontId="0" fillId="9" borderId="0" xfId="0" applyNumberFormat="1" applyFill="1">
      <alignment vertical="center"/>
    </xf>
    <xf numFmtId="0" fontId="14" fillId="11" borderId="0" xfId="0" applyFont="1" applyFill="1" applyAlignment="1">
      <alignment horizontal="centerContinuous" vertical="center"/>
    </xf>
    <xf numFmtId="14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87" fontId="0" fillId="0" borderId="0" xfId="0" applyNumberForma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infomax.xlrtd">
      <tp t="s">
        <v>통안00905-2304-02</v>
        <stp/>
        <stp>P</stp>
        <stp>0</stp>
        <stp>BND</stp>
        <stp>KR310101GB47</stp>
        <stp>한글종목명</stp>
        <stp/>
        <stp/>
        <tr r="D7" s="14"/>
      </tp>
      <tp t="s">
        <v>통안01030-2306-02</v>
        <stp/>
        <stp>P</stp>
        <stp>0</stp>
        <stp>BND</stp>
        <stp>KR310101GB62</stp>
        <stp>한글종목명</stp>
        <stp/>
        <stp/>
        <tr r="D8" s="14"/>
      </tp>
      <tp>
        <v>125.98</v>
        <stp/>
        <stp>P</stp>
        <stp>0</stp>
        <stp>FUT</stp>
        <stp>167R9000</stp>
        <stp>현재가</stp>
        <stp/>
        <stp/>
        <tr r="H18" s="14"/>
      </tp>
      <tp>
        <v>110.02</v>
        <stp/>
        <stp>P</stp>
        <stp>0</stp>
        <stp>FUT</stp>
        <stp>165R9000</stp>
        <stp>현재가</stp>
        <stp/>
        <stp/>
        <tr r="H17" s="14"/>
      </tp>
      <tp t="s">
        <v>국고02000-3106(21-5)</v>
        <stp/>
        <stp>P</stp>
        <stp>0</stp>
        <stp>BND</stp>
        <stp>KR103502GB66</stp>
        <stp>한글종목명</stp>
        <stp/>
        <stp/>
        <tr r="D12" s="14"/>
      </tp>
      <tp t="s">
        <v>국고01125-2406(21-4)</v>
        <stp/>
        <stp>P</stp>
        <stp>0</stp>
        <stp>BND</stp>
        <stp>KR103501GB67</stp>
        <stp>한글종목명</stp>
        <stp/>
        <stp/>
        <tr r="D10" s="14"/>
      </tp>
      <tp t="s">
        <v>국고00875-2306(21-6)</v>
        <stp/>
        <stp>P</stp>
        <stp>0</stp>
        <stp>BND</stp>
        <stp>KR103503GB65</stp>
        <stp>한글종목명</stp>
        <stp/>
        <stp/>
        <tr r="D9" s="14"/>
      </tp>
      <tp t="s">
        <v>국고01250-2603(21-1)</v>
        <stp/>
        <stp>P</stp>
        <stp>0</stp>
        <stp>BND</stp>
        <stp>KR103501GB34</stp>
        <stp>한글종목명</stp>
        <stp/>
        <stp/>
        <tr r="D11" s="14"/>
      </tp>
      <tp t="s">
        <v>국고01875-5103(21-2)</v>
        <stp/>
        <stp>P</stp>
        <stp>0</stp>
        <stp>BND</stp>
        <stp>KR103502GB33</stp>
        <stp>한글종목명</stp>
        <stp/>
        <stp/>
        <tr r="D14" s="14"/>
      </tp>
      <tp t="s">
        <v>국고01500-4009(20-7)</v>
        <stp/>
        <stp>P</stp>
        <stp>0</stp>
        <stp>BND</stp>
        <stp>KR103502GA91</stp>
        <stp>한글종목명</stp>
        <stp/>
        <stp/>
        <tr r="D13" s="14"/>
      </tp>
      <tp>
        <v>1132.2</v>
        <stp/>
        <stp>P</stp>
        <stp>0</stp>
        <stp>FX</stp>
        <stp>USDSP_SMBCC</stp>
        <stp>현재가</stp>
        <stp/>
        <stp/>
        <tr r="H31" s="14"/>
      </tp>
      <tp>
        <v>0</v>
        <stp/>
        <stp>H</stp>
        <stp>x8.HfqX1</stp>
        <stp>222</stp>
        <stp>145910</stp>
        <tr r="B3" s="17"/>
      </tp>
      <tp>
        <v>0</v>
        <stp/>
        <stp>H</stp>
        <stp>x6.HfqX1</stp>
        <stp>219</stp>
        <stp>145910</stp>
        <tr r="J2" s="15"/>
      </tp>
      <tp>
        <v>0</v>
        <stp/>
        <stp>H</stp>
        <stp>x7.HfqX1</stp>
        <stp>221</stp>
        <stp>145910</stp>
        <tr r="G3" s="17"/>
      </tp>
      <tp>
        <v>0</v>
        <stp/>
        <stp>H</stp>
        <stp>x4.HfqX1</stp>
        <stp>215</stp>
        <stp>145910</stp>
        <tr r="F2" s="19"/>
      </tp>
      <tp>
        <v>0</v>
        <stp/>
        <stp>H</stp>
        <stp>x5.HfqX1</stp>
        <stp>217</stp>
        <stp>145910</stp>
        <tr r="A2" s="15"/>
      </tp>
      <tp>
        <v>0</v>
        <stp/>
        <stp>H</stp>
        <stp>x2.HfqX1</stp>
        <stp>211</stp>
        <stp>145910</stp>
        <tr r="J2" s="19"/>
      </tp>
      <tp>
        <v>0</v>
        <stp/>
        <stp>H</stp>
        <stp>x3.HfqX1</stp>
        <stp>213</stp>
        <stp>145910</stp>
        <tr r="B2" s="19"/>
      </tp>
      <tp>
        <v>0</v>
        <stp/>
        <stp>H</stp>
        <stp>x1.HfqX1</stp>
        <stp>208</stp>
        <stp>145910</stp>
        <tr r="N2" s="19"/>
      </tp>
      <tp>
        <v>1.7450000000000001</v>
        <stp/>
        <stp>P</stp>
        <stp>0</stp>
        <stp>IR</stp>
        <stp>IRSTP1KRW10Y</stp>
        <stp>MID</stp>
        <stp/>
        <stp/>
        <tr r="H22" s="14"/>
      </tp>
      <tp>
        <v>1.2925</v>
        <stp/>
        <stp>P</stp>
        <stp>0</stp>
        <stp>IR</stp>
        <stp>IRSTP1KRW02Y</stp>
        <stp>MID</stp>
        <stp/>
        <stp/>
        <tr r="H19" s="14"/>
      </tp>
      <tp>
        <v>1.4524999999999999</v>
        <stp/>
        <stp>P</stp>
        <stp>0</stp>
        <stp>IR</stp>
        <stp>IRSTP1KRW03Y</stp>
        <stp>MID</stp>
        <stp/>
        <stp/>
        <tr r="H20" s="14"/>
      </tp>
      <tp>
        <v>1.62</v>
        <stp/>
        <stp>P</stp>
        <stp>0</stp>
        <stp>IR</stp>
        <stp>IRSTP1KRW05Y</stp>
        <stp>MID</stp>
        <stp/>
        <stp/>
        <tr r="H21" s="14"/>
      </tp>
      <tp>
        <v>111.04600000000001</v>
        <stp/>
        <stp>P</stp>
        <stp>0</stp>
        <stp>FX</stp>
        <stp>USDJPY</stp>
        <stp>BID</stp>
        <stp/>
        <stp/>
        <tr r="H30" s="14"/>
      </tp>
      <tp>
        <v>0.89100000000000001</v>
        <stp/>
        <stp>P</stp>
        <stp>0</stp>
        <stp>IR</stp>
        <stp>US05Y</stp>
        <stp>종가</stp>
        <stp/>
        <stp/>
        <tr r="H24" s="14"/>
      </tp>
      <tp>
        <v>-0.58140000000000003</v>
        <stp/>
        <stp>P</stp>
        <stp>0</stp>
        <stp>IR</stp>
        <stp>DE05Y</stp>
        <stp>종가</stp>
        <stp/>
        <stp/>
        <tr r="H27" s="14"/>
      </tp>
      <tp>
        <v>-1.7000000000000001E-2</v>
        <stp/>
        <stp>P</stp>
        <stp>0</stp>
        <stp>BND</stp>
        <stp>KR310101GB47</stp>
        <stp>민평3사 수익률(전일대비) 당일</stp>
        <stp/>
        <stp/>
        <tr r="G7" s="14"/>
      </tp>
      <tp>
        <v>-1.4E-2</v>
        <stp/>
        <stp>P</stp>
        <stp>0</stp>
        <stp>BND</stp>
        <stp>KR310101GB62</stp>
        <stp>민평3사 수익률(전일대비) 당일</stp>
        <stp/>
        <stp/>
        <tr r="G8" s="14"/>
      </tp>
      <tp>
        <v>0.25469999999999998</v>
        <stp/>
        <stp>P</stp>
        <stp>0</stp>
        <stp>IR</stp>
        <stp>US02Y</stp>
        <stp>종가</stp>
        <stp/>
        <stp/>
        <tr r="H23" s="14"/>
      </tp>
      <tp>
        <v>-4.0000000000000001E-3</v>
        <stp/>
        <stp>P</stp>
        <stp>0</stp>
        <stp>BND</stp>
        <stp>KR103502GA91</stp>
        <stp>민평3사 수익률(전일대비) 당일</stp>
        <stp/>
        <stp/>
        <tr r="G13" s="14"/>
      </tp>
      <tp>
        <v>2.0834000000000001</v>
        <stp/>
        <stp>P</stp>
        <stp>0</stp>
        <stp>IR</stp>
        <stp>US30Y</stp>
        <stp>종가</stp>
        <stp/>
        <stp/>
        <tr r="H26" s="14"/>
      </tp>
      <tp>
        <v>1.4662999999999999</v>
        <stp/>
        <stp>P</stp>
        <stp>0</stp>
        <stp>IR</stp>
        <stp>US10Y</stp>
        <stp>종가</stp>
        <stp/>
        <stp/>
        <tr r="H25" s="14"/>
      </tp>
      <tp>
        <v>0.28939999999999999</v>
        <stp/>
        <stp>P</stp>
        <stp>0</stp>
        <stp>IR</stp>
        <stp>DE30Y</stp>
        <stp>종가</stp>
        <stp/>
        <stp/>
        <tr r="H29" s="14"/>
      </tp>
      <tp>
        <v>-0.20419999999999999</v>
        <stp/>
        <stp>P</stp>
        <stp>0</stp>
        <stp>IR</stp>
        <stp>DE10Y</stp>
        <stp>종가</stp>
        <stp/>
        <stp/>
        <tr r="H28" s="14"/>
      </tp>
      <tp>
        <v>-4.0000000000000001E-3</v>
        <stp/>
        <stp>P</stp>
        <stp>0</stp>
        <stp>BND</stp>
        <stp>KR103502GB33</stp>
        <stp>민평3사 수익률(전일대비) 당일</stp>
        <stp/>
        <stp/>
        <tr r="G14" s="14"/>
      </tp>
      <tp>
        <v>-1.4999999999999999E-2</v>
        <stp/>
        <stp>P</stp>
        <stp>0</stp>
        <stp>BND</stp>
        <stp>KR103501GB34</stp>
        <stp>민평3사 수익률(전일대비) 당일</stp>
        <stp/>
        <stp/>
        <tr r="G11" s="14"/>
      </tp>
      <tp>
        <v>-5.0000000000000001E-3</v>
        <stp/>
        <stp>P</stp>
        <stp>0</stp>
        <stp>BND</stp>
        <stp>KR103502GB66</stp>
        <stp>민평3사 수익률(전일대비) 당일</stp>
        <stp/>
        <stp/>
        <tr r="G12" s="14"/>
      </tp>
      <tp>
        <v>-8.0000000000000002E-3</v>
        <stp/>
        <stp>P</stp>
        <stp>0</stp>
        <stp>BND</stp>
        <stp>KR103501GB67</stp>
        <stp>민평3사 수익률(전일대비) 당일</stp>
        <stp/>
        <stp/>
        <tr r="G10" s="14"/>
      </tp>
      <tp>
        <v>-1.4E-2</v>
        <stp/>
        <stp>P</stp>
        <stp>0</stp>
        <stp>BND</stp>
        <stp>KR103503GB65</stp>
        <stp>민평3사 수익률(전일대비) 당일</stp>
        <stp/>
        <stp/>
        <tr r="G9" s="14"/>
      </tp>
      <tp>
        <v>1.2749999999999999</v>
        <stp/>
        <stp>P</stp>
        <stp>0</stp>
        <stp>BND</stp>
        <stp>KR310101GB47</stp>
        <stp>민평3사 수익률(산출일) 당일</stp>
        <stp/>
        <stp/>
        <tr r="F7" s="14"/>
      </tp>
      <tp>
        <v>1.2929999999999999</v>
        <stp/>
        <stp>P</stp>
        <stp>0</stp>
        <stp>BND</stp>
        <stp>KR310101GB62</stp>
        <stp>민평3사 수익률(산출일) 당일</stp>
        <stp/>
        <stp/>
        <tr r="F8" s="14"/>
      </tp>
      <tp>
        <v>2.2010000000000001</v>
        <stp/>
        <stp>P</stp>
        <stp>0</stp>
        <stp>BND</stp>
        <stp>KR103502GA91</stp>
        <stp>민평3사 수익률(산출일) 당일</stp>
        <stp/>
        <stp/>
        <tr r="F13" s="14"/>
      </tp>
      <tp>
        <v>2.0950000000000002</v>
        <stp/>
        <stp>P</stp>
        <stp>0</stp>
        <stp>BND</stp>
        <stp>KR103502GB66</stp>
        <stp>민평3사 수익률(산출일) 당일</stp>
        <stp/>
        <stp/>
        <tr r="F12" s="14"/>
      </tp>
      <tp>
        <v>1.452</v>
        <stp/>
        <stp>P</stp>
        <stp>0</stp>
        <stp>BND</stp>
        <stp>KR103501GB67</stp>
        <stp>민평3사 수익률(산출일) 당일</stp>
        <stp/>
        <stp/>
        <tr r="F10" s="14"/>
      </tp>
      <tp>
        <v>1.2989999999999999</v>
        <stp/>
        <stp>P</stp>
        <stp>0</stp>
        <stp>BND</stp>
        <stp>KR103503GB65</stp>
        <stp>민평3사 수익률(산출일) 당일</stp>
        <stp/>
        <stp/>
        <tr r="F9" s="14"/>
      </tp>
      <tp>
        <v>2.1970000000000001</v>
        <stp/>
        <stp>P</stp>
        <stp>0</stp>
        <stp>BND</stp>
        <stp>KR103502GB33</stp>
        <stp>민평3사 수익률(산출일) 당일</stp>
        <stp/>
        <stp/>
        <tr r="F14" s="14"/>
      </tp>
      <tp>
        <v>1.742</v>
        <stp/>
        <stp>P</stp>
        <stp>0</stp>
        <stp>BND</stp>
        <stp>KR103501GB34</stp>
        <stp>민평3사 수익률(산출일) 당일</stp>
        <stp/>
        <stp/>
        <tr r="F11" s="14"/>
      </tp>
      <tp>
        <v>1.3</v>
        <stp/>
        <stp>P</stp>
        <stp>0</stp>
        <stp>BND</stp>
        <stp>KR310101GB62</stp>
        <stp>장외-현재수익률</stp>
        <stp/>
        <stp/>
        <tr r="E8" s="14"/>
      </tp>
      <tp>
        <v>1.2749999999999999</v>
        <stp/>
        <stp>P</stp>
        <stp>0</stp>
        <stp>BND</stp>
        <stp>KR310101GB47</stp>
        <stp>장외-현재수익률</stp>
        <stp/>
        <stp/>
        <tr r="E7" s="14"/>
      </tp>
      <tp>
        <v>0.74880000000000002</v>
        <stp/>
        <stp>P</stp>
        <stp>0</stp>
        <stp>FX</stp>
        <stp>AUDUSD</stp>
        <stp>BID</stp>
        <stp/>
        <stp/>
        <tr r="H33" s="14"/>
      </tp>
      <tp>
        <v>1.1851</v>
        <stp/>
        <stp>P</stp>
        <stp>0</stp>
        <stp>FX</stp>
        <stp>EURUSD</stp>
        <stp>BID</stp>
        <stp/>
        <stp/>
        <tr r="H32" s="14"/>
      </tp>
      <tp>
        <v>1.5680000000000001</v>
        <stp/>
        <stp>P</stp>
        <stp>0</stp>
        <stp>FUT</stp>
        <stp>165R9000</stp>
        <stp>국채수익률</stp>
        <stp/>
        <stp/>
        <tr r="H15" s="14"/>
      </tp>
      <tp>
        <v>2.105</v>
        <stp/>
        <stp>P</stp>
        <stp>0</stp>
        <stp>FUT</stp>
        <stp>167R9000</stp>
        <stp>국채수익률</stp>
        <stp/>
        <stp/>
        <tr r="H16" s="14"/>
      </tp>
      <tp>
        <v>1.2000000000000001E-3</v>
        <stp/>
        <stp>P</stp>
        <stp>0</stp>
        <stp>FX</stp>
        <stp>AUDUSD</stp>
        <stp>전일대비</stp>
        <stp/>
        <stp/>
        <tr r="I33" s="14"/>
      </tp>
      <tp>
        <v>7.0000000000000007E-2</v>
        <stp/>
        <stp>P</stp>
        <stp>0</stp>
        <stp>FX</stp>
        <stp>USDJPY</stp>
        <stp>전일대비</stp>
        <stp/>
        <stp/>
        <tr r="I30" s="14"/>
      </tp>
      <tp>
        <v>2.169</v>
        <stp/>
        <stp>P</stp>
        <stp>0</stp>
        <stp>BND</stp>
        <stp>KR103502GA91</stp>
        <stp>장내국채-현재수익률</stp>
        <stp/>
        <stp/>
        <tr r="E13" s="14"/>
      </tp>
      <tp>
        <v>2.0750000000000002</v>
        <stp/>
        <stp>P</stp>
        <stp>0</stp>
        <stp>BND</stp>
        <stp>KR103502GB66</stp>
        <stp>장내국채-현재수익률</stp>
        <stp/>
        <stp/>
        <tr r="E12" s="14"/>
      </tp>
      <tp>
        <v>1.4430000000000001</v>
        <stp/>
        <stp>P</stp>
        <stp>0</stp>
        <stp>BND</stp>
        <stp>KR103501GB67</stp>
        <stp>장내국채-현재수익률</stp>
        <stp/>
        <stp/>
        <tr r="E10" s="14"/>
      </tp>
      <tp>
        <v>1.282</v>
        <stp/>
        <stp>P</stp>
        <stp>0</stp>
        <stp>BND</stp>
        <stp>KR103503GB65</stp>
        <stp>장내국채-현재수익률</stp>
        <stp/>
        <stp/>
        <tr r="E9" s="14"/>
      </tp>
      <tp>
        <v>5.9000000000000003E-4</v>
        <stp/>
        <stp>P</stp>
        <stp>0</stp>
        <stp>FX</stp>
        <stp>EURUSD</stp>
        <stp>전일대비</stp>
        <stp/>
        <stp/>
        <tr r="I32" s="14"/>
      </tp>
      <tp>
        <v>1.7330000000000001</v>
        <stp/>
        <stp>P</stp>
        <stp>0</stp>
        <stp>BND</stp>
        <stp>KR103501GB34</stp>
        <stp>장내국채-현재수익률</stp>
        <stp/>
        <stp/>
        <tr r="E11" s="14"/>
      </tp>
      <tp>
        <v>2.1669999999999998</v>
        <stp/>
        <stp>P</stp>
        <stp>0</stp>
        <stp>BND</stp>
        <stp>KR103502GB33</stp>
        <stp>장내국채-현재수익률</stp>
        <stp/>
        <stp/>
        <tr r="E14" s="14"/>
      </tp>
      <tp>
        <v>0.05</v>
        <stp/>
        <stp>P</stp>
        <stp>0</stp>
        <stp>FUT</stp>
        <stp>165R9000</stp>
        <stp>전일대비</stp>
        <stp/>
        <stp/>
        <tr r="I17" s="14"/>
      </tp>
      <tp>
        <v>0.19</v>
        <stp/>
        <stp>P</stp>
        <stp>0</stp>
        <stp>FUT</stp>
        <stp>167R9000</stp>
        <stp>전일대비</stp>
        <stp/>
        <stp/>
        <tr r="I18" s="14"/>
      </tp>
      <tp>
        <v>-0.02</v>
        <stp/>
        <stp>P</stp>
        <stp>0</stp>
        <stp>IR</stp>
        <stp>IRSTP1KRW05Y</stp>
        <stp>MID전일대비</stp>
        <stp/>
        <stp/>
        <tr r="I21" s="14"/>
      </tp>
      <tp>
        <v>-1.7500000000000002E-2</v>
        <stp/>
        <stp>P</stp>
        <stp>0</stp>
        <stp>IR</stp>
        <stp>IRSTP1KRW02Y</stp>
        <stp>MID전일대비</stp>
        <stp/>
        <stp/>
        <tr r="I19" s="14"/>
      </tp>
      <tp>
        <v>-1.7500000000000002E-2</v>
        <stp/>
        <stp>P</stp>
        <stp>0</stp>
        <stp>IR</stp>
        <stp>IRSTP1KRW03Y</stp>
        <stp>MID전일대비</stp>
        <stp/>
        <stp/>
        <tr r="I20" s="14"/>
      </tp>
      <tp>
        <v>-2.5000000000000001E-2</v>
        <stp/>
        <stp>P</stp>
        <stp>0</stp>
        <stp>IR</stp>
        <stp>IRSTP1KRW10Y</stp>
        <stp>MID전일대비</stp>
        <stp/>
        <stp/>
        <tr r="I22" s="14"/>
      </tp>
      <tp>
        <v>6.1</v>
        <stp/>
        <stp>P</stp>
        <stp>0</stp>
        <stp>FX</stp>
        <stp>USDSP_SMBCC</stp>
        <stp>전일대비</stp>
        <stp/>
        <stp/>
        <tr r="I31" s="14"/>
      </tp>
      <tp>
        <v>2.0000000000000001E-4</v>
        <stp/>
        <stp>P</stp>
        <stp>0</stp>
        <stp>IR</stp>
        <stp>US02Y</stp>
        <stp>전일대비</stp>
        <stp/>
        <stp/>
        <tr r="I23" s="14"/>
      </tp>
      <tp>
        <v>-1.6000000000000001E-3</v>
        <stp/>
        <stp>P</stp>
        <stp>0</stp>
        <stp>IR</stp>
        <stp>US05Y</stp>
        <stp>전일대비</stp>
        <stp/>
        <stp/>
        <tr r="I27" s="14"/>
        <tr r="I24" s="14"/>
      </tp>
      <tp>
        <v>-2.5999999999999999E-3</v>
        <stp/>
        <stp>P</stp>
        <stp>0</stp>
        <stp>IR</stp>
        <stp>US10Y</stp>
        <stp>전일대비</stp>
        <stp/>
        <stp/>
        <tr r="I25" s="14"/>
        <tr r="I28" s="14"/>
      </tp>
      <tp>
        <v>-7.0999999999999995E-3</v>
        <stp/>
        <stp>P</stp>
        <stp>0</stp>
        <stp>IR</stp>
        <stp>US30Y</stp>
        <stp>전일대비</stp>
        <stp/>
        <stp/>
        <tr r="I26" s="14"/>
        <tr r="I29" s="1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volatileDependencies" Target="volatileDependenci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in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DB_UST"/>
      <sheetName val="INFO"/>
      <sheetName val="holidays"/>
    </sheetNames>
    <sheetDataSet>
      <sheetData sheetId="0">
        <row r="2">
          <cell r="I2">
            <v>0.29166666666666663</v>
          </cell>
          <cell r="J2">
            <v>0.95833333333333326</v>
          </cell>
        </row>
        <row r="3">
          <cell r="I3">
            <v>0.25</v>
          </cell>
          <cell r="J3">
            <v>0.91666666666666663</v>
          </cell>
        </row>
        <row r="4">
          <cell r="I4">
            <v>0.20833333333333331</v>
          </cell>
          <cell r="J4">
            <v>0.875</v>
          </cell>
        </row>
        <row r="5">
          <cell r="I5">
            <v>0.16666666666666666</v>
          </cell>
          <cell r="J5">
            <v>0.83333333333333326</v>
          </cell>
        </row>
        <row r="6">
          <cell r="I6">
            <v>0.125</v>
          </cell>
          <cell r="J6">
            <v>0.79166666666666663</v>
          </cell>
        </row>
        <row r="7">
          <cell r="I7">
            <v>8.3333333333333329E-2</v>
          </cell>
          <cell r="J7">
            <v>0.75</v>
          </cell>
        </row>
        <row r="8">
          <cell r="I8">
            <v>4.1666666666666664E-2</v>
          </cell>
          <cell r="J8">
            <v>0.70833333333333326</v>
          </cell>
        </row>
        <row r="9">
          <cell r="I9">
            <v>0</v>
          </cell>
          <cell r="J9">
            <v>0.66666666666666663</v>
          </cell>
        </row>
        <row r="10">
          <cell r="I10">
            <v>0.95833333333333326</v>
          </cell>
          <cell r="J10">
            <v>0.625</v>
          </cell>
        </row>
        <row r="11">
          <cell r="I11">
            <v>0.91666666666666663</v>
          </cell>
          <cell r="J11">
            <v>0.58333333333333326</v>
          </cell>
        </row>
        <row r="12">
          <cell r="I12">
            <v>0.875</v>
          </cell>
          <cell r="J12">
            <v>0.54166666666666663</v>
          </cell>
        </row>
        <row r="13">
          <cell r="I13">
            <v>0.83333333333333326</v>
          </cell>
          <cell r="J13">
            <v>0.5</v>
          </cell>
        </row>
        <row r="14">
          <cell r="I14">
            <v>0.79166666666666663</v>
          </cell>
          <cell r="J14">
            <v>0.45833333333333331</v>
          </cell>
        </row>
        <row r="15">
          <cell r="I15">
            <v>0.75</v>
          </cell>
          <cell r="J15">
            <v>0.41666666666666663</v>
          </cell>
        </row>
        <row r="16">
          <cell r="I16">
            <v>0.70833333333333326</v>
          </cell>
          <cell r="J16">
            <v>0.375</v>
          </cell>
        </row>
        <row r="17">
          <cell r="I17">
            <v>0.66666666666666663</v>
          </cell>
          <cell r="J17">
            <v>0.33333333333333331</v>
          </cell>
        </row>
        <row r="18">
          <cell r="I18">
            <v>0.625</v>
          </cell>
          <cell r="J18">
            <v>0.29166666666666663</v>
          </cell>
        </row>
        <row r="19">
          <cell r="I19">
            <v>0.58333333333333326</v>
          </cell>
          <cell r="J19">
            <v>0.25</v>
          </cell>
        </row>
        <row r="20">
          <cell r="I20">
            <v>0.54166666666666663</v>
          </cell>
          <cell r="J20">
            <v>0.20833333333333331</v>
          </cell>
        </row>
        <row r="21">
          <cell r="I21">
            <v>0.5</v>
          </cell>
          <cell r="J21">
            <v>0.16666666666666666</v>
          </cell>
        </row>
        <row r="22">
          <cell r="I22">
            <v>0.45833333333333331</v>
          </cell>
          <cell r="J22">
            <v>0.125</v>
          </cell>
        </row>
        <row r="23">
          <cell r="I23">
            <v>0.41666666666666663</v>
          </cell>
          <cell r="J23">
            <v>8.3333333333333329E-2</v>
          </cell>
        </row>
        <row r="24">
          <cell r="I24">
            <v>0.375</v>
          </cell>
          <cell r="J24">
            <v>4.1666666666666664E-2</v>
          </cell>
        </row>
        <row r="25">
          <cell r="I25">
            <v>0.33333333333333331</v>
          </cell>
          <cell r="J25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workbookViewId="0">
      <selection activeCell="H25" sqref="H25"/>
    </sheetView>
  </sheetViews>
  <sheetFormatPr defaultRowHeight="16.5" x14ac:dyDescent="0.3"/>
  <cols>
    <col min="2" max="2" width="14.125" bestFit="1" customWidth="1"/>
    <col min="3" max="3" width="10.875" customWidth="1"/>
    <col min="5" max="5" width="11.125" bestFit="1" customWidth="1"/>
  </cols>
  <sheetData>
    <row r="2" spans="2:5" x14ac:dyDescent="0.3">
      <c r="B2" s="41" t="s">
        <v>132</v>
      </c>
      <c r="C2" s="2" t="b">
        <f ca="1">WORKDAY(TODAY()-1,1, HOLI_KR!$A$3:$A$99)=TODAY()</f>
        <v>1</v>
      </c>
    </row>
    <row r="3" spans="2:5" x14ac:dyDescent="0.3">
      <c r="B3" t="s">
        <v>157</v>
      </c>
      <c r="C3" s="27">
        <v>44195</v>
      </c>
      <c r="E3" s="2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39"/>
  <sheetViews>
    <sheetView workbookViewId="0">
      <selection activeCell="K16" sqref="K16"/>
    </sheetView>
  </sheetViews>
  <sheetFormatPr defaultRowHeight="16.5" x14ac:dyDescent="0.3"/>
  <cols>
    <col min="2" max="2" width="11.125" bestFit="1" customWidth="1"/>
    <col min="3" max="3" width="15.125" bestFit="1" customWidth="1"/>
    <col min="4" max="4" width="21.125" bestFit="1" customWidth="1"/>
    <col min="8" max="8" width="9.5" bestFit="1" customWidth="1"/>
    <col min="10" max="10" width="9" style="2"/>
  </cols>
  <sheetData>
    <row r="1" spans="1:18" x14ac:dyDescent="0.3">
      <c r="A1" s="2" t="s">
        <v>81</v>
      </c>
      <c r="B1" s="27">
        <f>work_today</f>
        <v>44195</v>
      </c>
      <c r="C1" s="4"/>
      <c r="D1" s="5" t="s">
        <v>0</v>
      </c>
      <c r="E1" s="4" t="s">
        <v>4</v>
      </c>
      <c r="F1" s="4" t="s">
        <v>5</v>
      </c>
      <c r="G1" s="2"/>
      <c r="H1" s="2"/>
      <c r="I1" s="2"/>
      <c r="K1" s="2"/>
      <c r="L1" s="2"/>
      <c r="M1" s="2"/>
      <c r="N1" s="2"/>
    </row>
    <row r="2" spans="1:18" x14ac:dyDescent="0.3">
      <c r="A2" s="2" t="s">
        <v>82</v>
      </c>
      <c r="B2" s="27">
        <f>WORKDAY(B1,-1)</f>
        <v>44194</v>
      </c>
      <c r="C2" s="6"/>
      <c r="D2" s="7">
        <f ca="1">+NOW()-TODAY()</f>
        <v>0.44418356481764931</v>
      </c>
      <c r="E2" s="7">
        <v>0.64583333333333337</v>
      </c>
      <c r="F2" s="4" t="b">
        <f ca="1">IF(D2&gt;E2, "장외거래시간")</f>
        <v>0</v>
      </c>
      <c r="G2" s="2"/>
      <c r="H2" s="8"/>
      <c r="I2" s="2"/>
      <c r="K2" s="2"/>
      <c r="L2" s="2"/>
      <c r="M2" s="2"/>
      <c r="N2" s="2"/>
    </row>
    <row r="3" spans="1:18" x14ac:dyDescent="0.3">
      <c r="A3" s="2"/>
      <c r="B3" s="2"/>
      <c r="C3" s="2"/>
      <c r="D3" s="9"/>
      <c r="E3" s="2"/>
      <c r="F3" s="2"/>
      <c r="G3" s="2"/>
      <c r="H3" s="2"/>
      <c r="I3" s="2"/>
      <c r="K3" s="2"/>
      <c r="L3" s="2"/>
      <c r="M3" s="2"/>
      <c r="N3" s="2"/>
    </row>
    <row r="4" spans="1:18" x14ac:dyDescent="0.3">
      <c r="A4" s="2"/>
      <c r="B4" s="2"/>
      <c r="C4" s="2"/>
      <c r="D4" s="2"/>
      <c r="E4" s="2"/>
      <c r="F4" s="2"/>
      <c r="G4" s="2"/>
      <c r="H4" s="2"/>
      <c r="I4" s="2"/>
      <c r="K4" s="2"/>
      <c r="L4" s="2"/>
      <c r="M4" s="2"/>
      <c r="N4" s="2"/>
    </row>
    <row r="5" spans="1:18" x14ac:dyDescent="0.3">
      <c r="A5" s="2"/>
      <c r="B5" s="2"/>
      <c r="C5" s="2"/>
      <c r="D5" s="2"/>
      <c r="E5" s="2"/>
      <c r="F5" s="2"/>
      <c r="G5" s="2"/>
      <c r="H5" s="2"/>
      <c r="I5" s="2"/>
      <c r="K5" s="2"/>
      <c r="L5" s="2"/>
      <c r="M5" s="2"/>
      <c r="N5" s="2"/>
    </row>
    <row r="6" spans="1:18" ht="36" x14ac:dyDescent="0.3">
      <c r="A6" s="10" t="s">
        <v>6</v>
      </c>
      <c r="B6" s="11" t="s">
        <v>7</v>
      </c>
      <c r="C6" s="11" t="s">
        <v>8</v>
      </c>
      <c r="D6" s="12" t="s">
        <v>9</v>
      </c>
      <c r="E6" s="12" t="s">
        <v>10</v>
      </c>
      <c r="F6" s="13" t="s">
        <v>11</v>
      </c>
      <c r="G6" s="14" t="s">
        <v>3</v>
      </c>
      <c r="H6" s="12" t="s">
        <v>131</v>
      </c>
      <c r="I6" s="12" t="s">
        <v>12</v>
      </c>
      <c r="J6" s="14" t="s">
        <v>25</v>
      </c>
      <c r="K6" s="12" t="s">
        <v>13</v>
      </c>
      <c r="L6" s="11"/>
      <c r="M6" s="11"/>
      <c r="N6" s="12" t="s">
        <v>14</v>
      </c>
    </row>
    <row r="7" spans="1:18" s="2" customFormat="1" x14ac:dyDescent="0.3">
      <c r="A7" s="3"/>
      <c r="B7" s="3" t="s">
        <v>161</v>
      </c>
      <c r="C7" s="3" t="s">
        <v>170</v>
      </c>
      <c r="D7" s="15" t="str">
        <f>_xll.IMDP("BND",$C7, D$6)</f>
        <v>통안00905-2304-02</v>
      </c>
      <c r="E7" s="16">
        <f ca="1">IF(K7="장외",N(_xll.IMDP("BND", $C7,"장외-현재수익률")),N(_xll.IMDP("BND",$C7,"장내국채-현재수익률")))</f>
        <v>1.2749999999999999</v>
      </c>
      <c r="F7" s="16">
        <f>_xll.IMDP("BND",$C7, F$6)</f>
        <v>1.2749999999999999</v>
      </c>
      <c r="G7" s="17">
        <f>_xll.IMDP("BND",$C7, G$6)*100</f>
        <v>-1.7000000000000002</v>
      </c>
      <c r="H7" s="25">
        <f t="shared" ref="H7" ca="1" si="0">IF(N7&lt;&gt;0, N7, IF(E7&lt;&gt;0, E7, F7))</f>
        <v>1.2749999999999999</v>
      </c>
      <c r="I7" s="33">
        <f t="shared" ref="I7" ca="1" si="1">(H7-F7)*100</f>
        <v>0</v>
      </c>
      <c r="J7" s="17" t="s">
        <v>162</v>
      </c>
      <c r="K7" s="2" t="str">
        <f t="shared" ref="K7" ca="1" si="2">IF(AND(A7="지표", $F$2=FALSE), "장내", "장외")</f>
        <v>장외</v>
      </c>
      <c r="L7" s="18"/>
      <c r="M7" s="19"/>
      <c r="N7" s="16"/>
    </row>
    <row r="8" spans="1:18" x14ac:dyDescent="0.3">
      <c r="A8" s="3"/>
      <c r="B8" s="3" t="s">
        <v>17</v>
      </c>
      <c r="C8" s="3" t="s">
        <v>169</v>
      </c>
      <c r="D8" s="15" t="str">
        <f>_xll.IMDP("BND",$C8, D$6)</f>
        <v>통안01030-2306-02</v>
      </c>
      <c r="E8" s="16">
        <f ca="1">IF(K8="장외",N(_xll.IMDP("BND", $C8,"장외-현재수익률")),N(_xll.IMDP("BND",$C8,"장내국채-현재수익률")))</f>
        <v>1.3</v>
      </c>
      <c r="F8" s="16">
        <f>_xll.IMDP("BND",$C8, F$6)</f>
        <v>1.2929999999999999</v>
      </c>
      <c r="G8" s="17">
        <f>_xll.IMDP("BND",$C8, G$6)*100</f>
        <v>-1.4000000000000001</v>
      </c>
      <c r="H8" s="25">
        <f t="shared" ref="H8:H14" ca="1" si="3">IF(N8&lt;&gt;0, N8, IF(E8&lt;&gt;0, E8, F8))</f>
        <v>1.3</v>
      </c>
      <c r="I8" s="33">
        <f t="shared" ref="I8:I14" ca="1" si="4">(H8-F8)*100</f>
        <v>0.70000000000001172</v>
      </c>
      <c r="J8" s="17" t="s">
        <v>26</v>
      </c>
      <c r="K8" s="2" t="str">
        <f t="shared" ref="K8:K14" ca="1" si="5">IF(AND(A8="지표", $F$2=FALSE), "장내", "장외")</f>
        <v>장외</v>
      </c>
      <c r="L8" s="18"/>
      <c r="M8" s="19"/>
      <c r="N8" s="16"/>
    </row>
    <row r="9" spans="1:18" s="2" customFormat="1" x14ac:dyDescent="0.3">
      <c r="A9" s="3" t="s">
        <v>15</v>
      </c>
      <c r="B9" s="3" t="s">
        <v>171</v>
      </c>
      <c r="C9" s="3" t="s">
        <v>172</v>
      </c>
      <c r="D9" s="15" t="str">
        <f>_xll.IMDP("BND",$C9, D$6)</f>
        <v>국고00875-2306(21-6)</v>
      </c>
      <c r="E9" s="16">
        <f ca="1">IF(K9="장외",N(_xll.IMDP("BND", $C9,"장외-현재수익률")),N(_xll.IMDP("BND",$C9,"장내국채-현재수익률")))</f>
        <v>1.282</v>
      </c>
      <c r="F9" s="16">
        <f>_xll.IMDP("BND",$C9, F$6)</f>
        <v>1.2989999999999999</v>
      </c>
      <c r="G9" s="17">
        <f>_xll.IMDP("BND",$C9, G$6)*100</f>
        <v>-1.4000000000000001</v>
      </c>
      <c r="H9" s="25">
        <f t="shared" ref="H9" ca="1" si="6">IF(N9&lt;&gt;0, N9, IF(E9&lt;&gt;0, E9, F9))</f>
        <v>1.282</v>
      </c>
      <c r="I9" s="33">
        <f t="shared" ref="I9" ca="1" si="7">(H9-F9)*100</f>
        <v>-1.6999999999999904</v>
      </c>
      <c r="J9" s="17" t="s">
        <v>27</v>
      </c>
      <c r="K9" s="2" t="str">
        <f t="shared" ref="K9" ca="1" si="8">IF(AND(A9="지표", $F$2=FALSE), "장내", "장외")</f>
        <v>장내</v>
      </c>
      <c r="L9" s="18"/>
      <c r="M9" s="19"/>
      <c r="N9" s="16"/>
    </row>
    <row r="10" spans="1:18" x14ac:dyDescent="0.3">
      <c r="A10" s="3" t="s">
        <v>15</v>
      </c>
      <c r="B10" s="3" t="s">
        <v>18</v>
      </c>
      <c r="C10" s="3" t="s">
        <v>165</v>
      </c>
      <c r="D10" s="15" t="str">
        <f>_xll.IMDP("BND",$C10, D$6)</f>
        <v>국고01125-2406(21-4)</v>
      </c>
      <c r="E10" s="16">
        <f ca="1">IF(K10="장외",N(_xll.IMDP("BND", $C10,"장외-현재수익률")),N(_xll.IMDP("BND",$C10,"장내국채-현재수익률")))</f>
        <v>1.4430000000000001</v>
      </c>
      <c r="F10" s="16">
        <f>_xll.IMDP("BND",$C10, F$6)</f>
        <v>1.452</v>
      </c>
      <c r="G10" s="17">
        <f>_xll.IMDP("BND",$C10, G$6)*100</f>
        <v>-0.8</v>
      </c>
      <c r="H10" s="25">
        <f t="shared" ca="1" si="3"/>
        <v>1.4430000000000001</v>
      </c>
      <c r="I10" s="33">
        <f t="shared" ca="1" si="4"/>
        <v>-0.8999999999999897</v>
      </c>
      <c r="J10" s="17" t="s">
        <v>27</v>
      </c>
      <c r="K10" s="2" t="str">
        <f t="shared" ca="1" si="5"/>
        <v>장내</v>
      </c>
      <c r="L10" s="18"/>
      <c r="M10" s="19"/>
      <c r="N10" s="16"/>
    </row>
    <row r="11" spans="1:18" x14ac:dyDescent="0.3">
      <c r="A11" s="3" t="s">
        <v>15</v>
      </c>
      <c r="B11" s="3" t="s">
        <v>19</v>
      </c>
      <c r="C11" s="3" t="s">
        <v>163</v>
      </c>
      <c r="D11" s="15" t="str">
        <f>_xll.IMDP("BND",$C11, D$6)</f>
        <v>국고01250-2603(21-1)</v>
      </c>
      <c r="E11" s="16">
        <f ca="1">IF(K11="장외",N(_xll.IMDP("BND", $C11,"장외-현재수익률")),N(_xll.IMDP("BND",$C11,"장내국채-현재수익률")))</f>
        <v>1.7330000000000001</v>
      </c>
      <c r="F11" s="16">
        <f>_xll.IMDP("BND",$C11, F$6)</f>
        <v>1.742</v>
      </c>
      <c r="G11" s="17">
        <f>_xll.IMDP("BND",$C11, G$6)*100</f>
        <v>-1.5</v>
      </c>
      <c r="H11" s="25">
        <f t="shared" ca="1" si="3"/>
        <v>1.7330000000000001</v>
      </c>
      <c r="I11" s="33">
        <f t="shared" ca="1" si="4"/>
        <v>-0.8999999999999897</v>
      </c>
      <c r="J11" s="17" t="s">
        <v>28</v>
      </c>
      <c r="K11" s="2" t="str">
        <f t="shared" ca="1" si="5"/>
        <v>장내</v>
      </c>
      <c r="L11" s="18"/>
      <c r="M11" s="19"/>
      <c r="N11" s="16"/>
    </row>
    <row r="12" spans="1:18" x14ac:dyDescent="0.3">
      <c r="A12" s="3" t="s">
        <v>15</v>
      </c>
      <c r="B12" s="3" t="s">
        <v>20</v>
      </c>
      <c r="C12" s="3" t="s">
        <v>166</v>
      </c>
      <c r="D12" s="15" t="str">
        <f>_xll.IMDP("BND",$C12, D$6)</f>
        <v>국고02000-3106(21-5)</v>
      </c>
      <c r="E12" s="16">
        <f ca="1">IF(K12="장외",N(_xll.IMDP("BND", $C12,"장외-현재수익률")),N(_xll.IMDP("BND",$C12,"장내국채-현재수익률")))</f>
        <v>2.0750000000000002</v>
      </c>
      <c r="F12" s="16">
        <f>_xll.IMDP("BND",$C12, F$6)</f>
        <v>2.0950000000000002</v>
      </c>
      <c r="G12" s="17">
        <f>_xll.IMDP("BND",$C12, G$6)*100</f>
        <v>-0.5</v>
      </c>
      <c r="H12" s="25">
        <f t="shared" ca="1" si="3"/>
        <v>2.0750000000000002</v>
      </c>
      <c r="I12" s="33">
        <f t="shared" ca="1" si="4"/>
        <v>-2.0000000000000018</v>
      </c>
      <c r="J12" s="17" t="s">
        <v>29</v>
      </c>
      <c r="K12" s="2" t="str">
        <f t="shared" ca="1" si="5"/>
        <v>장내</v>
      </c>
      <c r="L12" s="18"/>
      <c r="M12" s="19"/>
      <c r="N12" s="16"/>
    </row>
    <row r="13" spans="1:18" x14ac:dyDescent="0.3">
      <c r="A13" s="3" t="s">
        <v>15</v>
      </c>
      <c r="B13" s="3" t="s">
        <v>21</v>
      </c>
      <c r="C13" s="3" t="s">
        <v>16</v>
      </c>
      <c r="D13" s="15" t="str">
        <f>_xll.IMDP("BND",$C13, D$6)</f>
        <v>국고01500-4009(20-7)</v>
      </c>
      <c r="E13" s="16">
        <f ca="1">IF(K13="장외",N(_xll.IMDP("BND", $C13,"장외-현재수익률")),N(_xll.IMDP("BND",$C13,"장내국채-현재수익률")))</f>
        <v>2.169</v>
      </c>
      <c r="F13" s="16">
        <f>_xll.IMDP("BND",$C13, F$6)</f>
        <v>2.2010000000000001</v>
      </c>
      <c r="G13" s="17">
        <f>_xll.IMDP("BND",$C13, G$6)*100</f>
        <v>-0.4</v>
      </c>
      <c r="H13" s="25">
        <f t="shared" ca="1" si="3"/>
        <v>2.169</v>
      </c>
      <c r="I13" s="33">
        <f t="shared" ca="1" si="4"/>
        <v>-3.2000000000000028</v>
      </c>
      <c r="J13" s="17" t="s">
        <v>30</v>
      </c>
      <c r="K13" s="2" t="str">
        <f t="shared" ca="1" si="5"/>
        <v>장내</v>
      </c>
      <c r="L13" s="18"/>
      <c r="M13" s="19"/>
      <c r="N13" s="16"/>
    </row>
    <row r="14" spans="1:18" x14ac:dyDescent="0.3">
      <c r="A14" s="3" t="s">
        <v>15</v>
      </c>
      <c r="B14" s="3" t="s">
        <v>22</v>
      </c>
      <c r="C14" s="3" t="s">
        <v>164</v>
      </c>
      <c r="D14" s="15" t="str">
        <f>_xll.IMDP("BND",$C14, D$6)</f>
        <v>국고01875-5103(21-2)</v>
      </c>
      <c r="E14" s="16">
        <f ca="1">IF(K14="장외",N(_xll.IMDP("BND", $C14,"장외-현재수익률")),N(_xll.IMDP("BND",$C14,"장내국채-현재수익률")))</f>
        <v>2.1669999999999998</v>
      </c>
      <c r="F14" s="16">
        <f>_xll.IMDP("BND",$C14, F$6)</f>
        <v>2.1970000000000001</v>
      </c>
      <c r="G14" s="17">
        <f>_xll.IMDP("BND",$C14, G$6)*100</f>
        <v>-0.4</v>
      </c>
      <c r="H14" s="25">
        <f t="shared" ca="1" si="3"/>
        <v>2.1669999999999998</v>
      </c>
      <c r="I14" s="33">
        <f t="shared" ca="1" si="4"/>
        <v>-3.0000000000000249</v>
      </c>
      <c r="J14" s="17" t="s">
        <v>31</v>
      </c>
      <c r="K14" s="2" t="str">
        <f t="shared" ca="1" si="5"/>
        <v>장내</v>
      </c>
      <c r="L14" s="18"/>
      <c r="M14" s="19"/>
      <c r="N14" s="16"/>
    </row>
    <row r="15" spans="1:18" x14ac:dyDescent="0.3">
      <c r="A15" s="1"/>
      <c r="B15" s="3" t="s">
        <v>23</v>
      </c>
      <c r="C15" s="22" t="s">
        <v>167</v>
      </c>
      <c r="D15" s="20"/>
      <c r="E15" s="23"/>
      <c r="F15" s="23"/>
      <c r="G15" s="23"/>
      <c r="H15" s="25">
        <f>_xll.IMDP("FUT",$C15, "국채수익률")</f>
        <v>1.5680000000000001</v>
      </c>
      <c r="I15" s="33"/>
      <c r="J15" s="23"/>
      <c r="K15" s="24"/>
      <c r="L15" s="21"/>
      <c r="M15" s="19"/>
      <c r="N15" s="1"/>
    </row>
    <row r="16" spans="1:18" x14ac:dyDescent="0.3">
      <c r="A16" s="2"/>
      <c r="B16" s="3" t="s">
        <v>24</v>
      </c>
      <c r="C16" s="22" t="s">
        <v>168</v>
      </c>
      <c r="D16" s="2"/>
      <c r="E16" s="2"/>
      <c r="F16" s="2"/>
      <c r="G16" s="2"/>
      <c r="H16" s="25">
        <f>_xll.IMDP("FUT",$C16, "국채수익률")</f>
        <v>2.105</v>
      </c>
      <c r="I16" s="34"/>
      <c r="K16" s="2"/>
      <c r="L16" s="2"/>
      <c r="M16" s="19"/>
      <c r="N16" s="2"/>
      <c r="R16">
        <v>14.5</v>
      </c>
    </row>
    <row r="17" spans="1:19" s="2" customFormat="1" x14ac:dyDescent="0.3">
      <c r="A17" s="1"/>
      <c r="B17" s="3" t="s">
        <v>83</v>
      </c>
      <c r="C17" s="22" t="s">
        <v>167</v>
      </c>
      <c r="D17" s="20"/>
      <c r="E17" s="23"/>
      <c r="F17" s="23"/>
      <c r="G17" s="23"/>
      <c r="H17" s="25">
        <f>_xll.IMDP("FUT",$C17, "현재가")</f>
        <v>110.02</v>
      </c>
      <c r="I17" s="25">
        <f>_xll.IMDP("FUT",$C17, "전일대비")</f>
        <v>0.05</v>
      </c>
      <c r="J17" s="23"/>
      <c r="K17" s="24"/>
      <c r="L17" s="21"/>
      <c r="M17" s="19"/>
      <c r="N17" s="1"/>
      <c r="S17" s="2">
        <v>2.1259999999999999</v>
      </c>
    </row>
    <row r="18" spans="1:19" s="2" customFormat="1" x14ac:dyDescent="0.3">
      <c r="B18" s="3" t="s">
        <v>84</v>
      </c>
      <c r="C18" s="22" t="s">
        <v>168</v>
      </c>
      <c r="H18" s="25">
        <f>_xll.IMDP("FUT",$C18, "현재가")</f>
        <v>125.98</v>
      </c>
      <c r="I18" s="25">
        <f>_xll.IMDP("FUT",$C18, "전일대비")</f>
        <v>0.19</v>
      </c>
      <c r="M18" s="19"/>
      <c r="S18" s="2">
        <v>2.367</v>
      </c>
    </row>
    <row r="19" spans="1:19" s="2" customFormat="1" x14ac:dyDescent="0.3">
      <c r="B19" s="3" t="s">
        <v>79</v>
      </c>
      <c r="C19" s="22" t="s">
        <v>80</v>
      </c>
      <c r="H19" s="25">
        <f>N(_xll.IMDP("IR",$C19,"MID"))</f>
        <v>1.2925</v>
      </c>
      <c r="I19" s="33">
        <f>N(_xll.IMDP("IR",$C19,"MID전일대비"))*100</f>
        <v>-1.7500000000000002</v>
      </c>
      <c r="M19" s="19"/>
      <c r="S19" s="2">
        <v>3.7989999999999999</v>
      </c>
    </row>
    <row r="20" spans="1:19" s="2" customFormat="1" x14ac:dyDescent="0.3">
      <c r="B20" s="3" t="s">
        <v>77</v>
      </c>
      <c r="C20" s="22" t="s">
        <v>78</v>
      </c>
      <c r="H20" s="25">
        <f>N(_xll.IMDP("IR",$C20,"MID"))</f>
        <v>1.4524999999999999</v>
      </c>
      <c r="I20" s="33">
        <f>N(_xll.IMDP("IR",$C20,"MID전일대비"))*100</f>
        <v>-1.7500000000000002</v>
      </c>
      <c r="M20" s="19"/>
      <c r="S20" s="2">
        <f>SUM(S16:S19)</f>
        <v>8.2919999999999998</v>
      </c>
    </row>
    <row r="21" spans="1:19" x14ac:dyDescent="0.3">
      <c r="A21" s="2"/>
      <c r="B21" s="3" t="s">
        <v>32</v>
      </c>
      <c r="C21" s="22" t="s">
        <v>33</v>
      </c>
      <c r="D21" s="2"/>
      <c r="E21" s="2"/>
      <c r="F21" s="2"/>
      <c r="G21" s="2"/>
      <c r="H21" s="25">
        <f>N(_xll.IMDP("IR",$C21,"MID"))</f>
        <v>1.62</v>
      </c>
      <c r="I21" s="33">
        <f>N(_xll.IMDP("IR",$C21,"MID전일대비"))*100</f>
        <v>-2</v>
      </c>
      <c r="K21" s="2"/>
      <c r="L21" s="2"/>
      <c r="M21" s="19"/>
      <c r="N21" s="2"/>
    </row>
    <row r="22" spans="1:19" s="2" customFormat="1" x14ac:dyDescent="0.3">
      <c r="B22" s="3" t="s">
        <v>159</v>
      </c>
      <c r="C22" s="22" t="s">
        <v>160</v>
      </c>
      <c r="H22" s="25">
        <f>N(_xll.IMDP("IR",$C22,"MID"))</f>
        <v>1.7450000000000001</v>
      </c>
      <c r="I22" s="33">
        <f>N(_xll.IMDP("IR",$C22,"MID전일대비"))*100</f>
        <v>-2.5</v>
      </c>
      <c r="M22" s="19"/>
      <c r="S22" s="2">
        <f>+R16-S20</f>
        <v>6.2080000000000002</v>
      </c>
    </row>
    <row r="23" spans="1:19" x14ac:dyDescent="0.3">
      <c r="B23" s="3" t="s">
        <v>53</v>
      </c>
      <c r="C23" s="22" t="s">
        <v>64</v>
      </c>
      <c r="D23" s="2" t="s">
        <v>56</v>
      </c>
      <c r="E23" s="2"/>
      <c r="F23" s="2"/>
      <c r="G23" s="2"/>
      <c r="H23" s="25">
        <f>_xll.IMDP("IR", $C23, "종가")</f>
        <v>0.25469999999999998</v>
      </c>
      <c r="I23" s="33">
        <f>_xll.IMDP("IR", "US02Y", "전일대비")*100</f>
        <v>0.02</v>
      </c>
    </row>
    <row r="24" spans="1:19" x14ac:dyDescent="0.3">
      <c r="B24" s="3" t="s">
        <v>54</v>
      </c>
      <c r="C24" s="22" t="s">
        <v>65</v>
      </c>
      <c r="D24" s="2" t="s">
        <v>57</v>
      </c>
      <c r="E24" s="2"/>
      <c r="F24" s="2"/>
      <c r="G24" s="2"/>
      <c r="H24" s="25">
        <f>_xll.IMDP("IR", $C24, "종가")</f>
        <v>0.89100000000000001</v>
      </c>
      <c r="I24" s="33">
        <f>_xll.IMDP("IR", "US05Y", "전일대비")*100</f>
        <v>-0.16</v>
      </c>
    </row>
    <row r="25" spans="1:19" x14ac:dyDescent="0.3">
      <c r="B25" s="3" t="s">
        <v>35</v>
      </c>
      <c r="C25" s="22" t="s">
        <v>66</v>
      </c>
      <c r="D25" t="s">
        <v>34</v>
      </c>
      <c r="H25" s="25">
        <f>_xll.IMDP("IR", $C25, "종가")</f>
        <v>1.4662999999999999</v>
      </c>
      <c r="I25" s="33">
        <f>_xll.IMDP("IR", "US10Y", "전일대비")*100</f>
        <v>-0.26</v>
      </c>
    </row>
    <row r="26" spans="1:19" x14ac:dyDescent="0.3">
      <c r="B26" s="3" t="s">
        <v>55</v>
      </c>
      <c r="C26" s="22" t="s">
        <v>67</v>
      </c>
      <c r="D26" s="2" t="s">
        <v>58</v>
      </c>
      <c r="E26" s="2"/>
      <c r="F26" s="2"/>
      <c r="G26" s="2"/>
      <c r="H26" s="25">
        <f>_xll.IMDP("IR", $C26, "종가")</f>
        <v>2.0834000000000001</v>
      </c>
      <c r="I26" s="33">
        <f>_xll.IMDP("IR", "US30Y", "전일대비")*100</f>
        <v>-0.71</v>
      </c>
    </row>
    <row r="27" spans="1:19" s="2" customFormat="1" x14ac:dyDescent="0.3">
      <c r="B27" s="3" t="s">
        <v>71</v>
      </c>
      <c r="C27" s="22" t="s">
        <v>74</v>
      </c>
      <c r="D27" s="2" t="s">
        <v>68</v>
      </c>
      <c r="H27" s="25">
        <f>_xll.IMDP("IR", $C27, "종가")</f>
        <v>-0.58140000000000003</v>
      </c>
      <c r="I27" s="33">
        <f>_xll.IMDP("IR", "US05Y", "전일대비")*100</f>
        <v>-0.16</v>
      </c>
    </row>
    <row r="28" spans="1:19" s="2" customFormat="1" x14ac:dyDescent="0.3">
      <c r="B28" s="3" t="s">
        <v>72</v>
      </c>
      <c r="C28" s="22" t="s">
        <v>75</v>
      </c>
      <c r="D28" s="2" t="s">
        <v>69</v>
      </c>
      <c r="H28" s="25">
        <f>_xll.IMDP("IR", $C28, "종가")</f>
        <v>-0.20419999999999999</v>
      </c>
      <c r="I28" s="33">
        <f>_xll.IMDP("IR", "US10Y", "전일대비")*100</f>
        <v>-0.26</v>
      </c>
    </row>
    <row r="29" spans="1:19" s="2" customFormat="1" x14ac:dyDescent="0.3">
      <c r="B29" s="3" t="s">
        <v>73</v>
      </c>
      <c r="C29" s="22" t="s">
        <v>76</v>
      </c>
      <c r="D29" s="2" t="s">
        <v>70</v>
      </c>
      <c r="H29" s="25">
        <f>_xll.IMDP("IR", $C29, "종가")</f>
        <v>0.28939999999999999</v>
      </c>
      <c r="I29" s="33">
        <f>_xll.IMDP("IR", "US30Y", "전일대비")*100</f>
        <v>-0.71</v>
      </c>
    </row>
    <row r="30" spans="1:19" x14ac:dyDescent="0.3">
      <c r="B30" s="3" t="s">
        <v>59</v>
      </c>
      <c r="C30" s="3" t="s">
        <v>59</v>
      </c>
      <c r="H30" s="35">
        <f>N(_xll.IMDP("FX",$C30,"BID"))</f>
        <v>111.04600000000001</v>
      </c>
      <c r="I30">
        <f>N(_xll.IMDP("FX",$C30,"전일대비"))</f>
        <v>7.0000000000000007E-2</v>
      </c>
    </row>
    <row r="31" spans="1:19" x14ac:dyDescent="0.3">
      <c r="B31" s="3" t="s">
        <v>60</v>
      </c>
      <c r="C31" s="3" t="s">
        <v>63</v>
      </c>
      <c r="D31" s="2"/>
      <c r="E31" s="2"/>
      <c r="F31" s="2"/>
      <c r="G31" s="2"/>
      <c r="H31" s="36">
        <f>N(_xll.IMDP("FX",$C31,"현재가"))</f>
        <v>1132.2</v>
      </c>
      <c r="I31" s="2">
        <f>N(_xll.IMDP("FX",$C31,"전일대비"))</f>
        <v>6.1</v>
      </c>
    </row>
    <row r="32" spans="1:19" x14ac:dyDescent="0.3">
      <c r="B32" s="3" t="s">
        <v>61</v>
      </c>
      <c r="C32" s="3" t="s">
        <v>61</v>
      </c>
      <c r="D32" s="2"/>
      <c r="E32" s="2"/>
      <c r="F32" s="2"/>
      <c r="G32" s="2"/>
      <c r="H32" s="37">
        <f>N(_xll.IMDP("FX",$C32,"BID"))</f>
        <v>1.1851</v>
      </c>
      <c r="I32" s="2">
        <f>N(_xll.IMDP("FX",$C32,"전일대비"))</f>
        <v>5.9000000000000003E-4</v>
      </c>
    </row>
    <row r="33" spans="2:9" x14ac:dyDescent="0.3">
      <c r="B33" s="3" t="s">
        <v>62</v>
      </c>
      <c r="C33" s="3" t="s">
        <v>62</v>
      </c>
      <c r="D33" s="2"/>
      <c r="E33" s="2"/>
      <c r="F33" s="2"/>
      <c r="G33" s="2"/>
      <c r="H33" s="37">
        <f>N(_xll.IMDP("FX",$C33,"BID"))</f>
        <v>0.74880000000000002</v>
      </c>
      <c r="I33" s="2">
        <f>N(_xll.IMDP("FX",$C33,"전일대비"))</f>
        <v>1.2000000000000001E-3</v>
      </c>
    </row>
    <row r="35" spans="2:9" x14ac:dyDescent="0.3">
      <c r="B35" s="3" t="s">
        <v>158</v>
      </c>
      <c r="H35" s="73">
        <f ca="1">+H12-H25</f>
        <v>0.60870000000000024</v>
      </c>
    </row>
    <row r="39" spans="2:9" x14ac:dyDescent="0.3">
      <c r="D39" s="38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02"/>
  <sheetViews>
    <sheetView workbookViewId="0">
      <pane ySplit="3" topLeftCell="A4" activePane="bottomLeft" state="frozen"/>
      <selection pane="bottomLeft" activeCell="M18" sqref="M18"/>
    </sheetView>
  </sheetViews>
  <sheetFormatPr defaultRowHeight="16.5" x14ac:dyDescent="0.3"/>
  <cols>
    <col min="1" max="1" width="10.625" style="2" customWidth="1"/>
    <col min="2" max="2" width="11.125" style="2" bestFit="1" customWidth="1"/>
    <col min="3" max="3" width="9" style="2"/>
    <col min="4" max="4" width="11.125" style="2" bestFit="1" customWidth="1"/>
    <col min="5" max="7" width="9" style="2"/>
    <col min="8" max="9" width="9.375" style="2" customWidth="1"/>
    <col min="10" max="10" width="11.125" style="2" bestFit="1" customWidth="1"/>
    <col min="11" max="14" width="9.375" style="2" customWidth="1"/>
    <col min="15" max="16384" width="9" style="2"/>
  </cols>
  <sheetData>
    <row r="1" spans="1:19" x14ac:dyDescent="0.3">
      <c r="A1" s="26" t="s">
        <v>36</v>
      </c>
      <c r="B1" s="27">
        <v>41640</v>
      </c>
      <c r="C1" s="26" t="s">
        <v>37</v>
      </c>
      <c r="D1" s="27">
        <f ca="1">TODAY()</f>
        <v>44378</v>
      </c>
      <c r="E1" s="26" t="s">
        <v>38</v>
      </c>
      <c r="F1" s="2">
        <v>9999</v>
      </c>
      <c r="G1" s="26" t="s">
        <v>39</v>
      </c>
      <c r="H1" s="2" t="s">
        <v>40</v>
      </c>
      <c r="I1" s="26" t="s">
        <v>41</v>
      </c>
      <c r="J1" s="2" t="s">
        <v>42</v>
      </c>
      <c r="K1" s="26" t="s">
        <v>43</v>
      </c>
      <c r="L1" s="2">
        <v>0</v>
      </c>
      <c r="M1" s="26" t="s">
        <v>44</v>
      </c>
      <c r="N1" s="2" t="s">
        <v>45</v>
      </c>
      <c r="S1" s="28"/>
    </row>
    <row r="2" spans="1:19" x14ac:dyDescent="0.3">
      <c r="A2" s="2" t="str">
        <f ca="1">_xll.IMDH("FUT","C67",A3:G3,$B$1,$D$1,$F$1,"Per="&amp;$H$1&amp;",Close=만기전일,sort="&amp;$J$1&amp;",real=true,Bizday="&amp;$L$1&amp;",Quote="&amp;$N$1&amp;",Pos=20,Orient=V,DtFmt=1,TmFmt=1,unit=true")</f>
        <v>조회[C67]</v>
      </c>
      <c r="J2" s="2" t="str">
        <f ca="1">_xll.IMDH("FUT","C65",J3:P3,$B$1,$D$1,$F$1,"Per="&amp;$H$1&amp;",Close=만기전일,sort="&amp;$J$1&amp;",real=true,Bizday="&amp;$L$1&amp;",Quote="&amp;$N$1&amp;",Pos=20,Orient=V,DtFmt=1,TmFmt=1,unit=true")</f>
        <v>조회[C65]</v>
      </c>
    </row>
    <row r="3" spans="1:19" x14ac:dyDescent="0.3">
      <c r="A3" s="29" t="s">
        <v>46</v>
      </c>
      <c r="B3" s="30" t="s">
        <v>48</v>
      </c>
      <c r="C3" s="30" t="s">
        <v>49</v>
      </c>
      <c r="D3" s="30" t="s">
        <v>50</v>
      </c>
      <c r="E3" s="30" t="s">
        <v>47</v>
      </c>
      <c r="F3" s="30" t="s">
        <v>51</v>
      </c>
      <c r="G3" s="30" t="s">
        <v>52</v>
      </c>
      <c r="H3" s="31"/>
      <c r="J3" s="29" t="s">
        <v>46</v>
      </c>
      <c r="K3" s="32" t="s">
        <v>48</v>
      </c>
      <c r="L3" s="32" t="s">
        <v>49</v>
      </c>
      <c r="M3" s="32" t="s">
        <v>50</v>
      </c>
      <c r="N3" s="32" t="s">
        <v>47</v>
      </c>
      <c r="O3" s="32" t="s">
        <v>51</v>
      </c>
      <c r="P3" s="32" t="s">
        <v>52</v>
      </c>
    </row>
    <row r="4" spans="1:19" x14ac:dyDescent="0.3">
      <c r="A4" s="27">
        <v>44378</v>
      </c>
      <c r="B4" s="2">
        <v>125.82</v>
      </c>
      <c r="C4" s="2">
        <v>126</v>
      </c>
      <c r="D4" s="2">
        <v>125.72</v>
      </c>
      <c r="E4" s="2">
        <v>125.98</v>
      </c>
      <c r="F4" s="2">
        <v>0.19</v>
      </c>
      <c r="G4" s="2">
        <v>-1276</v>
      </c>
      <c r="H4" s="1"/>
      <c r="J4" s="27">
        <v>44378</v>
      </c>
      <c r="K4" s="2">
        <v>109.97</v>
      </c>
      <c r="L4" s="2">
        <v>110.02</v>
      </c>
      <c r="M4" s="2">
        <v>109.96</v>
      </c>
      <c r="N4" s="2">
        <v>110.02</v>
      </c>
      <c r="O4" s="2">
        <v>0.05</v>
      </c>
      <c r="P4" s="2">
        <v>-8840</v>
      </c>
    </row>
    <row r="5" spans="1:19" x14ac:dyDescent="0.3">
      <c r="A5" s="27">
        <v>44377</v>
      </c>
      <c r="B5" s="2">
        <v>125.88</v>
      </c>
      <c r="C5" s="2">
        <v>125.88</v>
      </c>
      <c r="D5" s="2">
        <v>125.66</v>
      </c>
      <c r="E5" s="2">
        <v>125.79</v>
      </c>
      <c r="F5" s="2">
        <v>0.06</v>
      </c>
      <c r="G5" s="2">
        <v>-2893</v>
      </c>
      <c r="H5" s="1"/>
      <c r="J5" s="27">
        <v>44377</v>
      </c>
      <c r="K5" s="2">
        <v>109.99</v>
      </c>
      <c r="L5" s="2">
        <v>110.03</v>
      </c>
      <c r="M5" s="2">
        <v>109.91</v>
      </c>
      <c r="N5" s="2">
        <v>109.97</v>
      </c>
      <c r="O5" s="2">
        <v>0.02</v>
      </c>
      <c r="P5" s="2">
        <v>-18046</v>
      </c>
    </row>
    <row r="6" spans="1:19" x14ac:dyDescent="0.3">
      <c r="A6" s="27">
        <v>44376</v>
      </c>
      <c r="B6" s="2">
        <v>125.5</v>
      </c>
      <c r="C6" s="2">
        <v>125.73</v>
      </c>
      <c r="D6" s="2">
        <v>125.41</v>
      </c>
      <c r="E6" s="2">
        <v>125.73</v>
      </c>
      <c r="F6" s="2">
        <v>0.43</v>
      </c>
      <c r="G6" s="2">
        <v>2704</v>
      </c>
      <c r="H6" s="1"/>
      <c r="J6" s="27">
        <v>44376</v>
      </c>
      <c r="K6" s="2">
        <v>109.86</v>
      </c>
      <c r="L6" s="2">
        <v>109.96</v>
      </c>
      <c r="M6" s="2">
        <v>109.83</v>
      </c>
      <c r="N6" s="2">
        <v>109.95</v>
      </c>
      <c r="O6" s="2">
        <v>0.14000000000000001</v>
      </c>
      <c r="P6" s="2">
        <v>3387</v>
      </c>
    </row>
    <row r="7" spans="1:19" x14ac:dyDescent="0.3">
      <c r="A7" s="27">
        <v>44375</v>
      </c>
      <c r="B7" s="2">
        <v>125.6</v>
      </c>
      <c r="C7" s="2">
        <v>125.72</v>
      </c>
      <c r="D7" s="2">
        <v>125.17</v>
      </c>
      <c r="E7" s="2">
        <v>125.3</v>
      </c>
      <c r="F7" s="2">
        <v>-0.4</v>
      </c>
      <c r="G7" s="2">
        <v>-484</v>
      </c>
      <c r="H7" s="1"/>
      <c r="J7" s="27">
        <v>44375</v>
      </c>
      <c r="K7" s="2">
        <v>109.9</v>
      </c>
      <c r="L7" s="2">
        <v>109.94</v>
      </c>
      <c r="M7" s="2">
        <v>109.79</v>
      </c>
      <c r="N7" s="2">
        <v>109.81</v>
      </c>
      <c r="O7" s="2">
        <v>-0.09</v>
      </c>
      <c r="P7" s="2">
        <v>-9012</v>
      </c>
    </row>
    <row r="8" spans="1:19" x14ac:dyDescent="0.3">
      <c r="A8" s="27">
        <v>44372</v>
      </c>
      <c r="B8" s="2">
        <v>126.04</v>
      </c>
      <c r="C8" s="2">
        <v>126.11</v>
      </c>
      <c r="D8" s="2">
        <v>125.38</v>
      </c>
      <c r="E8" s="2">
        <v>125.7</v>
      </c>
      <c r="F8" s="2">
        <v>-0.34</v>
      </c>
      <c r="G8" s="2">
        <v>-2702</v>
      </c>
      <c r="H8" s="1"/>
      <c r="J8" s="27">
        <v>44372</v>
      </c>
      <c r="K8" s="2">
        <v>110.1</v>
      </c>
      <c r="L8" s="2">
        <v>110.11</v>
      </c>
      <c r="M8" s="2">
        <v>109.9</v>
      </c>
      <c r="N8" s="2">
        <v>109.9</v>
      </c>
      <c r="O8" s="2">
        <v>-0.24</v>
      </c>
      <c r="P8" s="2">
        <v>-7533</v>
      </c>
    </row>
    <row r="9" spans="1:19" x14ac:dyDescent="0.3">
      <c r="A9" s="27">
        <v>44371</v>
      </c>
      <c r="B9" s="2">
        <v>126.33</v>
      </c>
      <c r="C9" s="2">
        <v>126.63</v>
      </c>
      <c r="D9" s="2">
        <v>126.04</v>
      </c>
      <c r="E9" s="2">
        <v>126.04</v>
      </c>
      <c r="F9" s="2">
        <v>-0.27</v>
      </c>
      <c r="G9" s="2">
        <v>705</v>
      </c>
      <c r="H9" s="1"/>
      <c r="J9" s="27">
        <v>44371</v>
      </c>
      <c r="K9" s="2">
        <v>110.3</v>
      </c>
      <c r="L9" s="2">
        <v>110.33</v>
      </c>
      <c r="M9" s="2">
        <v>110.12</v>
      </c>
      <c r="N9" s="2">
        <v>110.14</v>
      </c>
      <c r="O9" s="2">
        <v>-0.16</v>
      </c>
      <c r="P9" s="2">
        <v>-13308</v>
      </c>
    </row>
    <row r="10" spans="1:19" x14ac:dyDescent="0.3">
      <c r="A10" s="27">
        <v>44370</v>
      </c>
      <c r="B10" s="2">
        <v>126.44</v>
      </c>
      <c r="C10" s="2">
        <v>126.56</v>
      </c>
      <c r="D10" s="2">
        <v>126.31</v>
      </c>
      <c r="E10" s="2">
        <v>126.31</v>
      </c>
      <c r="F10" s="2">
        <v>0</v>
      </c>
      <c r="G10" s="2">
        <v>-197</v>
      </c>
      <c r="H10" s="1"/>
      <c r="J10" s="27">
        <v>44370</v>
      </c>
      <c r="K10" s="2">
        <v>110.3</v>
      </c>
      <c r="L10" s="2">
        <v>110.36</v>
      </c>
      <c r="M10" s="2">
        <v>110.28</v>
      </c>
      <c r="N10" s="2">
        <v>110.3</v>
      </c>
      <c r="O10" s="2">
        <v>0.04</v>
      </c>
      <c r="P10" s="2">
        <v>2950</v>
      </c>
    </row>
    <row r="11" spans="1:19" x14ac:dyDescent="0.3">
      <c r="A11" s="27">
        <v>44369</v>
      </c>
      <c r="B11" s="2">
        <v>126.35</v>
      </c>
      <c r="C11" s="2">
        <v>126.5</v>
      </c>
      <c r="D11" s="2">
        <v>126.12</v>
      </c>
      <c r="E11" s="2">
        <v>126.31</v>
      </c>
      <c r="F11" s="2">
        <v>-0.34</v>
      </c>
      <c r="G11" s="2">
        <v>-3494</v>
      </c>
      <c r="H11" s="1"/>
      <c r="J11" s="27">
        <v>44369</v>
      </c>
      <c r="K11" s="2">
        <v>110.2</v>
      </c>
      <c r="L11" s="2">
        <v>110.3</v>
      </c>
      <c r="M11" s="2">
        <v>110.16</v>
      </c>
      <c r="N11" s="2">
        <v>110.26</v>
      </c>
      <c r="O11" s="2">
        <v>0.08</v>
      </c>
      <c r="P11" s="2">
        <v>2473</v>
      </c>
    </row>
    <row r="12" spans="1:19" x14ac:dyDescent="0.3">
      <c r="A12" s="27">
        <v>44368</v>
      </c>
      <c r="B12" s="2">
        <v>126.57</v>
      </c>
      <c r="C12" s="2">
        <v>126.95</v>
      </c>
      <c r="D12" s="2">
        <v>126.47</v>
      </c>
      <c r="E12" s="2">
        <v>126.65</v>
      </c>
      <c r="F12" s="2">
        <v>0.27</v>
      </c>
      <c r="G12" s="2">
        <v>2914</v>
      </c>
      <c r="H12" s="1"/>
      <c r="J12" s="27">
        <v>44368</v>
      </c>
      <c r="K12" s="2">
        <v>110.29</v>
      </c>
      <c r="L12" s="2">
        <v>110.3</v>
      </c>
      <c r="M12" s="2">
        <v>110.18</v>
      </c>
      <c r="N12" s="2">
        <v>110.18</v>
      </c>
      <c r="O12" s="2">
        <v>-0.12</v>
      </c>
      <c r="P12" s="2">
        <v>-6251</v>
      </c>
    </row>
    <row r="13" spans="1:19" x14ac:dyDescent="0.3">
      <c r="A13" s="27">
        <v>44365</v>
      </c>
      <c r="B13" s="2">
        <v>126.11</v>
      </c>
      <c r="C13" s="2">
        <v>126.44</v>
      </c>
      <c r="D13" s="2">
        <v>126.02</v>
      </c>
      <c r="E13" s="2">
        <v>126.38</v>
      </c>
      <c r="F13" s="2">
        <v>0.48</v>
      </c>
      <c r="G13" s="2">
        <v>3452</v>
      </c>
      <c r="H13" s="1"/>
      <c r="J13" s="27">
        <v>44365</v>
      </c>
      <c r="K13" s="2">
        <v>110.21</v>
      </c>
      <c r="L13" s="2">
        <v>110.31</v>
      </c>
      <c r="M13" s="2">
        <v>110.11</v>
      </c>
      <c r="N13" s="2">
        <v>110.3</v>
      </c>
      <c r="O13" s="2">
        <v>0.13</v>
      </c>
      <c r="P13" s="2">
        <v>-6430</v>
      </c>
    </row>
    <row r="14" spans="1:19" x14ac:dyDescent="0.3">
      <c r="A14" s="27">
        <v>44364</v>
      </c>
      <c r="B14" s="2">
        <v>125.67</v>
      </c>
      <c r="C14" s="2">
        <v>126.04</v>
      </c>
      <c r="D14" s="2">
        <v>125.51</v>
      </c>
      <c r="E14" s="2">
        <v>125.9</v>
      </c>
      <c r="F14" s="2">
        <v>-0.14000000000000001</v>
      </c>
      <c r="G14" s="2">
        <v>2715</v>
      </c>
      <c r="H14" s="1"/>
      <c r="J14" s="27">
        <v>44364</v>
      </c>
      <c r="K14" s="2">
        <v>110.23</v>
      </c>
      <c r="L14" s="2">
        <v>110.27</v>
      </c>
      <c r="M14" s="2">
        <v>110.17</v>
      </c>
      <c r="N14" s="2">
        <v>110.17</v>
      </c>
      <c r="O14" s="2">
        <v>-0.17</v>
      </c>
      <c r="P14" s="2">
        <v>-19262</v>
      </c>
    </row>
    <row r="15" spans="1:19" x14ac:dyDescent="0.3">
      <c r="A15" s="27">
        <v>44363</v>
      </c>
      <c r="B15" s="2">
        <v>125.9</v>
      </c>
      <c r="C15" s="2">
        <v>126.08</v>
      </c>
      <c r="D15" s="2">
        <v>125.76</v>
      </c>
      <c r="E15" s="2">
        <v>126.04</v>
      </c>
      <c r="F15" s="2">
        <v>0.14000000000000001</v>
      </c>
      <c r="G15" s="2">
        <v>-1645</v>
      </c>
      <c r="H15" s="1"/>
      <c r="J15" s="27">
        <v>44363</v>
      </c>
      <c r="K15" s="2">
        <v>110.35</v>
      </c>
      <c r="L15" s="2">
        <v>110.38</v>
      </c>
      <c r="M15" s="2">
        <v>110.29</v>
      </c>
      <c r="N15" s="2">
        <v>110.34</v>
      </c>
      <c r="O15" s="2">
        <v>0.06</v>
      </c>
      <c r="P15" s="2">
        <v>-15761</v>
      </c>
    </row>
    <row r="16" spans="1:19" x14ac:dyDescent="0.3">
      <c r="A16" s="27">
        <v>44362</v>
      </c>
      <c r="B16" s="2">
        <v>125.73</v>
      </c>
      <c r="C16" s="2">
        <v>126.2</v>
      </c>
      <c r="D16" s="2">
        <v>125.65</v>
      </c>
      <c r="E16" s="2">
        <v>125.9</v>
      </c>
      <c r="F16" s="2">
        <v>0.01</v>
      </c>
      <c r="G16" s="2">
        <v>2304</v>
      </c>
      <c r="H16" s="1"/>
      <c r="J16" s="27">
        <v>44362</v>
      </c>
      <c r="K16" s="2">
        <v>110.35</v>
      </c>
      <c r="L16" s="2">
        <v>110.41</v>
      </c>
      <c r="M16" s="2">
        <v>110.28</v>
      </c>
      <c r="N16" s="2">
        <v>110.28</v>
      </c>
      <c r="O16" s="2">
        <v>-0.12</v>
      </c>
      <c r="P16" s="2">
        <v>-13020</v>
      </c>
    </row>
    <row r="17" spans="1:16" x14ac:dyDescent="0.3">
      <c r="A17" s="27">
        <v>44361</v>
      </c>
      <c r="B17" s="2">
        <v>126.53</v>
      </c>
      <c r="C17" s="2">
        <v>126.53</v>
      </c>
      <c r="D17" s="2">
        <v>126.25</v>
      </c>
      <c r="E17" s="2">
        <v>126.33</v>
      </c>
      <c r="F17" s="2">
        <v>-7.0000000000000007E-2</v>
      </c>
      <c r="G17" s="2">
        <v>2330</v>
      </c>
      <c r="H17" s="1"/>
      <c r="I17" s="27"/>
      <c r="J17" s="27">
        <v>44361</v>
      </c>
      <c r="K17" s="2">
        <v>110.93</v>
      </c>
      <c r="L17" s="2">
        <v>110.96</v>
      </c>
      <c r="M17" s="2">
        <v>110.81</v>
      </c>
      <c r="N17" s="2">
        <v>110.88</v>
      </c>
      <c r="O17" s="2">
        <v>-0.02</v>
      </c>
      <c r="P17" s="2">
        <v>4070</v>
      </c>
    </row>
    <row r="18" spans="1:16" x14ac:dyDescent="0.3">
      <c r="A18" s="27">
        <v>44358</v>
      </c>
      <c r="B18" s="2">
        <v>126.5</v>
      </c>
      <c r="C18" s="2">
        <v>126.57</v>
      </c>
      <c r="D18" s="2">
        <v>126.04</v>
      </c>
      <c r="E18" s="2">
        <v>126.4</v>
      </c>
      <c r="F18" s="2">
        <v>0.1</v>
      </c>
      <c r="G18" s="2">
        <v>-3111</v>
      </c>
      <c r="H18" s="1"/>
      <c r="J18" s="27">
        <v>44358</v>
      </c>
      <c r="K18" s="2">
        <v>110.87</v>
      </c>
      <c r="L18" s="2">
        <v>110.9</v>
      </c>
      <c r="M18" s="2">
        <v>110.73</v>
      </c>
      <c r="N18" s="2">
        <v>110.9</v>
      </c>
      <c r="O18" s="2">
        <v>0</v>
      </c>
      <c r="P18" s="2">
        <v>-3886</v>
      </c>
    </row>
    <row r="19" spans="1:16" x14ac:dyDescent="0.3">
      <c r="A19" s="27">
        <v>44357</v>
      </c>
      <c r="B19" s="2">
        <v>126.3</v>
      </c>
      <c r="C19" s="2">
        <v>126.42</v>
      </c>
      <c r="D19" s="2">
        <v>126.12</v>
      </c>
      <c r="E19" s="2">
        <v>126.3</v>
      </c>
      <c r="F19" s="2">
        <v>0.21</v>
      </c>
      <c r="G19" s="2">
        <v>721</v>
      </c>
      <c r="H19" s="1"/>
      <c r="J19" s="27">
        <v>44357</v>
      </c>
      <c r="K19" s="2">
        <v>111</v>
      </c>
      <c r="L19" s="2">
        <v>111.05</v>
      </c>
      <c r="M19" s="2">
        <v>110.86</v>
      </c>
      <c r="N19" s="2">
        <v>110.9</v>
      </c>
      <c r="O19" s="2">
        <v>-0.1</v>
      </c>
      <c r="P19" s="2">
        <v>13822</v>
      </c>
    </row>
    <row r="20" spans="1:16" x14ac:dyDescent="0.3">
      <c r="A20" s="27">
        <v>44356</v>
      </c>
      <c r="B20" s="2">
        <v>126.05</v>
      </c>
      <c r="C20" s="2">
        <v>126.32</v>
      </c>
      <c r="D20" s="2">
        <v>125.82</v>
      </c>
      <c r="E20" s="2">
        <v>126.09</v>
      </c>
      <c r="F20" s="2">
        <v>0.15</v>
      </c>
      <c r="G20" s="2">
        <v>677</v>
      </c>
      <c r="H20" s="1"/>
      <c r="J20" s="27">
        <v>44356</v>
      </c>
      <c r="K20" s="2">
        <v>110.93</v>
      </c>
      <c r="L20" s="2">
        <v>111.04</v>
      </c>
      <c r="M20" s="2">
        <v>110.9</v>
      </c>
      <c r="N20" s="2">
        <v>111</v>
      </c>
      <c r="O20" s="2">
        <v>0.1</v>
      </c>
      <c r="P20" s="2">
        <v>14364</v>
      </c>
    </row>
    <row r="21" spans="1:16" x14ac:dyDescent="0.3">
      <c r="A21" s="27">
        <v>44355</v>
      </c>
      <c r="B21" s="2">
        <v>125.47</v>
      </c>
      <c r="C21" s="2">
        <v>125.94</v>
      </c>
      <c r="D21" s="2">
        <v>125.47</v>
      </c>
      <c r="E21" s="2">
        <v>125.94</v>
      </c>
      <c r="F21" s="2">
        <v>0.47</v>
      </c>
      <c r="G21" s="2">
        <v>4386</v>
      </c>
      <c r="H21" s="1"/>
      <c r="J21" s="27">
        <v>44355</v>
      </c>
      <c r="K21" s="2">
        <v>110.8</v>
      </c>
      <c r="L21" s="2">
        <v>110.9</v>
      </c>
      <c r="M21" s="2">
        <v>110.8</v>
      </c>
      <c r="N21" s="2">
        <v>110.9</v>
      </c>
      <c r="O21" s="2">
        <v>0.11</v>
      </c>
      <c r="P21" s="2">
        <v>-370</v>
      </c>
    </row>
    <row r="22" spans="1:16" x14ac:dyDescent="0.3">
      <c r="A22" s="27">
        <v>44354</v>
      </c>
      <c r="B22" s="2">
        <v>125.65</v>
      </c>
      <c r="C22" s="2">
        <v>125.74</v>
      </c>
      <c r="D22" s="2">
        <v>125.45</v>
      </c>
      <c r="E22" s="2">
        <v>125.47</v>
      </c>
      <c r="F22" s="2">
        <v>0.12</v>
      </c>
      <c r="G22" s="2">
        <v>-2074</v>
      </c>
      <c r="H22" s="1"/>
      <c r="J22" s="27">
        <v>44354</v>
      </c>
      <c r="K22" s="2">
        <v>110.78</v>
      </c>
      <c r="L22" s="2">
        <v>110.81</v>
      </c>
      <c r="M22" s="2">
        <v>110.76</v>
      </c>
      <c r="N22" s="2">
        <v>110.79</v>
      </c>
      <c r="O22" s="2">
        <v>0.05</v>
      </c>
      <c r="P22" s="2">
        <v>1666</v>
      </c>
    </row>
    <row r="23" spans="1:16" x14ac:dyDescent="0.3">
      <c r="A23" s="27">
        <v>44351</v>
      </c>
      <c r="B23" s="2">
        <v>124.96</v>
      </c>
      <c r="C23" s="2">
        <v>125.45</v>
      </c>
      <c r="D23" s="2">
        <v>124.92</v>
      </c>
      <c r="E23" s="2">
        <v>125.35</v>
      </c>
      <c r="F23" s="2">
        <v>0.25</v>
      </c>
      <c r="G23" s="2">
        <v>5177</v>
      </c>
      <c r="H23" s="1"/>
      <c r="J23" s="27">
        <v>44351</v>
      </c>
      <c r="K23" s="2">
        <v>110.75</v>
      </c>
      <c r="L23" s="2">
        <v>110.8</v>
      </c>
      <c r="M23" s="2">
        <v>110.72</v>
      </c>
      <c r="N23" s="2">
        <v>110.74</v>
      </c>
      <c r="O23" s="2">
        <v>-0.08</v>
      </c>
      <c r="P23" s="2">
        <v>-6055</v>
      </c>
    </row>
    <row r="24" spans="1:16" x14ac:dyDescent="0.3">
      <c r="A24" s="27">
        <v>44350</v>
      </c>
      <c r="B24" s="2">
        <v>125.24</v>
      </c>
      <c r="C24" s="2">
        <v>125.43</v>
      </c>
      <c r="D24" s="2">
        <v>125.06</v>
      </c>
      <c r="E24" s="2">
        <v>125.1</v>
      </c>
      <c r="F24" s="2">
        <v>0.05</v>
      </c>
      <c r="G24" s="2">
        <v>4218</v>
      </c>
      <c r="H24" s="1"/>
      <c r="J24" s="27">
        <v>44350</v>
      </c>
      <c r="K24" s="2">
        <v>110.84</v>
      </c>
      <c r="L24" s="2">
        <v>110.87</v>
      </c>
      <c r="M24" s="2">
        <v>110.81</v>
      </c>
      <c r="N24" s="2">
        <v>110.82</v>
      </c>
      <c r="O24" s="2">
        <v>0.02</v>
      </c>
      <c r="P24" s="2">
        <v>-8196</v>
      </c>
    </row>
    <row r="25" spans="1:16" x14ac:dyDescent="0.3">
      <c r="A25" s="27">
        <v>44349</v>
      </c>
      <c r="B25" s="2">
        <v>125.1</v>
      </c>
      <c r="C25" s="2">
        <v>125.14</v>
      </c>
      <c r="D25" s="2">
        <v>124.85</v>
      </c>
      <c r="E25" s="2">
        <v>125.05</v>
      </c>
      <c r="F25" s="2">
        <v>-0.02</v>
      </c>
      <c r="G25" s="2">
        <v>-4371</v>
      </c>
      <c r="H25" s="1"/>
      <c r="J25" s="27">
        <v>44349</v>
      </c>
      <c r="K25" s="2">
        <v>110.77</v>
      </c>
      <c r="L25" s="2">
        <v>110.8</v>
      </c>
      <c r="M25" s="2">
        <v>110.7</v>
      </c>
      <c r="N25" s="2">
        <v>110.8</v>
      </c>
      <c r="O25" s="2">
        <v>0.03</v>
      </c>
      <c r="P25" s="2">
        <v>-8248</v>
      </c>
    </row>
    <row r="26" spans="1:16" x14ac:dyDescent="0.3">
      <c r="A26" s="27">
        <v>44348</v>
      </c>
      <c r="B26" s="2">
        <v>125.24</v>
      </c>
      <c r="C26" s="2">
        <v>125.44</v>
      </c>
      <c r="D26" s="2">
        <v>125.03</v>
      </c>
      <c r="E26" s="2">
        <v>125.07</v>
      </c>
      <c r="F26" s="2">
        <v>-0.13</v>
      </c>
      <c r="G26" s="2">
        <v>291</v>
      </c>
      <c r="H26" s="1"/>
      <c r="J26" s="27">
        <v>44348</v>
      </c>
      <c r="K26" s="2">
        <v>110.75</v>
      </c>
      <c r="L26" s="2">
        <v>110.82</v>
      </c>
      <c r="M26" s="2">
        <v>110.72</v>
      </c>
      <c r="N26" s="2">
        <v>110.77</v>
      </c>
      <c r="O26" s="2">
        <v>0.05</v>
      </c>
      <c r="P26" s="2">
        <v>-9550</v>
      </c>
    </row>
    <row r="27" spans="1:16" x14ac:dyDescent="0.3">
      <c r="A27" s="27">
        <v>44347</v>
      </c>
      <c r="B27" s="2">
        <v>125.5</v>
      </c>
      <c r="C27" s="2">
        <v>125.59</v>
      </c>
      <c r="D27" s="2">
        <v>125.04</v>
      </c>
      <c r="E27" s="2">
        <v>125.2</v>
      </c>
      <c r="F27" s="2">
        <v>-0.43</v>
      </c>
      <c r="G27" s="2">
        <v>-482</v>
      </c>
      <c r="H27" s="1"/>
      <c r="J27" s="27">
        <v>44347</v>
      </c>
      <c r="K27" s="2">
        <v>110.83</v>
      </c>
      <c r="L27" s="2">
        <v>110.84</v>
      </c>
      <c r="M27" s="2">
        <v>110.66</v>
      </c>
      <c r="N27" s="2">
        <v>110.72</v>
      </c>
      <c r="O27" s="2">
        <v>-0.17</v>
      </c>
      <c r="P27" s="2">
        <v>-4145</v>
      </c>
    </row>
    <row r="28" spans="1:16" x14ac:dyDescent="0.3">
      <c r="A28" s="27">
        <v>44344</v>
      </c>
      <c r="B28" s="2">
        <v>125.8</v>
      </c>
      <c r="C28" s="2">
        <v>125.82</v>
      </c>
      <c r="D28" s="2">
        <v>125.44</v>
      </c>
      <c r="E28" s="2">
        <v>125.63</v>
      </c>
      <c r="F28" s="2">
        <v>-0.38</v>
      </c>
      <c r="G28" s="2">
        <v>-9813</v>
      </c>
      <c r="H28" s="1"/>
      <c r="J28" s="27">
        <v>44344</v>
      </c>
      <c r="K28" s="2">
        <v>111</v>
      </c>
      <c r="L28" s="2">
        <v>111.01</v>
      </c>
      <c r="M28" s="2">
        <v>110.84</v>
      </c>
      <c r="N28" s="2">
        <v>110.89</v>
      </c>
      <c r="O28" s="2">
        <v>-0.17</v>
      </c>
      <c r="P28" s="2">
        <v>-5563</v>
      </c>
    </row>
    <row r="29" spans="1:16" x14ac:dyDescent="0.3">
      <c r="A29" s="27">
        <v>44343</v>
      </c>
      <c r="B29" s="2">
        <v>125.66</v>
      </c>
      <c r="C29" s="2">
        <v>126.09</v>
      </c>
      <c r="D29" s="2">
        <v>125.4</v>
      </c>
      <c r="E29" s="2">
        <v>126.01</v>
      </c>
      <c r="F29" s="2">
        <v>0.37</v>
      </c>
      <c r="G29" s="2">
        <v>6006</v>
      </c>
      <c r="H29" s="1"/>
      <c r="J29" s="27">
        <v>44343</v>
      </c>
      <c r="K29" s="2">
        <v>110.86</v>
      </c>
      <c r="L29" s="2">
        <v>111.06</v>
      </c>
      <c r="M29" s="2">
        <v>110.82</v>
      </c>
      <c r="N29" s="2">
        <v>111.06</v>
      </c>
      <c r="O29" s="2">
        <v>0.19</v>
      </c>
      <c r="P29" s="2">
        <v>6524</v>
      </c>
    </row>
    <row r="30" spans="1:16" x14ac:dyDescent="0.3">
      <c r="A30" s="27">
        <v>44342</v>
      </c>
      <c r="B30" s="2">
        <v>125.89</v>
      </c>
      <c r="C30" s="2">
        <v>125.97</v>
      </c>
      <c r="D30" s="2">
        <v>125.64</v>
      </c>
      <c r="E30" s="2">
        <v>125.64</v>
      </c>
      <c r="F30" s="2">
        <v>-0.05</v>
      </c>
      <c r="G30" s="2">
        <v>1192</v>
      </c>
      <c r="H30" s="1"/>
      <c r="J30" s="27">
        <v>44342</v>
      </c>
      <c r="K30" s="2">
        <v>110.98</v>
      </c>
      <c r="L30" s="2">
        <v>111</v>
      </c>
      <c r="M30" s="2">
        <v>110.87</v>
      </c>
      <c r="N30" s="2">
        <v>110.87</v>
      </c>
      <c r="O30" s="2">
        <v>-0.08</v>
      </c>
      <c r="P30" s="2">
        <v>2183</v>
      </c>
    </row>
    <row r="31" spans="1:16" x14ac:dyDescent="0.3">
      <c r="A31" s="27">
        <v>44341</v>
      </c>
      <c r="B31" s="2">
        <v>125.85</v>
      </c>
      <c r="C31" s="2">
        <v>125.95</v>
      </c>
      <c r="D31" s="2">
        <v>125.69</v>
      </c>
      <c r="E31" s="2">
        <v>125.69</v>
      </c>
      <c r="F31" s="2">
        <v>-0.13</v>
      </c>
      <c r="G31" s="2">
        <v>1963</v>
      </c>
      <c r="H31" s="1"/>
      <c r="J31" s="27">
        <v>44341</v>
      </c>
      <c r="K31" s="2">
        <v>111.01</v>
      </c>
      <c r="L31" s="2">
        <v>111.03</v>
      </c>
      <c r="M31" s="2">
        <v>110.95</v>
      </c>
      <c r="N31" s="2">
        <v>110.95</v>
      </c>
      <c r="O31" s="2">
        <v>-7.0000000000000007E-2</v>
      </c>
      <c r="P31" s="2">
        <v>10002</v>
      </c>
    </row>
    <row r="32" spans="1:16" x14ac:dyDescent="0.3">
      <c r="A32" s="27">
        <v>44340</v>
      </c>
      <c r="B32" s="2">
        <v>125.83</v>
      </c>
      <c r="C32" s="2">
        <v>125.88</v>
      </c>
      <c r="D32" s="2">
        <v>125.48</v>
      </c>
      <c r="E32" s="2">
        <v>125.82</v>
      </c>
      <c r="F32" s="2">
        <v>0.02</v>
      </c>
      <c r="G32" s="2">
        <v>140</v>
      </c>
      <c r="H32" s="1"/>
      <c r="J32" s="27">
        <v>44340</v>
      </c>
      <c r="K32" s="2">
        <v>111.07</v>
      </c>
      <c r="L32" s="2">
        <v>111.07</v>
      </c>
      <c r="M32" s="2">
        <v>110.99</v>
      </c>
      <c r="N32" s="2">
        <v>111.02</v>
      </c>
      <c r="O32" s="2">
        <v>-0.06</v>
      </c>
      <c r="P32" s="2">
        <v>8409</v>
      </c>
    </row>
    <row r="33" spans="1:16" x14ac:dyDescent="0.3">
      <c r="A33" s="27">
        <v>44337</v>
      </c>
      <c r="B33" s="2">
        <v>125.69</v>
      </c>
      <c r="C33" s="2">
        <v>125.8</v>
      </c>
      <c r="D33" s="2">
        <v>125.68</v>
      </c>
      <c r="E33" s="2">
        <v>125.8</v>
      </c>
      <c r="F33" s="2">
        <v>0.22</v>
      </c>
      <c r="G33" s="2">
        <v>868</v>
      </c>
      <c r="H33" s="1"/>
      <c r="J33" s="27">
        <v>44337</v>
      </c>
      <c r="K33" s="2">
        <v>111.05</v>
      </c>
      <c r="L33" s="2">
        <v>111.09</v>
      </c>
      <c r="M33" s="2">
        <v>111.04</v>
      </c>
      <c r="N33" s="2">
        <v>111.08</v>
      </c>
      <c r="O33" s="2">
        <v>0.06</v>
      </c>
      <c r="P33" s="2">
        <v>14455</v>
      </c>
    </row>
    <row r="34" spans="1:16" x14ac:dyDescent="0.3">
      <c r="A34" s="27">
        <v>44336</v>
      </c>
      <c r="B34" s="2">
        <v>125.55</v>
      </c>
      <c r="C34" s="2">
        <v>125.66</v>
      </c>
      <c r="D34" s="2">
        <v>125.49</v>
      </c>
      <c r="E34" s="2">
        <v>125.58</v>
      </c>
      <c r="F34" s="2">
        <v>-0.17</v>
      </c>
      <c r="G34" s="2">
        <v>-2635</v>
      </c>
      <c r="H34" s="1"/>
      <c r="J34" s="27">
        <v>44336</v>
      </c>
      <c r="K34" s="2">
        <v>111</v>
      </c>
      <c r="L34" s="2">
        <v>111.03</v>
      </c>
      <c r="M34" s="2">
        <v>110.98</v>
      </c>
      <c r="N34" s="2">
        <v>111.02</v>
      </c>
      <c r="O34" s="2">
        <v>-0.02</v>
      </c>
      <c r="P34" s="2">
        <v>-5683</v>
      </c>
    </row>
    <row r="35" spans="1:16" x14ac:dyDescent="0.3">
      <c r="A35" s="27">
        <v>44334</v>
      </c>
      <c r="B35" s="2">
        <v>125.65</v>
      </c>
      <c r="C35" s="2">
        <v>125.81</v>
      </c>
      <c r="D35" s="2">
        <v>125.48</v>
      </c>
      <c r="E35" s="2">
        <v>125.75</v>
      </c>
      <c r="F35" s="2">
        <v>-0.05</v>
      </c>
      <c r="G35" s="2">
        <v>-1143</v>
      </c>
      <c r="H35" s="1"/>
      <c r="J35" s="27">
        <v>44334</v>
      </c>
      <c r="K35" s="2">
        <v>111</v>
      </c>
      <c r="L35" s="2">
        <v>111.05</v>
      </c>
      <c r="M35" s="2">
        <v>110.97</v>
      </c>
      <c r="N35" s="2">
        <v>111.04</v>
      </c>
      <c r="O35" s="2">
        <v>0.03</v>
      </c>
      <c r="P35" s="2">
        <v>-1474</v>
      </c>
    </row>
    <row r="36" spans="1:16" x14ac:dyDescent="0.3">
      <c r="A36" s="27">
        <v>44333</v>
      </c>
      <c r="B36" s="2">
        <v>125.55</v>
      </c>
      <c r="C36" s="2">
        <v>125.83</v>
      </c>
      <c r="D36" s="2">
        <v>125.54</v>
      </c>
      <c r="E36" s="2">
        <v>125.8</v>
      </c>
      <c r="F36" s="2">
        <v>0.4</v>
      </c>
      <c r="G36" s="2">
        <v>5946</v>
      </c>
      <c r="H36" s="1"/>
      <c r="J36" s="27">
        <v>44333</v>
      </c>
      <c r="K36" s="2">
        <v>110.96</v>
      </c>
      <c r="L36" s="2">
        <v>111.01</v>
      </c>
      <c r="M36" s="2">
        <v>110.96</v>
      </c>
      <c r="N36" s="2">
        <v>111.01</v>
      </c>
      <c r="O36" s="2">
        <v>0.06</v>
      </c>
      <c r="P36" s="2">
        <v>3701</v>
      </c>
    </row>
    <row r="37" spans="1:16" x14ac:dyDescent="0.3">
      <c r="A37" s="27">
        <v>44330</v>
      </c>
      <c r="B37" s="2">
        <v>125.41</v>
      </c>
      <c r="C37" s="2">
        <v>125.51</v>
      </c>
      <c r="D37" s="2">
        <v>125.29</v>
      </c>
      <c r="E37" s="2">
        <v>125.4</v>
      </c>
      <c r="F37" s="2">
        <v>0.06</v>
      </c>
      <c r="G37" s="2">
        <v>41</v>
      </c>
      <c r="H37" s="1"/>
      <c r="J37" s="27">
        <v>44330</v>
      </c>
      <c r="K37" s="2">
        <v>110.93</v>
      </c>
      <c r="L37" s="2">
        <v>110.96</v>
      </c>
      <c r="M37" s="2">
        <v>110.91</v>
      </c>
      <c r="N37" s="2">
        <v>110.95</v>
      </c>
      <c r="O37" s="2">
        <v>0.03</v>
      </c>
      <c r="P37" s="2">
        <v>3019</v>
      </c>
    </row>
    <row r="38" spans="1:16" x14ac:dyDescent="0.3">
      <c r="A38" s="27">
        <v>44329</v>
      </c>
      <c r="B38" s="2">
        <v>125.35</v>
      </c>
      <c r="C38" s="2">
        <v>125.45</v>
      </c>
      <c r="D38" s="2">
        <v>125.15</v>
      </c>
      <c r="E38" s="2">
        <v>125.34</v>
      </c>
      <c r="F38" s="2">
        <v>-0.35</v>
      </c>
      <c r="G38" s="2">
        <v>-4344</v>
      </c>
      <c r="H38" s="1"/>
      <c r="J38" s="27">
        <v>44329</v>
      </c>
      <c r="K38" s="2">
        <v>110.87</v>
      </c>
      <c r="L38" s="2">
        <v>110.93</v>
      </c>
      <c r="M38" s="2">
        <v>110.84</v>
      </c>
      <c r="N38" s="2">
        <v>110.92</v>
      </c>
      <c r="O38" s="2">
        <v>-0.03</v>
      </c>
      <c r="P38" s="2">
        <v>254</v>
      </c>
    </row>
    <row r="39" spans="1:16" x14ac:dyDescent="0.3">
      <c r="A39" s="27">
        <v>44328</v>
      </c>
      <c r="B39" s="2">
        <v>125.39</v>
      </c>
      <c r="C39" s="2">
        <v>125.76</v>
      </c>
      <c r="D39" s="2">
        <v>125.31</v>
      </c>
      <c r="E39" s="2">
        <v>125.69</v>
      </c>
      <c r="F39" s="2">
        <v>0.17</v>
      </c>
      <c r="G39" s="2">
        <v>663</v>
      </c>
      <c r="H39" s="1"/>
      <c r="J39" s="27">
        <v>44328</v>
      </c>
      <c r="K39" s="2">
        <v>110.93</v>
      </c>
      <c r="L39" s="2">
        <v>110.95</v>
      </c>
      <c r="M39" s="2">
        <v>110.9</v>
      </c>
      <c r="N39" s="2">
        <v>110.95</v>
      </c>
      <c r="O39" s="2">
        <v>0</v>
      </c>
      <c r="P39" s="2">
        <v>-3725</v>
      </c>
    </row>
    <row r="40" spans="1:16" x14ac:dyDescent="0.3">
      <c r="A40" s="27">
        <v>44327</v>
      </c>
      <c r="B40" s="2">
        <v>125.47</v>
      </c>
      <c r="C40" s="2">
        <v>125.66</v>
      </c>
      <c r="D40" s="2">
        <v>125.4</v>
      </c>
      <c r="E40" s="2">
        <v>125.52</v>
      </c>
      <c r="F40" s="2">
        <v>0</v>
      </c>
      <c r="G40" s="2">
        <v>2380</v>
      </c>
      <c r="H40" s="1"/>
      <c r="J40" s="27">
        <v>44327</v>
      </c>
      <c r="K40" s="2">
        <v>110.91</v>
      </c>
      <c r="L40" s="2">
        <v>110.96</v>
      </c>
      <c r="M40" s="2">
        <v>110.91</v>
      </c>
      <c r="N40" s="2">
        <v>110.95</v>
      </c>
      <c r="O40" s="2">
        <v>0.04</v>
      </c>
      <c r="P40" s="2">
        <v>-3939</v>
      </c>
    </row>
    <row r="41" spans="1:16" x14ac:dyDescent="0.3">
      <c r="A41" s="27">
        <v>44326</v>
      </c>
      <c r="B41" s="2">
        <v>125.66</v>
      </c>
      <c r="C41" s="2">
        <v>125.72</v>
      </c>
      <c r="D41" s="2">
        <v>125.35</v>
      </c>
      <c r="E41" s="2">
        <v>125.52</v>
      </c>
      <c r="F41" s="2">
        <v>-0.09</v>
      </c>
      <c r="G41" s="2">
        <v>289</v>
      </c>
      <c r="H41" s="1"/>
      <c r="J41" s="27">
        <v>44326</v>
      </c>
      <c r="K41" s="2">
        <v>110.91</v>
      </c>
      <c r="L41" s="2">
        <v>110.92</v>
      </c>
      <c r="M41" s="2">
        <v>110.87</v>
      </c>
      <c r="N41" s="2">
        <v>110.91</v>
      </c>
      <c r="O41" s="2">
        <v>0.05</v>
      </c>
      <c r="P41" s="2">
        <v>-2402</v>
      </c>
    </row>
    <row r="42" spans="1:16" x14ac:dyDescent="0.3">
      <c r="A42" s="27">
        <v>44323</v>
      </c>
      <c r="B42" s="2">
        <v>125.85</v>
      </c>
      <c r="C42" s="2">
        <v>125.96</v>
      </c>
      <c r="D42" s="2">
        <v>125.56</v>
      </c>
      <c r="E42" s="2">
        <v>125.61</v>
      </c>
      <c r="F42" s="2">
        <v>-0.24</v>
      </c>
      <c r="G42" s="2">
        <v>-1606</v>
      </c>
      <c r="H42" s="1"/>
      <c r="J42" s="27">
        <v>44323</v>
      </c>
      <c r="K42" s="2">
        <v>110.85</v>
      </c>
      <c r="L42" s="2">
        <v>110.89</v>
      </c>
      <c r="M42" s="2">
        <v>110.82</v>
      </c>
      <c r="N42" s="2">
        <v>110.86</v>
      </c>
      <c r="O42" s="2">
        <v>0</v>
      </c>
      <c r="P42" s="2">
        <v>1649</v>
      </c>
    </row>
    <row r="43" spans="1:16" x14ac:dyDescent="0.3">
      <c r="A43" s="27">
        <v>44322</v>
      </c>
      <c r="B43" s="2">
        <v>125.66</v>
      </c>
      <c r="C43" s="2">
        <v>125.86</v>
      </c>
      <c r="D43" s="2">
        <v>125.57</v>
      </c>
      <c r="E43" s="2">
        <v>125.85</v>
      </c>
      <c r="F43" s="2">
        <v>0.3</v>
      </c>
      <c r="G43" s="2">
        <v>3458</v>
      </c>
      <c r="H43" s="1"/>
      <c r="J43" s="27">
        <v>44322</v>
      </c>
      <c r="K43" s="2">
        <v>110.78</v>
      </c>
      <c r="L43" s="2">
        <v>110.86</v>
      </c>
      <c r="M43" s="2">
        <v>110.77</v>
      </c>
      <c r="N43" s="2">
        <v>110.86</v>
      </c>
      <c r="O43" s="2">
        <v>0.1</v>
      </c>
      <c r="P43" s="2">
        <v>7174</v>
      </c>
    </row>
    <row r="44" spans="1:16" x14ac:dyDescent="0.3">
      <c r="A44" s="27">
        <v>44320</v>
      </c>
      <c r="B44" s="2">
        <v>125.7</v>
      </c>
      <c r="C44" s="2">
        <v>125.89</v>
      </c>
      <c r="D44" s="2">
        <v>125.44</v>
      </c>
      <c r="E44" s="2">
        <v>125.55</v>
      </c>
      <c r="F44" s="2">
        <v>-0.08</v>
      </c>
      <c r="G44" s="2">
        <v>1294</v>
      </c>
      <c r="H44" s="1"/>
      <c r="J44" s="27">
        <v>44320</v>
      </c>
      <c r="K44" s="2">
        <v>110.78</v>
      </c>
      <c r="L44" s="2">
        <v>110.83</v>
      </c>
      <c r="M44" s="2">
        <v>110.75</v>
      </c>
      <c r="N44" s="2">
        <v>110.76</v>
      </c>
      <c r="O44" s="2">
        <v>-0.03</v>
      </c>
      <c r="P44" s="2">
        <v>4550</v>
      </c>
    </row>
    <row r="45" spans="1:16" x14ac:dyDescent="0.3">
      <c r="A45" s="27">
        <v>44319</v>
      </c>
      <c r="B45" s="2">
        <v>125.44</v>
      </c>
      <c r="C45" s="2">
        <v>125.76</v>
      </c>
      <c r="D45" s="2">
        <v>125.22</v>
      </c>
      <c r="E45" s="2">
        <v>125.63</v>
      </c>
      <c r="F45" s="2">
        <v>0.18</v>
      </c>
      <c r="G45" s="2">
        <v>9469</v>
      </c>
      <c r="H45" s="1"/>
      <c r="J45" s="27">
        <v>44319</v>
      </c>
      <c r="K45" s="2">
        <v>110.79</v>
      </c>
      <c r="L45" s="2">
        <v>110.85</v>
      </c>
      <c r="M45" s="2">
        <v>110.74</v>
      </c>
      <c r="N45" s="2">
        <v>110.79</v>
      </c>
      <c r="O45" s="2">
        <v>-0.01</v>
      </c>
      <c r="P45" s="2">
        <v>11282</v>
      </c>
    </row>
    <row r="46" spans="1:16" x14ac:dyDescent="0.3">
      <c r="A46" s="27">
        <v>44316</v>
      </c>
      <c r="B46" s="2">
        <v>125.64</v>
      </c>
      <c r="C46" s="2">
        <v>125.67</v>
      </c>
      <c r="D46" s="2">
        <v>125.34</v>
      </c>
      <c r="E46" s="2">
        <v>125.45</v>
      </c>
      <c r="F46" s="2">
        <v>-0.35</v>
      </c>
      <c r="G46" s="2">
        <v>-5159</v>
      </c>
      <c r="H46" s="1"/>
      <c r="J46" s="27">
        <v>44316</v>
      </c>
      <c r="K46" s="2">
        <v>110.86</v>
      </c>
      <c r="L46" s="2">
        <v>110.87</v>
      </c>
      <c r="M46" s="2">
        <v>110.77</v>
      </c>
      <c r="N46" s="2">
        <v>110.8</v>
      </c>
      <c r="O46" s="2">
        <v>-7.0000000000000007E-2</v>
      </c>
      <c r="P46" s="2">
        <v>-3958</v>
      </c>
    </row>
    <row r="47" spans="1:16" x14ac:dyDescent="0.3">
      <c r="A47" s="27">
        <v>44315</v>
      </c>
      <c r="B47" s="2">
        <v>126.25</v>
      </c>
      <c r="C47" s="2">
        <v>126.26</v>
      </c>
      <c r="D47" s="2">
        <v>125.8</v>
      </c>
      <c r="E47" s="2">
        <v>125.8</v>
      </c>
      <c r="F47" s="2">
        <v>-0.27</v>
      </c>
      <c r="G47" s="2">
        <v>-5054</v>
      </c>
      <c r="H47" s="1"/>
      <c r="J47" s="27">
        <v>44315</v>
      </c>
      <c r="K47" s="2">
        <v>110.92</v>
      </c>
      <c r="L47" s="2">
        <v>110.93</v>
      </c>
      <c r="M47" s="2">
        <v>110.86</v>
      </c>
      <c r="N47" s="2">
        <v>110.87</v>
      </c>
      <c r="O47" s="2">
        <v>-0.03</v>
      </c>
      <c r="P47" s="2">
        <v>-907</v>
      </c>
    </row>
    <row r="48" spans="1:16" x14ac:dyDescent="0.3">
      <c r="A48" s="27">
        <v>44314</v>
      </c>
      <c r="B48" s="2">
        <v>126.03</v>
      </c>
      <c r="C48" s="2">
        <v>126.13</v>
      </c>
      <c r="D48" s="2">
        <v>125.79</v>
      </c>
      <c r="E48" s="2">
        <v>126.07</v>
      </c>
      <c r="F48" s="2">
        <v>-7.0000000000000007E-2</v>
      </c>
      <c r="G48" s="2">
        <v>-558</v>
      </c>
      <c r="H48" s="1"/>
      <c r="J48" s="27">
        <v>44314</v>
      </c>
      <c r="K48" s="2">
        <v>110.93</v>
      </c>
      <c r="L48" s="2">
        <v>110.93</v>
      </c>
      <c r="M48" s="2">
        <v>110.85</v>
      </c>
      <c r="N48" s="2">
        <v>110.9</v>
      </c>
      <c r="O48" s="2">
        <v>-0.04</v>
      </c>
      <c r="P48" s="2">
        <v>-9571</v>
      </c>
    </row>
    <row r="49" spans="1:16" x14ac:dyDescent="0.3">
      <c r="A49" s="27">
        <v>44313</v>
      </c>
      <c r="B49" s="2">
        <v>125.91</v>
      </c>
      <c r="C49" s="2">
        <v>126.18</v>
      </c>
      <c r="D49" s="2">
        <v>125.91</v>
      </c>
      <c r="E49" s="2">
        <v>126.14</v>
      </c>
      <c r="F49" s="2">
        <v>0.15</v>
      </c>
      <c r="G49" s="2">
        <v>2747</v>
      </c>
      <c r="H49" s="1"/>
      <c r="J49" s="27">
        <v>44313</v>
      </c>
      <c r="K49" s="2">
        <v>110.87</v>
      </c>
      <c r="L49" s="2">
        <v>110.94</v>
      </c>
      <c r="M49" s="2">
        <v>110.85</v>
      </c>
      <c r="N49" s="2">
        <v>110.94</v>
      </c>
      <c r="O49" s="2">
        <v>0.04</v>
      </c>
      <c r="P49" s="2">
        <v>6699</v>
      </c>
    </row>
    <row r="50" spans="1:16" x14ac:dyDescent="0.3">
      <c r="A50" s="27">
        <v>44312</v>
      </c>
      <c r="B50" s="2">
        <v>126.28</v>
      </c>
      <c r="C50" s="2">
        <v>126.6</v>
      </c>
      <c r="D50" s="2">
        <v>125.88</v>
      </c>
      <c r="E50" s="2">
        <v>125.99</v>
      </c>
      <c r="F50" s="2">
        <v>-0.3</v>
      </c>
      <c r="G50" s="2">
        <v>2583</v>
      </c>
      <c r="H50" s="1"/>
      <c r="J50" s="27">
        <v>44312</v>
      </c>
      <c r="K50" s="2">
        <v>110.87</v>
      </c>
      <c r="L50" s="2">
        <v>110.94</v>
      </c>
      <c r="M50" s="2">
        <v>110.83</v>
      </c>
      <c r="N50" s="2">
        <v>110.9</v>
      </c>
      <c r="O50" s="2">
        <v>0</v>
      </c>
      <c r="P50" s="2">
        <v>3156</v>
      </c>
    </row>
    <row r="51" spans="1:16" x14ac:dyDescent="0.3">
      <c r="A51" s="27">
        <v>44309</v>
      </c>
      <c r="B51" s="2">
        <v>126.82</v>
      </c>
      <c r="C51" s="2">
        <v>126.92</v>
      </c>
      <c r="D51" s="2">
        <v>126.2</v>
      </c>
      <c r="E51" s="2">
        <v>126.29</v>
      </c>
      <c r="F51" s="2">
        <v>-0.46</v>
      </c>
      <c r="G51" s="2">
        <v>-3111</v>
      </c>
      <c r="H51" s="1"/>
      <c r="J51" s="27">
        <v>44309</v>
      </c>
      <c r="K51" s="2">
        <v>110.96</v>
      </c>
      <c r="L51" s="2">
        <v>110.99</v>
      </c>
      <c r="M51" s="2">
        <v>110.86</v>
      </c>
      <c r="N51" s="2">
        <v>110.9</v>
      </c>
      <c r="O51" s="2">
        <v>-0.05</v>
      </c>
      <c r="P51" s="2">
        <v>-4706</v>
      </c>
    </row>
    <row r="52" spans="1:16" x14ac:dyDescent="0.3">
      <c r="A52" s="27">
        <v>44308</v>
      </c>
      <c r="B52" s="2">
        <v>126.78</v>
      </c>
      <c r="C52" s="2">
        <v>127.01</v>
      </c>
      <c r="D52" s="2">
        <v>126.71</v>
      </c>
      <c r="E52" s="2">
        <v>126.75</v>
      </c>
      <c r="F52" s="2">
        <v>0.01</v>
      </c>
      <c r="G52" s="2">
        <v>3912</v>
      </c>
      <c r="H52" s="1"/>
      <c r="J52" s="27">
        <v>44308</v>
      </c>
      <c r="K52" s="2">
        <v>110.96</v>
      </c>
      <c r="L52" s="2">
        <v>111</v>
      </c>
      <c r="M52" s="2">
        <v>110.94</v>
      </c>
      <c r="N52" s="2">
        <v>110.95</v>
      </c>
      <c r="O52" s="2">
        <v>0.01</v>
      </c>
      <c r="P52" s="2">
        <v>7405</v>
      </c>
    </row>
    <row r="53" spans="1:16" x14ac:dyDescent="0.3">
      <c r="A53" s="27">
        <v>44307</v>
      </c>
      <c r="B53" s="2">
        <v>127.01</v>
      </c>
      <c r="C53" s="2">
        <v>127.07</v>
      </c>
      <c r="D53" s="2">
        <v>126.65</v>
      </c>
      <c r="E53" s="2">
        <v>126.74</v>
      </c>
      <c r="F53" s="2">
        <v>-0.01</v>
      </c>
      <c r="G53" s="2">
        <v>6135</v>
      </c>
      <c r="H53" s="1"/>
      <c r="J53" s="27">
        <v>44307</v>
      </c>
      <c r="K53" s="2">
        <v>110.94</v>
      </c>
      <c r="L53" s="2">
        <v>110.97</v>
      </c>
      <c r="M53" s="2">
        <v>110.92</v>
      </c>
      <c r="N53" s="2">
        <v>110.94</v>
      </c>
      <c r="O53" s="2">
        <v>0.05</v>
      </c>
      <c r="P53" s="2">
        <v>-1772</v>
      </c>
    </row>
    <row r="54" spans="1:16" x14ac:dyDescent="0.3">
      <c r="A54" s="27">
        <v>44306</v>
      </c>
      <c r="B54" s="2">
        <v>126.95</v>
      </c>
      <c r="C54" s="2">
        <v>127.1</v>
      </c>
      <c r="D54" s="2">
        <v>126.62</v>
      </c>
      <c r="E54" s="2">
        <v>126.75</v>
      </c>
      <c r="F54" s="2">
        <v>-0.28000000000000003</v>
      </c>
      <c r="G54" s="2">
        <v>-9235</v>
      </c>
      <c r="H54" s="1"/>
      <c r="J54" s="27">
        <v>44306</v>
      </c>
      <c r="K54" s="2">
        <v>110.9</v>
      </c>
      <c r="L54" s="2">
        <v>110.93</v>
      </c>
      <c r="M54" s="2">
        <v>110.87</v>
      </c>
      <c r="N54" s="2">
        <v>110.89</v>
      </c>
      <c r="O54" s="2">
        <v>-0.02</v>
      </c>
      <c r="P54" s="2">
        <v>3932</v>
      </c>
    </row>
    <row r="55" spans="1:16" x14ac:dyDescent="0.3">
      <c r="A55" s="27">
        <v>44305</v>
      </c>
      <c r="B55" s="2">
        <v>126.54</v>
      </c>
      <c r="C55" s="2">
        <v>127.04</v>
      </c>
      <c r="D55" s="2">
        <v>126.54</v>
      </c>
      <c r="E55" s="2">
        <v>127.03</v>
      </c>
      <c r="F55" s="2">
        <v>0.48</v>
      </c>
      <c r="G55" s="2">
        <v>9325</v>
      </c>
      <c r="H55" s="1"/>
      <c r="J55" s="27">
        <v>44305</v>
      </c>
      <c r="K55" s="2">
        <v>110.8</v>
      </c>
      <c r="L55" s="2">
        <v>110.91</v>
      </c>
      <c r="M55" s="2">
        <v>110.79</v>
      </c>
      <c r="N55" s="2">
        <v>110.91</v>
      </c>
      <c r="O55" s="2">
        <v>0.11</v>
      </c>
      <c r="P55" s="2">
        <v>4730</v>
      </c>
    </row>
    <row r="56" spans="1:16" x14ac:dyDescent="0.3">
      <c r="A56" s="27">
        <v>44302</v>
      </c>
      <c r="B56" s="2">
        <v>126.93</v>
      </c>
      <c r="C56" s="2">
        <v>127</v>
      </c>
      <c r="D56" s="2">
        <v>126.47</v>
      </c>
      <c r="E56" s="2">
        <v>126.55</v>
      </c>
      <c r="F56" s="2">
        <v>-0.06</v>
      </c>
      <c r="G56" s="2">
        <v>-1922</v>
      </c>
      <c r="H56" s="1"/>
      <c r="J56" s="27">
        <v>44302</v>
      </c>
      <c r="K56" s="2">
        <v>110.9</v>
      </c>
      <c r="L56" s="2">
        <v>110.91</v>
      </c>
      <c r="M56" s="2">
        <v>110.79</v>
      </c>
      <c r="N56" s="2">
        <v>110.8</v>
      </c>
      <c r="O56" s="2">
        <v>-0.04</v>
      </c>
      <c r="P56" s="2">
        <v>446</v>
      </c>
    </row>
    <row r="57" spans="1:16" x14ac:dyDescent="0.3">
      <c r="A57" s="27">
        <v>44301</v>
      </c>
      <c r="B57" s="2">
        <v>126.85</v>
      </c>
      <c r="C57" s="2">
        <v>126.9</v>
      </c>
      <c r="D57" s="2">
        <v>126.35</v>
      </c>
      <c r="E57" s="2">
        <v>126.61</v>
      </c>
      <c r="F57" s="2">
        <v>-0.27</v>
      </c>
      <c r="G57" s="2">
        <v>589</v>
      </c>
      <c r="H57" s="1"/>
      <c r="J57" s="27">
        <v>44301</v>
      </c>
      <c r="K57" s="2">
        <v>110.98</v>
      </c>
      <c r="L57" s="2">
        <v>111.01</v>
      </c>
      <c r="M57" s="2">
        <v>110.8</v>
      </c>
      <c r="N57" s="2">
        <v>110.84</v>
      </c>
      <c r="O57" s="2">
        <v>-0.15</v>
      </c>
      <c r="P57" s="2">
        <v>-8026</v>
      </c>
    </row>
    <row r="58" spans="1:16" x14ac:dyDescent="0.3">
      <c r="A58" s="27">
        <v>44300</v>
      </c>
      <c r="B58" s="2">
        <v>126.85</v>
      </c>
      <c r="C58" s="2">
        <v>126.97</v>
      </c>
      <c r="D58" s="2">
        <v>126.8</v>
      </c>
      <c r="E58" s="2">
        <v>126.88</v>
      </c>
      <c r="F58" s="2">
        <v>0.4</v>
      </c>
      <c r="G58" s="2">
        <v>3757</v>
      </c>
      <c r="H58" s="1"/>
      <c r="J58" s="27">
        <v>44300</v>
      </c>
      <c r="K58" s="2">
        <v>110.96</v>
      </c>
      <c r="L58" s="2">
        <v>111.01</v>
      </c>
      <c r="M58" s="2">
        <v>110.95</v>
      </c>
      <c r="N58" s="2">
        <v>110.99</v>
      </c>
      <c r="O58" s="2">
        <v>0.09</v>
      </c>
      <c r="P58" s="2">
        <v>6178</v>
      </c>
    </row>
    <row r="59" spans="1:16" x14ac:dyDescent="0.3">
      <c r="A59" s="27">
        <v>44299</v>
      </c>
      <c r="B59" s="2">
        <v>126.68</v>
      </c>
      <c r="C59" s="2">
        <v>126.92</v>
      </c>
      <c r="D59" s="2">
        <v>126.33</v>
      </c>
      <c r="E59" s="2">
        <v>126.48</v>
      </c>
      <c r="F59" s="2">
        <v>-0.3</v>
      </c>
      <c r="G59" s="2">
        <v>-1706</v>
      </c>
      <c r="H59" s="1"/>
      <c r="J59" s="27">
        <v>44299</v>
      </c>
      <c r="K59" s="2">
        <v>110.88</v>
      </c>
      <c r="L59" s="2">
        <v>110.96</v>
      </c>
      <c r="M59" s="2">
        <v>110.83</v>
      </c>
      <c r="N59" s="2">
        <v>110.9</v>
      </c>
      <c r="O59" s="2">
        <v>0.01</v>
      </c>
      <c r="P59" s="2">
        <v>-5171</v>
      </c>
    </row>
    <row r="60" spans="1:16" x14ac:dyDescent="0.3">
      <c r="A60" s="27">
        <v>44298</v>
      </c>
      <c r="B60" s="2">
        <v>126.39</v>
      </c>
      <c r="C60" s="2">
        <v>126.78</v>
      </c>
      <c r="D60" s="2">
        <v>126.18</v>
      </c>
      <c r="E60" s="2">
        <v>126.78</v>
      </c>
      <c r="F60" s="2">
        <v>0.43</v>
      </c>
      <c r="G60" s="2">
        <v>5545</v>
      </c>
      <c r="H60" s="1"/>
      <c r="J60" s="27">
        <v>44298</v>
      </c>
      <c r="K60" s="2">
        <v>110.75</v>
      </c>
      <c r="L60" s="2">
        <v>110.89</v>
      </c>
      <c r="M60" s="2">
        <v>110.73</v>
      </c>
      <c r="N60" s="2">
        <v>110.89</v>
      </c>
      <c r="O60" s="2">
        <v>0.15</v>
      </c>
      <c r="P60" s="2">
        <v>-3336</v>
      </c>
    </row>
    <row r="61" spans="1:16" x14ac:dyDescent="0.3">
      <c r="A61" s="27">
        <v>44295</v>
      </c>
      <c r="B61" s="2">
        <v>126.63</v>
      </c>
      <c r="C61" s="2">
        <v>126.9</v>
      </c>
      <c r="D61" s="2">
        <v>126.22</v>
      </c>
      <c r="E61" s="2">
        <v>126.35</v>
      </c>
      <c r="F61" s="2">
        <v>-0.12</v>
      </c>
      <c r="G61" s="2">
        <v>-2032</v>
      </c>
      <c r="H61" s="1"/>
      <c r="J61" s="27">
        <v>44295</v>
      </c>
      <c r="K61" s="2">
        <v>110.83</v>
      </c>
      <c r="L61" s="2">
        <v>110.86</v>
      </c>
      <c r="M61" s="2">
        <v>110.73</v>
      </c>
      <c r="N61" s="2">
        <v>110.74</v>
      </c>
      <c r="O61" s="2">
        <v>-0.06</v>
      </c>
      <c r="P61" s="2">
        <v>3640</v>
      </c>
    </row>
    <row r="62" spans="1:16" x14ac:dyDescent="0.3">
      <c r="A62" s="27">
        <v>44294</v>
      </c>
      <c r="B62" s="2">
        <v>126.05</v>
      </c>
      <c r="C62" s="2">
        <v>126.67</v>
      </c>
      <c r="D62" s="2">
        <v>126</v>
      </c>
      <c r="E62" s="2">
        <v>126.47</v>
      </c>
      <c r="F62" s="2">
        <v>0.32</v>
      </c>
      <c r="G62" s="2">
        <v>2871</v>
      </c>
      <c r="H62" s="1"/>
      <c r="J62" s="27">
        <v>44294</v>
      </c>
      <c r="K62" s="2">
        <v>110.71</v>
      </c>
      <c r="L62" s="2">
        <v>110.84</v>
      </c>
      <c r="M62" s="2">
        <v>110.69</v>
      </c>
      <c r="N62" s="2">
        <v>110.8</v>
      </c>
      <c r="O62" s="2">
        <v>7.0000000000000007E-2</v>
      </c>
      <c r="P62" s="2">
        <v>8630</v>
      </c>
    </row>
    <row r="63" spans="1:16" x14ac:dyDescent="0.3">
      <c r="A63" s="27">
        <v>44293</v>
      </c>
      <c r="B63" s="2">
        <v>126.14</v>
      </c>
      <c r="C63" s="2">
        <v>126.2</v>
      </c>
      <c r="D63" s="2">
        <v>125.96</v>
      </c>
      <c r="E63" s="2">
        <v>126.15</v>
      </c>
      <c r="F63" s="2">
        <v>0.24</v>
      </c>
      <c r="G63" s="2">
        <v>1234</v>
      </c>
      <c r="H63" s="1"/>
      <c r="J63" s="27">
        <v>44293</v>
      </c>
      <c r="K63" s="2">
        <v>110.72</v>
      </c>
      <c r="L63" s="2">
        <v>110.75</v>
      </c>
      <c r="M63" s="2">
        <v>110.67</v>
      </c>
      <c r="N63" s="2">
        <v>110.73</v>
      </c>
      <c r="O63" s="2">
        <v>0.06</v>
      </c>
      <c r="P63" s="2">
        <v>4567</v>
      </c>
    </row>
    <row r="64" spans="1:16" x14ac:dyDescent="0.3">
      <c r="A64" s="27">
        <v>44292</v>
      </c>
      <c r="B64" s="2">
        <v>125.86</v>
      </c>
      <c r="C64" s="2">
        <v>126.14</v>
      </c>
      <c r="D64" s="2">
        <v>125.85</v>
      </c>
      <c r="E64" s="2">
        <v>125.91</v>
      </c>
      <c r="F64" s="2">
        <v>0.25</v>
      </c>
      <c r="G64" s="2">
        <v>4472</v>
      </c>
      <c r="H64" s="1"/>
      <c r="J64" s="27">
        <v>44292</v>
      </c>
      <c r="K64" s="2">
        <v>110.65</v>
      </c>
      <c r="L64" s="2">
        <v>110.72</v>
      </c>
      <c r="M64" s="2">
        <v>110.65</v>
      </c>
      <c r="N64" s="2">
        <v>110.67</v>
      </c>
      <c r="O64" s="2">
        <v>0.09</v>
      </c>
      <c r="P64" s="2">
        <v>7676</v>
      </c>
    </row>
    <row r="65" spans="1:16" x14ac:dyDescent="0.3">
      <c r="A65" s="27">
        <v>44291</v>
      </c>
      <c r="B65" s="2">
        <v>126</v>
      </c>
      <c r="C65" s="2">
        <v>126.1</v>
      </c>
      <c r="D65" s="2">
        <v>125.51</v>
      </c>
      <c r="E65" s="2">
        <v>125.66</v>
      </c>
      <c r="F65" s="2">
        <v>-0.47</v>
      </c>
      <c r="G65" s="2">
        <v>2821</v>
      </c>
      <c r="H65" s="1"/>
      <c r="J65" s="27">
        <v>44291</v>
      </c>
      <c r="K65" s="2">
        <v>110.73</v>
      </c>
      <c r="L65" s="2">
        <v>110.74</v>
      </c>
      <c r="M65" s="2">
        <v>110.57</v>
      </c>
      <c r="N65" s="2">
        <v>110.58</v>
      </c>
      <c r="O65" s="2">
        <v>-0.2</v>
      </c>
      <c r="P65" s="2">
        <v>-4564</v>
      </c>
    </row>
    <row r="66" spans="1:16" x14ac:dyDescent="0.3">
      <c r="A66" s="27">
        <v>44288</v>
      </c>
      <c r="B66" s="2">
        <v>126.66</v>
      </c>
      <c r="C66" s="2">
        <v>126.72</v>
      </c>
      <c r="D66" s="2">
        <v>126.07</v>
      </c>
      <c r="E66" s="2">
        <v>126.13</v>
      </c>
      <c r="F66" s="2">
        <v>-0.32</v>
      </c>
      <c r="G66" s="2">
        <v>-1686</v>
      </c>
      <c r="H66" s="1"/>
      <c r="J66" s="27">
        <v>44288</v>
      </c>
      <c r="K66" s="2">
        <v>110.86</v>
      </c>
      <c r="L66" s="2">
        <v>110.87</v>
      </c>
      <c r="M66" s="2">
        <v>110.76</v>
      </c>
      <c r="N66" s="2">
        <v>110.78</v>
      </c>
      <c r="O66" s="2">
        <v>-0.05</v>
      </c>
      <c r="P66" s="2">
        <v>-3168</v>
      </c>
    </row>
    <row r="67" spans="1:16" x14ac:dyDescent="0.3">
      <c r="A67" s="27">
        <v>44287</v>
      </c>
      <c r="B67" s="2">
        <v>126</v>
      </c>
      <c r="C67" s="2">
        <v>126.45</v>
      </c>
      <c r="D67" s="2">
        <v>125.85</v>
      </c>
      <c r="E67" s="2">
        <v>126.45</v>
      </c>
      <c r="F67" s="2">
        <v>0.35</v>
      </c>
      <c r="G67" s="2">
        <v>-41</v>
      </c>
      <c r="H67" s="1"/>
      <c r="J67" s="27">
        <v>44287</v>
      </c>
      <c r="K67" s="2">
        <v>110.78</v>
      </c>
      <c r="L67" s="2">
        <v>110.83</v>
      </c>
      <c r="M67" s="2">
        <v>110.75</v>
      </c>
      <c r="N67" s="2">
        <v>110.83</v>
      </c>
      <c r="O67" s="2">
        <v>0.04</v>
      </c>
      <c r="P67" s="2">
        <v>-129</v>
      </c>
    </row>
    <row r="68" spans="1:16" x14ac:dyDescent="0.3">
      <c r="A68" s="27">
        <v>44286</v>
      </c>
      <c r="B68" s="2">
        <v>126.25</v>
      </c>
      <c r="C68" s="2">
        <v>126.42</v>
      </c>
      <c r="D68" s="2">
        <v>125.89</v>
      </c>
      <c r="E68" s="2">
        <v>126.1</v>
      </c>
      <c r="F68" s="2">
        <v>0.2</v>
      </c>
      <c r="G68" s="2">
        <v>3177</v>
      </c>
      <c r="H68" s="1"/>
      <c r="J68" s="27">
        <v>44286</v>
      </c>
      <c r="K68" s="2">
        <v>110.77</v>
      </c>
      <c r="L68" s="2">
        <v>110.79</v>
      </c>
      <c r="M68" s="2">
        <v>110.72</v>
      </c>
      <c r="N68" s="2">
        <v>110.79</v>
      </c>
      <c r="O68" s="2">
        <v>0.1</v>
      </c>
      <c r="P68" s="2">
        <v>-733</v>
      </c>
    </row>
    <row r="69" spans="1:16" x14ac:dyDescent="0.3">
      <c r="A69" s="27">
        <v>44285</v>
      </c>
      <c r="B69" s="2">
        <v>126.68</v>
      </c>
      <c r="C69" s="2">
        <v>126.72</v>
      </c>
      <c r="D69" s="2">
        <v>125.9</v>
      </c>
      <c r="E69" s="2">
        <v>125.9</v>
      </c>
      <c r="F69" s="2">
        <v>-1.1000000000000001</v>
      </c>
      <c r="G69" s="2">
        <v>-4458</v>
      </c>
      <c r="H69" s="1"/>
      <c r="J69" s="27">
        <v>44285</v>
      </c>
      <c r="K69" s="2">
        <v>110.84</v>
      </c>
      <c r="L69" s="2">
        <v>110.87</v>
      </c>
      <c r="M69" s="2">
        <v>110.69</v>
      </c>
      <c r="N69" s="2">
        <v>110.69</v>
      </c>
      <c r="O69" s="2">
        <v>-0.21</v>
      </c>
      <c r="P69" s="2">
        <v>-2643</v>
      </c>
    </row>
    <row r="70" spans="1:16" x14ac:dyDescent="0.3">
      <c r="A70" s="27">
        <v>44284</v>
      </c>
      <c r="B70" s="2">
        <v>126.4</v>
      </c>
      <c r="C70" s="2">
        <v>127</v>
      </c>
      <c r="D70" s="2">
        <v>126.37</v>
      </c>
      <c r="E70" s="2">
        <v>127</v>
      </c>
      <c r="F70" s="2">
        <v>0.41</v>
      </c>
      <c r="G70" s="2">
        <v>2302</v>
      </c>
      <c r="H70" s="1"/>
      <c r="J70" s="27">
        <v>44284</v>
      </c>
      <c r="K70" s="2">
        <v>110.83</v>
      </c>
      <c r="L70" s="2">
        <v>110.9</v>
      </c>
      <c r="M70" s="2">
        <v>110.82</v>
      </c>
      <c r="N70" s="2">
        <v>110.9</v>
      </c>
      <c r="O70" s="2">
        <v>0.05</v>
      </c>
      <c r="P70" s="2">
        <v>5179</v>
      </c>
    </row>
    <row r="71" spans="1:16" x14ac:dyDescent="0.3">
      <c r="A71" s="27">
        <v>44281</v>
      </c>
      <c r="B71" s="2">
        <v>126.94</v>
      </c>
      <c r="C71" s="2">
        <v>126.99</v>
      </c>
      <c r="D71" s="2">
        <v>126.59</v>
      </c>
      <c r="E71" s="2">
        <v>126.59</v>
      </c>
      <c r="F71" s="2">
        <v>-0.5</v>
      </c>
      <c r="G71" s="2">
        <v>-1382</v>
      </c>
      <c r="H71" s="1"/>
      <c r="J71" s="27">
        <v>44281</v>
      </c>
      <c r="K71" s="2">
        <v>110.9</v>
      </c>
      <c r="L71" s="2">
        <v>110.94</v>
      </c>
      <c r="M71" s="2">
        <v>110.85</v>
      </c>
      <c r="N71" s="2">
        <v>110.85</v>
      </c>
      <c r="O71" s="2">
        <v>-0.08</v>
      </c>
      <c r="P71" s="2">
        <v>5191</v>
      </c>
    </row>
    <row r="72" spans="1:16" x14ac:dyDescent="0.3">
      <c r="A72" s="27">
        <v>44280</v>
      </c>
      <c r="B72" s="2">
        <v>126.7</v>
      </c>
      <c r="C72" s="2">
        <v>127.17</v>
      </c>
      <c r="D72" s="2">
        <v>126.41</v>
      </c>
      <c r="E72" s="2">
        <v>127.09</v>
      </c>
      <c r="F72" s="2">
        <v>0.28000000000000003</v>
      </c>
      <c r="G72" s="2">
        <v>1289</v>
      </c>
      <c r="H72" s="1"/>
      <c r="J72" s="27">
        <v>44280</v>
      </c>
      <c r="K72" s="2">
        <v>110.85</v>
      </c>
      <c r="L72" s="2">
        <v>110.96</v>
      </c>
      <c r="M72" s="2">
        <v>110.79</v>
      </c>
      <c r="N72" s="2">
        <v>110.93</v>
      </c>
      <c r="O72" s="2">
        <v>0.06</v>
      </c>
      <c r="P72" s="2">
        <v>-1954</v>
      </c>
    </row>
    <row r="73" spans="1:16" x14ac:dyDescent="0.3">
      <c r="A73" s="27">
        <v>44279</v>
      </c>
      <c r="B73" s="2">
        <v>126.7</v>
      </c>
      <c r="C73" s="2">
        <v>127.07</v>
      </c>
      <c r="D73" s="2">
        <v>126.6</v>
      </c>
      <c r="E73" s="2">
        <v>126.81</v>
      </c>
      <c r="F73" s="2">
        <v>0.5</v>
      </c>
      <c r="G73" s="2">
        <v>4369</v>
      </c>
      <c r="H73" s="1"/>
      <c r="J73" s="27">
        <v>44279</v>
      </c>
      <c r="K73" s="2">
        <v>110.84</v>
      </c>
      <c r="L73" s="2">
        <v>110.93</v>
      </c>
      <c r="M73" s="2">
        <v>110.81</v>
      </c>
      <c r="N73" s="2">
        <v>110.87</v>
      </c>
      <c r="O73" s="2">
        <v>0.1</v>
      </c>
      <c r="P73" s="2">
        <v>11587</v>
      </c>
    </row>
    <row r="74" spans="1:16" x14ac:dyDescent="0.3">
      <c r="A74" s="27">
        <v>44278</v>
      </c>
      <c r="B74" s="2">
        <v>126.2</v>
      </c>
      <c r="C74" s="2">
        <v>126.56</v>
      </c>
      <c r="D74" s="2">
        <v>125.99</v>
      </c>
      <c r="E74" s="2">
        <v>126.31</v>
      </c>
      <c r="F74" s="2">
        <v>0.06</v>
      </c>
      <c r="G74" s="2">
        <v>-5267</v>
      </c>
      <c r="H74" s="1"/>
      <c r="J74" s="27">
        <v>44278</v>
      </c>
      <c r="K74" s="2">
        <v>110.79</v>
      </c>
      <c r="L74" s="2">
        <v>110.89</v>
      </c>
      <c r="M74" s="2">
        <v>110.75</v>
      </c>
      <c r="N74" s="2">
        <v>110.77</v>
      </c>
      <c r="O74" s="2">
        <v>-0.04</v>
      </c>
      <c r="P74" s="2">
        <v>10490</v>
      </c>
    </row>
    <row r="75" spans="1:16" x14ac:dyDescent="0.3">
      <c r="A75" s="27">
        <v>44277</v>
      </c>
      <c r="B75" s="2">
        <v>125.5</v>
      </c>
      <c r="C75" s="2">
        <v>126.27</v>
      </c>
      <c r="D75" s="2">
        <v>125.4</v>
      </c>
      <c r="E75" s="2">
        <v>126.25</v>
      </c>
      <c r="F75" s="2">
        <v>0.72</v>
      </c>
      <c r="G75" s="2">
        <v>-6073</v>
      </c>
      <c r="H75" s="1"/>
      <c r="J75" s="27">
        <v>44277</v>
      </c>
      <c r="K75" s="2">
        <v>110.69</v>
      </c>
      <c r="L75" s="2">
        <v>110.82</v>
      </c>
      <c r="M75" s="2">
        <v>110.61</v>
      </c>
      <c r="N75" s="2">
        <v>110.81</v>
      </c>
      <c r="O75" s="2">
        <v>0.09</v>
      </c>
      <c r="P75" s="2">
        <v>1777</v>
      </c>
    </row>
    <row r="76" spans="1:16" x14ac:dyDescent="0.3">
      <c r="A76" s="27">
        <v>44274</v>
      </c>
      <c r="B76" s="2">
        <v>124.8</v>
      </c>
      <c r="C76" s="2">
        <v>125.7</v>
      </c>
      <c r="D76" s="2">
        <v>124.6</v>
      </c>
      <c r="E76" s="2">
        <v>125.53</v>
      </c>
      <c r="F76" s="2">
        <v>0.43</v>
      </c>
      <c r="G76" s="2">
        <v>1482</v>
      </c>
      <c r="H76" s="1"/>
      <c r="J76" s="27">
        <v>44274</v>
      </c>
      <c r="K76" s="2">
        <v>110.67</v>
      </c>
      <c r="L76" s="2">
        <v>110.74</v>
      </c>
      <c r="M76" s="2">
        <v>110.59</v>
      </c>
      <c r="N76" s="2">
        <v>110.72</v>
      </c>
      <c r="O76" s="2">
        <v>-0.04</v>
      </c>
      <c r="P76" s="2">
        <v>-694</v>
      </c>
    </row>
    <row r="77" spans="1:16" x14ac:dyDescent="0.3">
      <c r="A77" s="27">
        <v>44273</v>
      </c>
      <c r="B77" s="2">
        <v>125.37</v>
      </c>
      <c r="C77" s="2">
        <v>125.65</v>
      </c>
      <c r="D77" s="2">
        <v>124.8</v>
      </c>
      <c r="E77" s="2">
        <v>125.1</v>
      </c>
      <c r="F77" s="2">
        <v>-0.3</v>
      </c>
      <c r="G77" s="2">
        <v>-4447</v>
      </c>
      <c r="H77" s="1"/>
      <c r="J77" s="27">
        <v>44273</v>
      </c>
      <c r="K77" s="2">
        <v>110.74</v>
      </c>
      <c r="L77" s="2">
        <v>110.84</v>
      </c>
      <c r="M77" s="2">
        <v>110.63</v>
      </c>
      <c r="N77" s="2">
        <v>110.76</v>
      </c>
      <c r="O77" s="2">
        <v>0.11</v>
      </c>
      <c r="P77" s="2">
        <v>-5204</v>
      </c>
    </row>
    <row r="78" spans="1:16" x14ac:dyDescent="0.3">
      <c r="A78" s="27">
        <v>44272</v>
      </c>
      <c r="B78" s="2">
        <v>125.46</v>
      </c>
      <c r="C78" s="2">
        <v>125.54</v>
      </c>
      <c r="D78" s="2">
        <v>125.23</v>
      </c>
      <c r="E78" s="2">
        <v>125.4</v>
      </c>
      <c r="F78" s="2">
        <v>-0.32</v>
      </c>
      <c r="G78" s="2">
        <v>-1564</v>
      </c>
      <c r="H78" s="1"/>
      <c r="J78" s="27">
        <v>44272</v>
      </c>
      <c r="K78" s="2">
        <v>110.6</v>
      </c>
      <c r="L78" s="2">
        <v>110.71</v>
      </c>
      <c r="M78" s="2">
        <v>110.59</v>
      </c>
      <c r="N78" s="2">
        <v>110.65</v>
      </c>
      <c r="O78" s="2">
        <v>-0.02</v>
      </c>
      <c r="P78" s="2">
        <v>-2571</v>
      </c>
    </row>
    <row r="79" spans="1:16" x14ac:dyDescent="0.3">
      <c r="A79" s="27">
        <v>44271</v>
      </c>
      <c r="B79" s="2">
        <v>125.22</v>
      </c>
      <c r="C79" s="2">
        <v>125.74</v>
      </c>
      <c r="D79" s="2">
        <v>125.07</v>
      </c>
      <c r="E79" s="2">
        <v>125.72</v>
      </c>
      <c r="F79" s="2">
        <v>0.77</v>
      </c>
      <c r="G79" s="2">
        <v>4250</v>
      </c>
      <c r="H79" s="1"/>
      <c r="J79" s="27">
        <v>44271</v>
      </c>
      <c r="K79" s="2">
        <v>110.57</v>
      </c>
      <c r="L79" s="2">
        <v>110.67</v>
      </c>
      <c r="M79" s="2">
        <v>110.44</v>
      </c>
      <c r="N79" s="2">
        <v>110.67</v>
      </c>
      <c r="O79" s="2">
        <v>0.19</v>
      </c>
      <c r="P79" s="2">
        <v>-16308</v>
      </c>
    </row>
    <row r="80" spans="1:16" x14ac:dyDescent="0.3">
      <c r="A80" s="27">
        <v>44270</v>
      </c>
      <c r="B80" s="2">
        <v>126.05</v>
      </c>
      <c r="C80" s="2">
        <v>126.32</v>
      </c>
      <c r="D80" s="2">
        <v>125.68</v>
      </c>
      <c r="E80" s="2">
        <v>125.96</v>
      </c>
      <c r="F80" s="2">
        <v>-0.43</v>
      </c>
      <c r="G80" s="2">
        <v>4653</v>
      </c>
      <c r="H80" s="1"/>
      <c r="J80" s="27">
        <v>44270</v>
      </c>
      <c r="K80" s="2">
        <v>111</v>
      </c>
      <c r="L80" s="2">
        <v>111.14</v>
      </c>
      <c r="M80" s="2">
        <v>110.91</v>
      </c>
      <c r="N80" s="2">
        <v>111.14</v>
      </c>
      <c r="O80" s="2">
        <v>0.1</v>
      </c>
      <c r="P80" s="2">
        <v>-2830</v>
      </c>
    </row>
    <row r="81" spans="1:16" x14ac:dyDescent="0.3">
      <c r="A81" s="27">
        <v>44267</v>
      </c>
      <c r="B81" s="2">
        <v>127.02</v>
      </c>
      <c r="C81" s="2">
        <v>127.11</v>
      </c>
      <c r="D81" s="2">
        <v>126.39</v>
      </c>
      <c r="E81" s="2">
        <v>126.39</v>
      </c>
      <c r="F81" s="2">
        <v>-0.78</v>
      </c>
      <c r="G81" s="2">
        <v>-1566</v>
      </c>
      <c r="H81" s="1"/>
      <c r="J81" s="27">
        <v>44267</v>
      </c>
      <c r="K81" s="2">
        <v>111.17</v>
      </c>
      <c r="L81" s="2">
        <v>111.29</v>
      </c>
      <c r="M81" s="2">
        <v>111</v>
      </c>
      <c r="N81" s="2">
        <v>111.04</v>
      </c>
      <c r="O81" s="2">
        <v>-0.14000000000000001</v>
      </c>
      <c r="P81" s="2">
        <v>-3377</v>
      </c>
    </row>
    <row r="82" spans="1:16" x14ac:dyDescent="0.3">
      <c r="A82" s="27">
        <v>44266</v>
      </c>
      <c r="B82" s="2">
        <v>127.12</v>
      </c>
      <c r="C82" s="2">
        <v>127.44</v>
      </c>
      <c r="D82" s="2">
        <v>126.98</v>
      </c>
      <c r="E82" s="2">
        <v>127.17</v>
      </c>
      <c r="F82" s="2">
        <v>0.22</v>
      </c>
      <c r="G82" s="2">
        <v>-348</v>
      </c>
      <c r="H82" s="1"/>
      <c r="J82" s="27">
        <v>44266</v>
      </c>
      <c r="K82" s="2">
        <v>111.15</v>
      </c>
      <c r="L82" s="2">
        <v>111.26</v>
      </c>
      <c r="M82" s="2">
        <v>111.12</v>
      </c>
      <c r="N82" s="2">
        <v>111.18</v>
      </c>
      <c r="O82" s="2">
        <v>0.09</v>
      </c>
      <c r="P82" s="2">
        <v>-8016</v>
      </c>
    </row>
    <row r="83" spans="1:16" x14ac:dyDescent="0.3">
      <c r="A83" s="27">
        <v>44265</v>
      </c>
      <c r="B83" s="2">
        <v>127.15</v>
      </c>
      <c r="C83" s="2">
        <v>127.73</v>
      </c>
      <c r="D83" s="2">
        <v>126.79</v>
      </c>
      <c r="E83" s="2">
        <v>126.95</v>
      </c>
      <c r="F83" s="2">
        <v>7.0000000000000007E-2</v>
      </c>
      <c r="G83" s="2">
        <v>-1395</v>
      </c>
      <c r="H83" s="1"/>
      <c r="J83" s="27">
        <v>44265</v>
      </c>
      <c r="K83" s="2">
        <v>111.01</v>
      </c>
      <c r="L83" s="2">
        <v>111.13</v>
      </c>
      <c r="M83" s="2">
        <v>110.97</v>
      </c>
      <c r="N83" s="2">
        <v>111.09</v>
      </c>
      <c r="O83" s="2">
        <v>0.16</v>
      </c>
      <c r="P83" s="2">
        <v>-4551</v>
      </c>
    </row>
    <row r="84" spans="1:16" x14ac:dyDescent="0.3">
      <c r="A84" s="27">
        <v>44264</v>
      </c>
      <c r="B84" s="2">
        <v>126.93</v>
      </c>
      <c r="C84" s="2">
        <v>127.11</v>
      </c>
      <c r="D84" s="2">
        <v>126.42</v>
      </c>
      <c r="E84" s="2">
        <v>126.88</v>
      </c>
      <c r="F84" s="2">
        <v>-0.05</v>
      </c>
      <c r="G84" s="2">
        <v>-233</v>
      </c>
      <c r="H84" s="1"/>
      <c r="J84" s="27">
        <v>44264</v>
      </c>
      <c r="K84" s="2">
        <v>111.13</v>
      </c>
      <c r="L84" s="2">
        <v>111.17</v>
      </c>
      <c r="M84" s="2">
        <v>110.86</v>
      </c>
      <c r="N84" s="2">
        <v>110.93</v>
      </c>
      <c r="O84" s="2">
        <v>-0.26</v>
      </c>
      <c r="P84" s="2">
        <v>13011</v>
      </c>
    </row>
    <row r="85" spans="1:16" x14ac:dyDescent="0.3">
      <c r="A85" s="27">
        <v>44263</v>
      </c>
      <c r="B85" s="2">
        <v>127.23</v>
      </c>
      <c r="C85" s="2">
        <v>127.65</v>
      </c>
      <c r="D85" s="2">
        <v>126.93</v>
      </c>
      <c r="E85" s="2">
        <v>126.93</v>
      </c>
      <c r="F85" s="2">
        <v>-0.42</v>
      </c>
      <c r="G85" s="2">
        <v>2541</v>
      </c>
      <c r="H85" s="1"/>
      <c r="J85" s="27">
        <v>44263</v>
      </c>
      <c r="K85" s="2">
        <v>111.4</v>
      </c>
      <c r="L85" s="2">
        <v>111.43</v>
      </c>
      <c r="M85" s="2">
        <v>111.19</v>
      </c>
      <c r="N85" s="2">
        <v>111.19</v>
      </c>
      <c r="O85" s="2">
        <v>-0.22</v>
      </c>
      <c r="P85" s="2">
        <v>2813</v>
      </c>
    </row>
    <row r="86" spans="1:16" x14ac:dyDescent="0.3">
      <c r="A86" s="27">
        <v>44260</v>
      </c>
      <c r="B86" s="2">
        <v>127.08</v>
      </c>
      <c r="C86" s="2">
        <v>127.53</v>
      </c>
      <c r="D86" s="2">
        <v>127.02</v>
      </c>
      <c r="E86" s="2">
        <v>127.35</v>
      </c>
      <c r="F86" s="2">
        <v>-0.21</v>
      </c>
      <c r="G86" s="2">
        <v>380</v>
      </c>
      <c r="H86" s="1"/>
      <c r="J86" s="27">
        <v>44260</v>
      </c>
      <c r="K86" s="2">
        <v>111.44</v>
      </c>
      <c r="L86" s="2">
        <v>111.49</v>
      </c>
      <c r="M86" s="2">
        <v>111.41</v>
      </c>
      <c r="N86" s="2">
        <v>111.41</v>
      </c>
      <c r="O86" s="2">
        <v>-0.09</v>
      </c>
      <c r="P86" s="2">
        <v>-5204</v>
      </c>
    </row>
    <row r="87" spans="1:16" x14ac:dyDescent="0.3">
      <c r="A87" s="27">
        <v>44259</v>
      </c>
      <c r="B87" s="2">
        <v>127.45</v>
      </c>
      <c r="C87" s="2">
        <v>127.59</v>
      </c>
      <c r="D87" s="2">
        <v>127.26</v>
      </c>
      <c r="E87" s="2">
        <v>127.56</v>
      </c>
      <c r="F87" s="2">
        <v>-0.18</v>
      </c>
      <c r="G87" s="2">
        <v>-3906</v>
      </c>
      <c r="H87" s="1"/>
      <c r="J87" s="27">
        <v>44259</v>
      </c>
      <c r="K87" s="2">
        <v>111.47</v>
      </c>
      <c r="L87" s="2">
        <v>111.5</v>
      </c>
      <c r="M87" s="2">
        <v>111.45</v>
      </c>
      <c r="N87" s="2">
        <v>111.5</v>
      </c>
      <c r="O87" s="2">
        <v>0</v>
      </c>
      <c r="P87" s="2">
        <v>-1212</v>
      </c>
    </row>
    <row r="88" spans="1:16" x14ac:dyDescent="0.3">
      <c r="A88" s="27">
        <v>44258</v>
      </c>
      <c r="B88" s="2">
        <v>127.75</v>
      </c>
      <c r="C88" s="2">
        <v>127.91</v>
      </c>
      <c r="D88" s="2">
        <v>127.61</v>
      </c>
      <c r="E88" s="2">
        <v>127.74</v>
      </c>
      <c r="F88" s="2">
        <v>0.19</v>
      </c>
      <c r="G88" s="2">
        <v>422</v>
      </c>
      <c r="H88" s="1"/>
      <c r="J88" s="27">
        <v>44258</v>
      </c>
      <c r="K88" s="2">
        <v>111.5</v>
      </c>
      <c r="L88" s="2">
        <v>111.52</v>
      </c>
      <c r="M88" s="2">
        <v>111.47</v>
      </c>
      <c r="N88" s="2">
        <v>111.5</v>
      </c>
      <c r="O88" s="2">
        <v>0.04</v>
      </c>
      <c r="P88" s="2">
        <v>-1014</v>
      </c>
    </row>
    <row r="89" spans="1:16" x14ac:dyDescent="0.3">
      <c r="A89" s="27">
        <v>44257</v>
      </c>
      <c r="B89" s="2">
        <v>127.75</v>
      </c>
      <c r="C89" s="2">
        <v>128.02000000000001</v>
      </c>
      <c r="D89" s="2">
        <v>127.5</v>
      </c>
      <c r="E89" s="2">
        <v>127.55</v>
      </c>
      <c r="F89" s="2">
        <v>0.05</v>
      </c>
      <c r="G89" s="2">
        <v>3050</v>
      </c>
      <c r="H89" s="1"/>
      <c r="J89" s="27">
        <v>44257</v>
      </c>
      <c r="K89" s="2">
        <v>111.48</v>
      </c>
      <c r="L89" s="2">
        <v>111.53</v>
      </c>
      <c r="M89" s="2">
        <v>111.46</v>
      </c>
      <c r="N89" s="2">
        <v>111.46</v>
      </c>
      <c r="O89" s="2">
        <v>0.02</v>
      </c>
      <c r="P89" s="2">
        <v>706</v>
      </c>
    </row>
    <row r="90" spans="1:16" x14ac:dyDescent="0.3">
      <c r="A90" s="27">
        <v>44253</v>
      </c>
      <c r="B90" s="2">
        <v>127.5</v>
      </c>
      <c r="C90" s="2">
        <v>127.93</v>
      </c>
      <c r="D90" s="2">
        <v>127.21</v>
      </c>
      <c r="E90" s="2">
        <v>127.5</v>
      </c>
      <c r="F90" s="2">
        <v>-0.92</v>
      </c>
      <c r="G90" s="2">
        <v>-7449</v>
      </c>
      <c r="H90" s="1"/>
      <c r="J90" s="27">
        <v>44253</v>
      </c>
      <c r="K90" s="2">
        <v>111.4</v>
      </c>
      <c r="L90" s="2">
        <v>111.49</v>
      </c>
      <c r="M90" s="2">
        <v>111.32</v>
      </c>
      <c r="N90" s="2">
        <v>111.44</v>
      </c>
      <c r="O90" s="2">
        <v>-0.14000000000000001</v>
      </c>
      <c r="P90" s="2">
        <v>-13783</v>
      </c>
    </row>
    <row r="91" spans="1:16" x14ac:dyDescent="0.3">
      <c r="A91" s="27">
        <v>44252</v>
      </c>
      <c r="B91" s="2">
        <v>128.6</v>
      </c>
      <c r="C91" s="2">
        <v>128.76</v>
      </c>
      <c r="D91" s="2">
        <v>128.34</v>
      </c>
      <c r="E91" s="2">
        <v>128.41999999999999</v>
      </c>
      <c r="F91" s="2">
        <v>-0.44</v>
      </c>
      <c r="G91" s="2">
        <v>-2644</v>
      </c>
      <c r="H91" s="1"/>
      <c r="J91" s="27">
        <v>44252</v>
      </c>
      <c r="K91" s="2">
        <v>111.55</v>
      </c>
      <c r="L91" s="2">
        <v>111.65</v>
      </c>
      <c r="M91" s="2">
        <v>111.53</v>
      </c>
      <c r="N91" s="2">
        <v>111.58</v>
      </c>
      <c r="O91" s="2">
        <v>-0.01</v>
      </c>
      <c r="P91" s="2">
        <v>18092</v>
      </c>
    </row>
    <row r="92" spans="1:16" x14ac:dyDescent="0.3">
      <c r="A92" s="27">
        <v>44251</v>
      </c>
      <c r="B92" s="2">
        <v>128.41</v>
      </c>
      <c r="C92" s="2">
        <v>128.97999999999999</v>
      </c>
      <c r="D92" s="2">
        <v>128.25</v>
      </c>
      <c r="E92" s="2">
        <v>128.86000000000001</v>
      </c>
      <c r="F92" s="2">
        <v>0.45</v>
      </c>
      <c r="G92" s="2">
        <v>-4005</v>
      </c>
      <c r="H92" s="1"/>
      <c r="J92" s="27">
        <v>44251</v>
      </c>
      <c r="K92" s="2">
        <v>111.54</v>
      </c>
      <c r="L92" s="2">
        <v>111.61</v>
      </c>
      <c r="M92" s="2">
        <v>111.52</v>
      </c>
      <c r="N92" s="2">
        <v>111.59</v>
      </c>
      <c r="O92" s="2">
        <v>0.05</v>
      </c>
      <c r="P92" s="2">
        <v>138</v>
      </c>
    </row>
    <row r="93" spans="1:16" x14ac:dyDescent="0.3">
      <c r="A93" s="27">
        <v>44250</v>
      </c>
      <c r="B93" s="2">
        <v>128.15</v>
      </c>
      <c r="C93" s="2">
        <v>128.41</v>
      </c>
      <c r="D93" s="2">
        <v>127.96</v>
      </c>
      <c r="E93" s="2">
        <v>128.41</v>
      </c>
      <c r="F93" s="2">
        <v>0.41</v>
      </c>
      <c r="G93" s="2">
        <v>2784</v>
      </c>
      <c r="H93" s="1"/>
      <c r="J93" s="27">
        <v>44250</v>
      </c>
      <c r="K93" s="2">
        <v>111.5</v>
      </c>
      <c r="L93" s="2">
        <v>111.54</v>
      </c>
      <c r="M93" s="2">
        <v>111.46</v>
      </c>
      <c r="N93" s="2">
        <v>111.54</v>
      </c>
      <c r="O93" s="2">
        <v>7.0000000000000007E-2</v>
      </c>
      <c r="P93" s="2">
        <v>-7935</v>
      </c>
    </row>
    <row r="94" spans="1:16" x14ac:dyDescent="0.3">
      <c r="A94" s="27">
        <v>44249</v>
      </c>
      <c r="B94" s="2">
        <v>128.30000000000001</v>
      </c>
      <c r="C94" s="2">
        <v>128.44</v>
      </c>
      <c r="D94" s="2">
        <v>127.96</v>
      </c>
      <c r="E94" s="2">
        <v>128</v>
      </c>
      <c r="F94" s="2">
        <v>-0.55000000000000004</v>
      </c>
      <c r="G94" s="2">
        <v>-1619</v>
      </c>
      <c r="H94" s="1"/>
      <c r="J94" s="27">
        <v>44249</v>
      </c>
      <c r="K94" s="2">
        <v>111.54</v>
      </c>
      <c r="L94" s="2">
        <v>111.56</v>
      </c>
      <c r="M94" s="2">
        <v>111.44</v>
      </c>
      <c r="N94" s="2">
        <v>111.47</v>
      </c>
      <c r="O94" s="2">
        <v>-0.1</v>
      </c>
      <c r="P94" s="2">
        <v>-24730</v>
      </c>
    </row>
    <row r="95" spans="1:16" x14ac:dyDescent="0.3">
      <c r="A95" s="27">
        <v>44246</v>
      </c>
      <c r="B95" s="2">
        <v>128.81</v>
      </c>
      <c r="C95" s="2">
        <v>128.82</v>
      </c>
      <c r="D95" s="2">
        <v>128.51</v>
      </c>
      <c r="E95" s="2">
        <v>128.55000000000001</v>
      </c>
      <c r="F95" s="2">
        <v>-0.26</v>
      </c>
      <c r="G95" s="2">
        <v>-7051</v>
      </c>
      <c r="H95" s="1"/>
      <c r="J95" s="27">
        <v>44246</v>
      </c>
      <c r="K95" s="2">
        <v>111.6</v>
      </c>
      <c r="L95" s="2">
        <v>111.61</v>
      </c>
      <c r="M95" s="2">
        <v>111.56</v>
      </c>
      <c r="N95" s="2">
        <v>111.57</v>
      </c>
      <c r="O95" s="2">
        <v>-0.02</v>
      </c>
      <c r="P95" s="2">
        <v>-1560</v>
      </c>
    </row>
    <row r="96" spans="1:16" x14ac:dyDescent="0.3">
      <c r="A96" s="27">
        <v>44245</v>
      </c>
      <c r="B96" s="2">
        <v>128.82</v>
      </c>
      <c r="C96" s="2">
        <v>128.96</v>
      </c>
      <c r="D96" s="2">
        <v>128.78</v>
      </c>
      <c r="E96" s="2">
        <v>128.81</v>
      </c>
      <c r="F96" s="2">
        <v>0.09</v>
      </c>
      <c r="G96" s="2">
        <v>650</v>
      </c>
      <c r="H96" s="1"/>
      <c r="J96" s="27">
        <v>44245</v>
      </c>
      <c r="K96" s="2">
        <v>111.61</v>
      </c>
      <c r="L96" s="2">
        <v>111.62</v>
      </c>
      <c r="M96" s="2">
        <v>111.58</v>
      </c>
      <c r="N96" s="2">
        <v>111.59</v>
      </c>
      <c r="O96" s="2">
        <v>0.01</v>
      </c>
      <c r="P96" s="2">
        <v>-4968</v>
      </c>
    </row>
    <row r="97" spans="1:16" x14ac:dyDescent="0.3">
      <c r="A97" s="27">
        <v>44244</v>
      </c>
      <c r="B97" s="2">
        <v>128.44999999999999</v>
      </c>
      <c r="C97" s="2">
        <v>128.72</v>
      </c>
      <c r="D97" s="2">
        <v>128.31</v>
      </c>
      <c r="E97" s="2">
        <v>128.72</v>
      </c>
      <c r="F97" s="2">
        <v>-0.15</v>
      </c>
      <c r="G97" s="2">
        <v>-7710</v>
      </c>
      <c r="H97" s="1"/>
      <c r="J97" s="27">
        <v>44244</v>
      </c>
      <c r="K97" s="2">
        <v>111.54</v>
      </c>
      <c r="L97" s="2">
        <v>111.59</v>
      </c>
      <c r="M97" s="2">
        <v>111.52</v>
      </c>
      <c r="N97" s="2">
        <v>111.58</v>
      </c>
      <c r="O97" s="2">
        <v>-0.03</v>
      </c>
      <c r="P97" s="2">
        <v>-16384</v>
      </c>
    </row>
    <row r="98" spans="1:16" x14ac:dyDescent="0.3">
      <c r="A98" s="27">
        <v>44243</v>
      </c>
      <c r="B98" s="2">
        <v>128.66999999999999</v>
      </c>
      <c r="C98" s="2">
        <v>128.87</v>
      </c>
      <c r="D98" s="2">
        <v>128.61000000000001</v>
      </c>
      <c r="E98" s="2">
        <v>128.87</v>
      </c>
      <c r="F98" s="2">
        <v>0.26</v>
      </c>
      <c r="G98" s="2">
        <v>-1768</v>
      </c>
      <c r="H98" s="1"/>
      <c r="J98" s="27">
        <v>44243</v>
      </c>
      <c r="K98" s="2">
        <v>111.56</v>
      </c>
      <c r="L98" s="2">
        <v>111.61</v>
      </c>
      <c r="M98" s="2">
        <v>111.56</v>
      </c>
      <c r="N98" s="2">
        <v>111.61</v>
      </c>
      <c r="O98" s="2">
        <v>7.0000000000000007E-2</v>
      </c>
      <c r="P98" s="2">
        <v>-2312</v>
      </c>
    </row>
    <row r="99" spans="1:16" x14ac:dyDescent="0.3">
      <c r="A99" s="27">
        <v>44242</v>
      </c>
      <c r="B99" s="2">
        <v>128.71</v>
      </c>
      <c r="C99" s="2">
        <v>128.83000000000001</v>
      </c>
      <c r="D99" s="2">
        <v>128.53</v>
      </c>
      <c r="E99" s="2">
        <v>128.61000000000001</v>
      </c>
      <c r="F99" s="2">
        <v>-0.34</v>
      </c>
      <c r="G99" s="2">
        <v>2772</v>
      </c>
      <c r="H99" s="1"/>
      <c r="J99" s="27">
        <v>44242</v>
      </c>
      <c r="K99" s="2">
        <v>111.54</v>
      </c>
      <c r="L99" s="2">
        <v>111.57</v>
      </c>
      <c r="M99" s="2">
        <v>111.52</v>
      </c>
      <c r="N99" s="2">
        <v>111.54</v>
      </c>
      <c r="O99" s="2">
        <v>-0.04</v>
      </c>
      <c r="P99" s="2">
        <v>1520</v>
      </c>
    </row>
    <row r="100" spans="1:16" x14ac:dyDescent="0.3">
      <c r="A100" s="27">
        <v>44237</v>
      </c>
      <c r="B100" s="2">
        <v>129.06</v>
      </c>
      <c r="C100" s="2">
        <v>129.11000000000001</v>
      </c>
      <c r="D100" s="2">
        <v>128.85</v>
      </c>
      <c r="E100" s="2">
        <v>128.94999999999999</v>
      </c>
      <c r="F100" s="2">
        <v>-0.08</v>
      </c>
      <c r="G100" s="2">
        <v>-3615</v>
      </c>
      <c r="H100" s="1"/>
      <c r="J100" s="27">
        <v>44237</v>
      </c>
      <c r="K100" s="2">
        <v>111.61</v>
      </c>
      <c r="L100" s="2">
        <v>111.62</v>
      </c>
      <c r="M100" s="2">
        <v>111.54</v>
      </c>
      <c r="N100" s="2">
        <v>111.58</v>
      </c>
      <c r="O100" s="2">
        <v>-0.01</v>
      </c>
      <c r="P100" s="2">
        <v>163</v>
      </c>
    </row>
    <row r="101" spans="1:16" x14ac:dyDescent="0.3">
      <c r="A101" s="27">
        <v>44236</v>
      </c>
      <c r="B101" s="2">
        <v>129.05000000000001</v>
      </c>
      <c r="C101" s="2">
        <v>129.15</v>
      </c>
      <c r="D101" s="2">
        <v>128.96</v>
      </c>
      <c r="E101" s="2">
        <v>129.03</v>
      </c>
      <c r="F101" s="2">
        <v>0.12</v>
      </c>
      <c r="G101" s="2">
        <v>1388</v>
      </c>
      <c r="H101" s="1"/>
      <c r="J101" s="27">
        <v>44236</v>
      </c>
      <c r="K101" s="2">
        <v>111.61</v>
      </c>
      <c r="L101" s="2">
        <v>111.65</v>
      </c>
      <c r="M101" s="2">
        <v>111.59</v>
      </c>
      <c r="N101" s="2">
        <v>111.59</v>
      </c>
      <c r="O101" s="2">
        <v>0.02</v>
      </c>
      <c r="P101" s="2">
        <v>1584</v>
      </c>
    </row>
    <row r="102" spans="1:16" x14ac:dyDescent="0.3">
      <c r="A102" s="27">
        <v>44235</v>
      </c>
      <c r="B102" s="2">
        <v>129.27000000000001</v>
      </c>
      <c r="C102" s="2">
        <v>129.34</v>
      </c>
      <c r="D102" s="2">
        <v>128.91</v>
      </c>
      <c r="E102" s="2">
        <v>128.91</v>
      </c>
      <c r="F102" s="2">
        <v>-0.49</v>
      </c>
      <c r="G102" s="2">
        <v>-8038</v>
      </c>
      <c r="H102" s="1"/>
      <c r="J102" s="27">
        <v>44235</v>
      </c>
      <c r="K102" s="2">
        <v>111.62</v>
      </c>
      <c r="L102" s="2">
        <v>111.63</v>
      </c>
      <c r="M102" s="2">
        <v>111.53</v>
      </c>
      <c r="N102" s="2">
        <v>111.57</v>
      </c>
      <c r="O102" s="2">
        <v>-0.06</v>
      </c>
      <c r="P102" s="2">
        <v>-13496</v>
      </c>
    </row>
    <row r="103" spans="1:16" x14ac:dyDescent="0.3">
      <c r="A103" s="27">
        <v>44232</v>
      </c>
      <c r="B103" s="2">
        <v>129.4</v>
      </c>
      <c r="C103" s="2">
        <v>129.54</v>
      </c>
      <c r="D103" s="2">
        <v>129.09</v>
      </c>
      <c r="E103" s="2">
        <v>129.4</v>
      </c>
      <c r="F103" s="2">
        <v>7.0000000000000007E-2</v>
      </c>
      <c r="G103" s="2">
        <v>103</v>
      </c>
      <c r="H103" s="1"/>
      <c r="J103" s="27">
        <v>44232</v>
      </c>
      <c r="K103" s="2">
        <v>111.61</v>
      </c>
      <c r="L103" s="2">
        <v>111.63</v>
      </c>
      <c r="M103" s="2">
        <v>111.58</v>
      </c>
      <c r="N103" s="2">
        <v>111.63</v>
      </c>
      <c r="O103" s="2">
        <v>0.02</v>
      </c>
      <c r="P103" s="2">
        <v>399</v>
      </c>
    </row>
    <row r="104" spans="1:16" x14ac:dyDescent="0.3">
      <c r="A104" s="27">
        <v>44231</v>
      </c>
      <c r="B104" s="2">
        <v>129.44</v>
      </c>
      <c r="C104" s="2">
        <v>129.51</v>
      </c>
      <c r="D104" s="2">
        <v>129.19999999999999</v>
      </c>
      <c r="E104" s="2">
        <v>129.33000000000001</v>
      </c>
      <c r="F104" s="2">
        <v>-0.23</v>
      </c>
      <c r="G104" s="2">
        <v>-9829</v>
      </c>
      <c r="H104" s="1"/>
      <c r="J104" s="27">
        <v>44231</v>
      </c>
      <c r="K104" s="2">
        <v>111.59</v>
      </c>
      <c r="L104" s="2">
        <v>111.63</v>
      </c>
      <c r="M104" s="2">
        <v>111.57</v>
      </c>
      <c r="N104" s="2">
        <v>111.61</v>
      </c>
      <c r="O104" s="2">
        <v>0.03</v>
      </c>
      <c r="P104" s="2">
        <v>-7085</v>
      </c>
    </row>
    <row r="105" spans="1:16" x14ac:dyDescent="0.3">
      <c r="A105" s="27">
        <v>44230</v>
      </c>
      <c r="B105" s="2">
        <v>129.44999999999999</v>
      </c>
      <c r="C105" s="2">
        <v>129.63999999999999</v>
      </c>
      <c r="D105" s="2">
        <v>129.38</v>
      </c>
      <c r="E105" s="2">
        <v>129.56</v>
      </c>
      <c r="F105" s="2">
        <v>0</v>
      </c>
      <c r="G105" s="2">
        <v>1200</v>
      </c>
      <c r="H105" s="1"/>
      <c r="J105" s="27">
        <v>44230</v>
      </c>
      <c r="K105" s="2">
        <v>111.56</v>
      </c>
      <c r="L105" s="2">
        <v>111.62</v>
      </c>
      <c r="M105" s="2">
        <v>111.54</v>
      </c>
      <c r="N105" s="2">
        <v>111.58</v>
      </c>
      <c r="O105" s="2">
        <v>0.02</v>
      </c>
      <c r="P105" s="2">
        <v>3725</v>
      </c>
    </row>
    <row r="106" spans="1:16" x14ac:dyDescent="0.3">
      <c r="A106" s="27">
        <v>44229</v>
      </c>
      <c r="B106" s="2">
        <v>129.26</v>
      </c>
      <c r="C106" s="2">
        <v>129.69</v>
      </c>
      <c r="D106" s="2">
        <v>129.22</v>
      </c>
      <c r="E106" s="2">
        <v>129.56</v>
      </c>
      <c r="F106" s="2">
        <v>0.31</v>
      </c>
      <c r="G106" s="2">
        <v>8725</v>
      </c>
      <c r="H106" s="1"/>
      <c r="J106" s="27">
        <v>44229</v>
      </c>
      <c r="K106" s="2">
        <v>111.54</v>
      </c>
      <c r="L106" s="2">
        <v>111.59</v>
      </c>
      <c r="M106" s="2">
        <v>111.53</v>
      </c>
      <c r="N106" s="2">
        <v>111.56</v>
      </c>
      <c r="O106" s="2">
        <v>0.03</v>
      </c>
      <c r="P106" s="2">
        <v>2094</v>
      </c>
    </row>
    <row r="107" spans="1:16" x14ac:dyDescent="0.3">
      <c r="A107" s="27">
        <v>44228</v>
      </c>
      <c r="B107" s="2">
        <v>129.52000000000001</v>
      </c>
      <c r="C107" s="2">
        <v>129.52000000000001</v>
      </c>
      <c r="D107" s="2">
        <v>129.07</v>
      </c>
      <c r="E107" s="2">
        <v>129.25</v>
      </c>
      <c r="F107" s="2">
        <v>-0.32</v>
      </c>
      <c r="G107" s="2">
        <v>1117</v>
      </c>
      <c r="H107" s="1"/>
      <c r="J107" s="27">
        <v>44228</v>
      </c>
      <c r="K107" s="2">
        <v>111.58</v>
      </c>
      <c r="L107" s="2">
        <v>111.59</v>
      </c>
      <c r="M107" s="2">
        <v>111.48</v>
      </c>
      <c r="N107" s="2">
        <v>111.53</v>
      </c>
      <c r="O107" s="2">
        <v>-0.05</v>
      </c>
      <c r="P107" s="2">
        <v>-5437</v>
      </c>
    </row>
    <row r="108" spans="1:16" x14ac:dyDescent="0.3">
      <c r="A108" s="27">
        <v>44225</v>
      </c>
      <c r="B108" s="2">
        <v>129.46</v>
      </c>
      <c r="C108" s="2">
        <v>129.69</v>
      </c>
      <c r="D108" s="2">
        <v>129.34</v>
      </c>
      <c r="E108" s="2">
        <v>129.57</v>
      </c>
      <c r="F108" s="2">
        <v>0.01</v>
      </c>
      <c r="G108" s="2">
        <v>-1672</v>
      </c>
      <c r="H108" s="1"/>
      <c r="J108" s="27">
        <v>44225</v>
      </c>
      <c r="K108" s="2">
        <v>111.54</v>
      </c>
      <c r="L108" s="2">
        <v>111.6</v>
      </c>
      <c r="M108" s="2">
        <v>111.52</v>
      </c>
      <c r="N108" s="2">
        <v>111.58</v>
      </c>
      <c r="O108" s="2">
        <v>0.04</v>
      </c>
      <c r="P108" s="2">
        <v>8204</v>
      </c>
    </row>
    <row r="109" spans="1:16" x14ac:dyDescent="0.3">
      <c r="A109" s="27">
        <v>44224</v>
      </c>
      <c r="B109" s="2">
        <v>129.66</v>
      </c>
      <c r="C109" s="2">
        <v>129.66999999999999</v>
      </c>
      <c r="D109" s="2">
        <v>129.38</v>
      </c>
      <c r="E109" s="2">
        <v>129.56</v>
      </c>
      <c r="F109" s="2">
        <v>-0.08</v>
      </c>
      <c r="G109" s="2">
        <v>-1943</v>
      </c>
      <c r="H109" s="1"/>
      <c r="J109" s="27">
        <v>44224</v>
      </c>
      <c r="K109" s="2">
        <v>111.52</v>
      </c>
      <c r="L109" s="2">
        <v>111.56</v>
      </c>
      <c r="M109" s="2">
        <v>111.47</v>
      </c>
      <c r="N109" s="2">
        <v>111.54</v>
      </c>
      <c r="O109" s="2">
        <v>0.02</v>
      </c>
      <c r="P109" s="2">
        <v>-2032</v>
      </c>
    </row>
    <row r="110" spans="1:16" x14ac:dyDescent="0.3">
      <c r="A110" s="27">
        <v>44223</v>
      </c>
      <c r="B110" s="2">
        <v>129.62</v>
      </c>
      <c r="C110" s="2">
        <v>129.74</v>
      </c>
      <c r="D110" s="2">
        <v>129.47</v>
      </c>
      <c r="E110" s="2">
        <v>129.63999999999999</v>
      </c>
      <c r="F110" s="2">
        <v>0.08</v>
      </c>
      <c r="G110" s="2">
        <v>-519</v>
      </c>
      <c r="H110" s="1"/>
      <c r="J110" s="27">
        <v>44223</v>
      </c>
      <c r="K110" s="2">
        <v>111.49</v>
      </c>
      <c r="L110" s="2">
        <v>111.53</v>
      </c>
      <c r="M110" s="2">
        <v>111.45</v>
      </c>
      <c r="N110" s="2">
        <v>111.52</v>
      </c>
      <c r="O110" s="2">
        <v>0.05</v>
      </c>
      <c r="P110" s="2">
        <v>2006</v>
      </c>
    </row>
    <row r="111" spans="1:16" x14ac:dyDescent="0.3">
      <c r="A111" s="27">
        <v>44222</v>
      </c>
      <c r="B111" s="2">
        <v>129.49</v>
      </c>
      <c r="C111" s="2">
        <v>129.58000000000001</v>
      </c>
      <c r="D111" s="2">
        <v>129.33000000000001</v>
      </c>
      <c r="E111" s="2">
        <v>129.56</v>
      </c>
      <c r="F111" s="2">
        <v>0.19</v>
      </c>
      <c r="G111" s="2">
        <v>3646</v>
      </c>
      <c r="H111" s="1"/>
      <c r="J111" s="27">
        <v>44222</v>
      </c>
      <c r="K111" s="2">
        <v>111.48</v>
      </c>
      <c r="L111" s="2">
        <v>111.49</v>
      </c>
      <c r="M111" s="2">
        <v>111.43</v>
      </c>
      <c r="N111" s="2">
        <v>111.47</v>
      </c>
      <c r="O111" s="2">
        <v>0.03</v>
      </c>
      <c r="P111" s="2">
        <v>-5158</v>
      </c>
    </row>
    <row r="112" spans="1:16" x14ac:dyDescent="0.3">
      <c r="A112" s="27">
        <v>44221</v>
      </c>
      <c r="B112" s="2">
        <v>129.55000000000001</v>
      </c>
      <c r="C112" s="2">
        <v>129.65</v>
      </c>
      <c r="D112" s="2">
        <v>129.30000000000001</v>
      </c>
      <c r="E112" s="2">
        <v>129.37</v>
      </c>
      <c r="F112" s="2">
        <v>-0.21</v>
      </c>
      <c r="G112" s="2">
        <v>2504</v>
      </c>
      <c r="H112" s="1"/>
      <c r="J112" s="27">
        <v>44221</v>
      </c>
      <c r="K112" s="2">
        <v>111.49</v>
      </c>
      <c r="L112" s="2">
        <v>111.52</v>
      </c>
      <c r="M112" s="2">
        <v>111.43</v>
      </c>
      <c r="N112" s="2">
        <v>111.44</v>
      </c>
      <c r="O112" s="2">
        <v>-0.05</v>
      </c>
      <c r="P112" s="2">
        <v>-10701</v>
      </c>
    </row>
    <row r="113" spans="1:16" x14ac:dyDescent="0.3">
      <c r="A113" s="27">
        <v>44218</v>
      </c>
      <c r="B113" s="2">
        <v>130</v>
      </c>
      <c r="C113" s="2">
        <v>130</v>
      </c>
      <c r="D113" s="2">
        <v>129.51</v>
      </c>
      <c r="E113" s="2">
        <v>129.58000000000001</v>
      </c>
      <c r="F113" s="2">
        <v>-0.56000000000000005</v>
      </c>
      <c r="G113" s="2">
        <v>-3541</v>
      </c>
      <c r="H113" s="1"/>
      <c r="J113" s="27">
        <v>44218</v>
      </c>
      <c r="K113" s="2">
        <v>111.57</v>
      </c>
      <c r="L113" s="2">
        <v>111.58</v>
      </c>
      <c r="M113" s="2">
        <v>111.48</v>
      </c>
      <c r="N113" s="2">
        <v>111.49</v>
      </c>
      <c r="O113" s="2">
        <v>-0.11</v>
      </c>
      <c r="P113" s="2">
        <v>-9631</v>
      </c>
    </row>
    <row r="114" spans="1:16" x14ac:dyDescent="0.3">
      <c r="A114" s="27">
        <v>44217</v>
      </c>
      <c r="B114" s="2">
        <v>130.16999999999999</v>
      </c>
      <c r="C114" s="2">
        <v>130.19999999999999</v>
      </c>
      <c r="D114" s="2">
        <v>130</v>
      </c>
      <c r="E114" s="2">
        <v>130.13999999999999</v>
      </c>
      <c r="F114" s="2">
        <v>-0.03</v>
      </c>
      <c r="G114" s="2">
        <v>-1623</v>
      </c>
      <c r="H114" s="1"/>
      <c r="J114" s="27">
        <v>44217</v>
      </c>
      <c r="K114" s="2">
        <v>111.6</v>
      </c>
      <c r="L114" s="2">
        <v>111.61</v>
      </c>
      <c r="M114" s="2">
        <v>111.56</v>
      </c>
      <c r="N114" s="2">
        <v>111.6</v>
      </c>
      <c r="O114" s="2">
        <v>0.01</v>
      </c>
      <c r="P114" s="2">
        <v>1361</v>
      </c>
    </row>
    <row r="115" spans="1:16" x14ac:dyDescent="0.3">
      <c r="A115" s="27">
        <v>44216</v>
      </c>
      <c r="B115" s="2">
        <v>130.03</v>
      </c>
      <c r="C115" s="2">
        <v>130.22</v>
      </c>
      <c r="D115" s="2">
        <v>130.02000000000001</v>
      </c>
      <c r="E115" s="2">
        <v>130.16999999999999</v>
      </c>
      <c r="F115" s="2">
        <v>0.14000000000000001</v>
      </c>
      <c r="G115" s="2">
        <v>2286</v>
      </c>
      <c r="H115" s="1"/>
      <c r="J115" s="27">
        <v>44216</v>
      </c>
      <c r="K115" s="2">
        <v>111.57</v>
      </c>
      <c r="L115" s="2">
        <v>111.61</v>
      </c>
      <c r="M115" s="2">
        <v>111.57</v>
      </c>
      <c r="N115" s="2">
        <v>111.59</v>
      </c>
      <c r="O115" s="2">
        <v>0.01</v>
      </c>
      <c r="P115" s="2">
        <v>2874</v>
      </c>
    </row>
    <row r="116" spans="1:16" x14ac:dyDescent="0.3">
      <c r="A116" s="27">
        <v>44215</v>
      </c>
      <c r="B116" s="2">
        <v>129.97999999999999</v>
      </c>
      <c r="C116" s="2">
        <v>130.12</v>
      </c>
      <c r="D116" s="2">
        <v>129.91999999999999</v>
      </c>
      <c r="E116" s="2">
        <v>130.03</v>
      </c>
      <c r="F116" s="2">
        <v>0.01</v>
      </c>
      <c r="G116" s="2">
        <v>2288</v>
      </c>
      <c r="H116" s="1"/>
      <c r="J116" s="27">
        <v>44215</v>
      </c>
      <c r="K116" s="2">
        <v>111.6</v>
      </c>
      <c r="L116" s="2">
        <v>111.61</v>
      </c>
      <c r="M116" s="2">
        <v>111.56</v>
      </c>
      <c r="N116" s="2">
        <v>111.58</v>
      </c>
      <c r="O116" s="2">
        <v>-0.02</v>
      </c>
      <c r="P116" s="2">
        <v>-1091</v>
      </c>
    </row>
    <row r="117" spans="1:16" x14ac:dyDescent="0.3">
      <c r="A117" s="27">
        <v>44214</v>
      </c>
      <c r="B117" s="2">
        <v>129.85</v>
      </c>
      <c r="C117" s="2">
        <v>130.05000000000001</v>
      </c>
      <c r="D117" s="2">
        <v>129.77000000000001</v>
      </c>
      <c r="E117" s="2">
        <v>130.02000000000001</v>
      </c>
      <c r="F117" s="2">
        <v>0.24</v>
      </c>
      <c r="G117" s="2">
        <v>3387</v>
      </c>
      <c r="H117" s="1"/>
      <c r="J117" s="27">
        <v>44214</v>
      </c>
      <c r="K117" s="2">
        <v>111.59</v>
      </c>
      <c r="L117" s="2">
        <v>111.61</v>
      </c>
      <c r="M117" s="2">
        <v>111.57</v>
      </c>
      <c r="N117" s="2">
        <v>111.6</v>
      </c>
      <c r="O117" s="2">
        <v>0.02</v>
      </c>
      <c r="P117" s="2">
        <v>3708</v>
      </c>
    </row>
    <row r="118" spans="1:16" x14ac:dyDescent="0.3">
      <c r="A118" s="27">
        <v>44211</v>
      </c>
      <c r="B118" s="2">
        <v>129.69999999999999</v>
      </c>
      <c r="C118" s="2">
        <v>130.03</v>
      </c>
      <c r="D118" s="2">
        <v>129.63</v>
      </c>
      <c r="E118" s="2">
        <v>129.78</v>
      </c>
      <c r="F118" s="2">
        <v>0.06</v>
      </c>
      <c r="G118" s="2">
        <v>-651</v>
      </c>
      <c r="H118" s="1"/>
      <c r="J118" s="27">
        <v>44211</v>
      </c>
      <c r="K118" s="2">
        <v>111.53</v>
      </c>
      <c r="L118" s="2">
        <v>111.59</v>
      </c>
      <c r="M118" s="2">
        <v>111.51</v>
      </c>
      <c r="N118" s="2">
        <v>111.58</v>
      </c>
      <c r="O118" s="2">
        <v>0.06</v>
      </c>
      <c r="P118" s="2">
        <v>-11315</v>
      </c>
    </row>
    <row r="119" spans="1:16" x14ac:dyDescent="0.3">
      <c r="A119" s="27">
        <v>44210</v>
      </c>
      <c r="B119" s="2">
        <v>130.09</v>
      </c>
      <c r="C119" s="2">
        <v>130.09</v>
      </c>
      <c r="D119" s="2">
        <v>129.6</v>
      </c>
      <c r="E119" s="2">
        <v>129.72</v>
      </c>
      <c r="F119" s="2">
        <v>-0.18</v>
      </c>
      <c r="G119" s="2">
        <v>-3339</v>
      </c>
      <c r="H119" s="1"/>
      <c r="J119" s="27">
        <v>44210</v>
      </c>
      <c r="K119" s="2">
        <v>111.6</v>
      </c>
      <c r="L119" s="2">
        <v>111.6</v>
      </c>
      <c r="M119" s="2">
        <v>111.51</v>
      </c>
      <c r="N119" s="2">
        <v>111.52</v>
      </c>
      <c r="O119" s="2">
        <v>-0.06</v>
      </c>
      <c r="P119" s="2">
        <v>-11923</v>
      </c>
    </row>
    <row r="120" spans="1:16" x14ac:dyDescent="0.3">
      <c r="A120" s="27">
        <v>44209</v>
      </c>
      <c r="B120" s="2">
        <v>129.99</v>
      </c>
      <c r="C120" s="2">
        <v>130.08000000000001</v>
      </c>
      <c r="D120" s="2">
        <v>129.72</v>
      </c>
      <c r="E120" s="2">
        <v>129.9</v>
      </c>
      <c r="F120" s="2">
        <v>0.06</v>
      </c>
      <c r="G120" s="2">
        <v>-2753</v>
      </c>
      <c r="H120" s="1"/>
      <c r="J120" s="27">
        <v>44209</v>
      </c>
      <c r="K120" s="2">
        <v>111.59</v>
      </c>
      <c r="L120" s="2">
        <v>111.61</v>
      </c>
      <c r="M120" s="2">
        <v>111.54</v>
      </c>
      <c r="N120" s="2">
        <v>111.58</v>
      </c>
      <c r="O120" s="2">
        <v>0.01</v>
      </c>
      <c r="P120" s="2">
        <v>5755</v>
      </c>
    </row>
    <row r="121" spans="1:16" x14ac:dyDescent="0.3">
      <c r="A121" s="27">
        <v>44208</v>
      </c>
      <c r="B121" s="2">
        <v>129.9</v>
      </c>
      <c r="C121" s="2">
        <v>129.99</v>
      </c>
      <c r="D121" s="2">
        <v>129.66999999999999</v>
      </c>
      <c r="E121" s="2">
        <v>129.84</v>
      </c>
      <c r="F121" s="2">
        <v>-0.23</v>
      </c>
      <c r="G121" s="2">
        <v>-4073</v>
      </c>
      <c r="H121" s="1"/>
      <c r="J121" s="27">
        <v>44208</v>
      </c>
      <c r="K121" s="2">
        <v>111.56</v>
      </c>
      <c r="L121" s="2">
        <v>111.57</v>
      </c>
      <c r="M121" s="2">
        <v>111.52</v>
      </c>
      <c r="N121" s="2">
        <v>111.57</v>
      </c>
      <c r="O121" s="2">
        <v>-0.02</v>
      </c>
      <c r="P121" s="2">
        <v>-2436</v>
      </c>
    </row>
    <row r="122" spans="1:16" x14ac:dyDescent="0.3">
      <c r="A122" s="27">
        <v>44207</v>
      </c>
      <c r="B122" s="2">
        <v>129.6</v>
      </c>
      <c r="C122" s="2">
        <v>130.09</v>
      </c>
      <c r="D122" s="2">
        <v>129.59</v>
      </c>
      <c r="E122" s="2">
        <v>130.07</v>
      </c>
      <c r="F122" s="2">
        <v>0.37</v>
      </c>
      <c r="G122" s="2">
        <v>3223</v>
      </c>
      <c r="H122" s="1"/>
      <c r="J122" s="27">
        <v>44207</v>
      </c>
      <c r="K122" s="2">
        <v>111.5</v>
      </c>
      <c r="L122" s="2">
        <v>111.59</v>
      </c>
      <c r="M122" s="2">
        <v>111.5</v>
      </c>
      <c r="N122" s="2">
        <v>111.59</v>
      </c>
      <c r="O122" s="2">
        <v>7.0000000000000007E-2</v>
      </c>
      <c r="P122" s="2">
        <v>2591</v>
      </c>
    </row>
    <row r="123" spans="1:16" x14ac:dyDescent="0.3">
      <c r="A123" s="27">
        <v>44204</v>
      </c>
      <c r="B123" s="2">
        <v>129.51</v>
      </c>
      <c r="C123" s="2">
        <v>129.69999999999999</v>
      </c>
      <c r="D123" s="2">
        <v>129.43</v>
      </c>
      <c r="E123" s="2">
        <v>129.69999999999999</v>
      </c>
      <c r="F123" s="2">
        <v>0</v>
      </c>
      <c r="G123" s="2">
        <v>-1442</v>
      </c>
      <c r="H123" s="1"/>
      <c r="J123" s="27">
        <v>44204</v>
      </c>
      <c r="K123" s="2">
        <v>111.49</v>
      </c>
      <c r="L123" s="2">
        <v>111.52</v>
      </c>
      <c r="M123" s="2">
        <v>111.47</v>
      </c>
      <c r="N123" s="2">
        <v>111.52</v>
      </c>
      <c r="O123" s="2">
        <v>-0.01</v>
      </c>
      <c r="P123" s="2">
        <v>1428</v>
      </c>
    </row>
    <row r="124" spans="1:16" x14ac:dyDescent="0.3">
      <c r="A124" s="27">
        <v>44203</v>
      </c>
      <c r="B124" s="2">
        <v>129.6</v>
      </c>
      <c r="C124" s="2">
        <v>129.75</v>
      </c>
      <c r="D124" s="2">
        <v>129.43</v>
      </c>
      <c r="E124" s="2">
        <v>129.69999999999999</v>
      </c>
      <c r="F124" s="2">
        <v>0.1</v>
      </c>
      <c r="G124" s="2">
        <v>-1408</v>
      </c>
      <c r="H124" s="1"/>
      <c r="J124" s="27">
        <v>44203</v>
      </c>
      <c r="K124" s="2">
        <v>111.55</v>
      </c>
      <c r="L124" s="2">
        <v>111.59</v>
      </c>
      <c r="M124" s="2">
        <v>111.48</v>
      </c>
      <c r="N124" s="2">
        <v>111.53</v>
      </c>
      <c r="O124" s="2">
        <v>-0.02</v>
      </c>
      <c r="P124" s="2">
        <v>-4401</v>
      </c>
    </row>
    <row r="125" spans="1:16" x14ac:dyDescent="0.3">
      <c r="A125" s="27">
        <v>44202</v>
      </c>
      <c r="B125" s="2">
        <v>129.97</v>
      </c>
      <c r="C125" s="2">
        <v>130.22999999999999</v>
      </c>
      <c r="D125" s="2">
        <v>129.58000000000001</v>
      </c>
      <c r="E125" s="2">
        <v>129.6</v>
      </c>
      <c r="F125" s="2">
        <v>-0.47</v>
      </c>
      <c r="G125" s="2">
        <v>-6979</v>
      </c>
      <c r="H125" s="1"/>
      <c r="J125" s="27">
        <v>44202</v>
      </c>
      <c r="K125" s="2">
        <v>111.6</v>
      </c>
      <c r="L125" s="2">
        <v>111.66</v>
      </c>
      <c r="M125" s="2">
        <v>111.54</v>
      </c>
      <c r="N125" s="2">
        <v>111.55</v>
      </c>
      <c r="O125" s="2">
        <v>-7.0000000000000007E-2</v>
      </c>
      <c r="P125" s="2">
        <v>1070</v>
      </c>
    </row>
    <row r="126" spans="1:16" x14ac:dyDescent="0.3">
      <c r="A126" s="27">
        <v>44201</v>
      </c>
      <c r="B126" s="2">
        <v>129.81</v>
      </c>
      <c r="C126" s="2">
        <v>130.16</v>
      </c>
      <c r="D126" s="2">
        <v>129.63999999999999</v>
      </c>
      <c r="E126" s="2">
        <v>130.07</v>
      </c>
      <c r="F126" s="2">
        <v>0.41</v>
      </c>
      <c r="G126" s="2">
        <v>3200</v>
      </c>
      <c r="H126" s="1"/>
      <c r="J126" s="27">
        <v>44201</v>
      </c>
      <c r="K126" s="2">
        <v>111.57</v>
      </c>
      <c r="L126" s="2">
        <v>111.64</v>
      </c>
      <c r="M126" s="2">
        <v>111.53</v>
      </c>
      <c r="N126" s="2">
        <v>111.62</v>
      </c>
      <c r="O126" s="2">
        <v>0.1</v>
      </c>
      <c r="P126" s="2">
        <v>5989</v>
      </c>
    </row>
    <row r="127" spans="1:16" x14ac:dyDescent="0.3">
      <c r="A127" s="27">
        <v>44200</v>
      </c>
      <c r="B127" s="2">
        <v>129.6</v>
      </c>
      <c r="C127" s="2">
        <v>129.97</v>
      </c>
      <c r="D127" s="2">
        <v>129.58000000000001</v>
      </c>
      <c r="E127" s="2">
        <v>129.66</v>
      </c>
      <c r="F127" s="2">
        <v>-0.13</v>
      </c>
      <c r="G127" s="2">
        <v>4446</v>
      </c>
      <c r="H127" s="1"/>
      <c r="J127" s="27">
        <v>44200</v>
      </c>
      <c r="K127" s="2">
        <v>111.44</v>
      </c>
      <c r="L127" s="2">
        <v>111.54</v>
      </c>
      <c r="M127" s="2">
        <v>111.44</v>
      </c>
      <c r="N127" s="2">
        <v>111.52</v>
      </c>
      <c r="O127" s="2">
        <v>0.05</v>
      </c>
      <c r="P127" s="2">
        <v>4961</v>
      </c>
    </row>
    <row r="128" spans="1:16" x14ac:dyDescent="0.3">
      <c r="A128" s="27">
        <v>44195</v>
      </c>
      <c r="B128" s="2">
        <v>130.03</v>
      </c>
      <c r="C128" s="2">
        <v>130.13</v>
      </c>
      <c r="D128" s="2">
        <v>129.69999999999999</v>
      </c>
      <c r="E128" s="2">
        <v>129.79</v>
      </c>
      <c r="F128" s="2">
        <v>-0.28999999999999998</v>
      </c>
      <c r="G128" s="2">
        <v>-3672</v>
      </c>
      <c r="H128" s="1"/>
      <c r="J128" s="27">
        <v>44195</v>
      </c>
      <c r="K128" s="2">
        <v>111.49</v>
      </c>
      <c r="L128" s="2">
        <v>111.51</v>
      </c>
      <c r="M128" s="2">
        <v>111.44</v>
      </c>
      <c r="N128" s="2">
        <v>111.47</v>
      </c>
      <c r="O128" s="2">
        <v>-0.02</v>
      </c>
      <c r="P128" s="2">
        <v>-1991</v>
      </c>
    </row>
    <row r="129" spans="1:16" x14ac:dyDescent="0.3">
      <c r="A129" s="27">
        <v>44194</v>
      </c>
      <c r="B129" s="2">
        <v>130.26</v>
      </c>
      <c r="C129" s="2">
        <v>130.33000000000001</v>
      </c>
      <c r="D129" s="2">
        <v>129.9</v>
      </c>
      <c r="E129" s="2">
        <v>130.08000000000001</v>
      </c>
      <c r="F129" s="2">
        <v>-0.18</v>
      </c>
      <c r="G129" s="2">
        <v>202</v>
      </c>
      <c r="H129" s="1"/>
      <c r="J129" s="27">
        <v>44194</v>
      </c>
      <c r="K129" s="2">
        <v>111.52</v>
      </c>
      <c r="L129" s="2">
        <v>111.54</v>
      </c>
      <c r="M129" s="2">
        <v>111.48</v>
      </c>
      <c r="N129" s="2">
        <v>111.49</v>
      </c>
      <c r="O129" s="2">
        <v>-0.04</v>
      </c>
      <c r="P129" s="2">
        <v>-849</v>
      </c>
    </row>
    <row r="130" spans="1:16" x14ac:dyDescent="0.3">
      <c r="A130" s="27">
        <v>44193</v>
      </c>
      <c r="B130" s="2">
        <v>130.30000000000001</v>
      </c>
      <c r="C130" s="2">
        <v>130.38</v>
      </c>
      <c r="D130" s="2">
        <v>130.04</v>
      </c>
      <c r="E130" s="2">
        <v>130.26</v>
      </c>
      <c r="F130" s="2">
        <v>0.15</v>
      </c>
      <c r="G130" s="2">
        <v>1041</v>
      </c>
      <c r="H130" s="1"/>
      <c r="J130" s="27">
        <v>44193</v>
      </c>
      <c r="K130" s="2">
        <v>111.56</v>
      </c>
      <c r="L130" s="2">
        <v>111.56</v>
      </c>
      <c r="M130" s="2">
        <v>111.48</v>
      </c>
      <c r="N130" s="2">
        <v>111.53</v>
      </c>
      <c r="O130" s="2">
        <v>0</v>
      </c>
      <c r="P130" s="2">
        <v>-5239</v>
      </c>
    </row>
    <row r="131" spans="1:16" x14ac:dyDescent="0.3">
      <c r="A131" s="27">
        <v>44189</v>
      </c>
      <c r="B131" s="2">
        <v>130.56</v>
      </c>
      <c r="C131" s="2">
        <v>130.56</v>
      </c>
      <c r="D131" s="2">
        <v>130.1</v>
      </c>
      <c r="E131" s="2">
        <v>130.11000000000001</v>
      </c>
      <c r="F131" s="2">
        <v>-0.59</v>
      </c>
      <c r="G131" s="2">
        <v>-3322</v>
      </c>
      <c r="H131" s="1"/>
      <c r="J131" s="27">
        <v>44189</v>
      </c>
      <c r="K131" s="2">
        <v>111.61</v>
      </c>
      <c r="L131" s="2">
        <v>111.61</v>
      </c>
      <c r="M131" s="2">
        <v>111.52</v>
      </c>
      <c r="N131" s="2">
        <v>111.53</v>
      </c>
      <c r="O131" s="2">
        <v>-0.1</v>
      </c>
      <c r="P131" s="2">
        <v>-1087</v>
      </c>
    </row>
    <row r="132" spans="1:16" x14ac:dyDescent="0.3">
      <c r="A132" s="27">
        <v>44188</v>
      </c>
      <c r="B132" s="2">
        <v>130.52000000000001</v>
      </c>
      <c r="C132" s="2">
        <v>130.71</v>
      </c>
      <c r="D132" s="2">
        <v>130.46</v>
      </c>
      <c r="E132" s="2">
        <v>130.69999999999999</v>
      </c>
      <c r="F132" s="2">
        <v>0.2</v>
      </c>
      <c r="G132" s="2">
        <v>4634</v>
      </c>
      <c r="H132" s="1"/>
      <c r="J132" s="27">
        <v>44188</v>
      </c>
      <c r="K132" s="2">
        <v>111.58</v>
      </c>
      <c r="L132" s="2">
        <v>111.64</v>
      </c>
      <c r="M132" s="2">
        <v>111.56</v>
      </c>
      <c r="N132" s="2">
        <v>111.63</v>
      </c>
      <c r="O132" s="2">
        <v>7.0000000000000007E-2</v>
      </c>
      <c r="P132" s="2">
        <v>12368</v>
      </c>
    </row>
    <row r="133" spans="1:16" x14ac:dyDescent="0.3">
      <c r="A133" s="27">
        <v>44187</v>
      </c>
      <c r="B133" s="2">
        <v>130.22999999999999</v>
      </c>
      <c r="C133" s="2">
        <v>130.65</v>
      </c>
      <c r="D133" s="2">
        <v>130.21</v>
      </c>
      <c r="E133" s="2">
        <v>130.5</v>
      </c>
      <c r="F133" s="2">
        <v>0.2</v>
      </c>
      <c r="G133" s="2">
        <v>2595</v>
      </c>
      <c r="H133" s="1"/>
      <c r="J133" s="27">
        <v>44187</v>
      </c>
      <c r="K133" s="2">
        <v>111.49</v>
      </c>
      <c r="L133" s="2">
        <v>111.62</v>
      </c>
      <c r="M133" s="2">
        <v>111.49</v>
      </c>
      <c r="N133" s="2">
        <v>111.56</v>
      </c>
      <c r="O133" s="2">
        <v>0.06</v>
      </c>
      <c r="P133" s="2">
        <v>16252</v>
      </c>
    </row>
    <row r="134" spans="1:16" x14ac:dyDescent="0.3">
      <c r="A134" s="27">
        <v>44186</v>
      </c>
      <c r="B134" s="2">
        <v>129.9</v>
      </c>
      <c r="C134" s="2">
        <v>130.31</v>
      </c>
      <c r="D134" s="2">
        <v>129.84</v>
      </c>
      <c r="E134" s="2">
        <v>130.30000000000001</v>
      </c>
      <c r="F134" s="2">
        <v>0.35</v>
      </c>
      <c r="G134" s="2">
        <v>3859</v>
      </c>
      <c r="H134" s="1"/>
      <c r="J134" s="27">
        <v>44186</v>
      </c>
      <c r="K134" s="2">
        <v>111.45</v>
      </c>
      <c r="L134" s="2">
        <v>111.51</v>
      </c>
      <c r="M134" s="2">
        <v>111.43</v>
      </c>
      <c r="N134" s="2">
        <v>111.5</v>
      </c>
      <c r="O134" s="2">
        <v>0.05</v>
      </c>
      <c r="P134" s="2">
        <v>3937</v>
      </c>
    </row>
    <row r="135" spans="1:16" x14ac:dyDescent="0.3">
      <c r="A135" s="27">
        <v>44183</v>
      </c>
      <c r="B135" s="2">
        <v>129.82</v>
      </c>
      <c r="C135" s="2">
        <v>130.07</v>
      </c>
      <c r="D135" s="2">
        <v>129.66999999999999</v>
      </c>
      <c r="E135" s="2">
        <v>129.94999999999999</v>
      </c>
      <c r="F135" s="2">
        <v>0.25</v>
      </c>
      <c r="G135" s="2">
        <v>1015</v>
      </c>
      <c r="H135" s="1"/>
      <c r="J135" s="27">
        <v>44183</v>
      </c>
      <c r="K135" s="2">
        <v>111.42</v>
      </c>
      <c r="L135" s="2">
        <v>111.46</v>
      </c>
      <c r="M135" s="2">
        <v>111.38</v>
      </c>
      <c r="N135" s="2">
        <v>111.45</v>
      </c>
      <c r="O135" s="2">
        <v>0.06</v>
      </c>
      <c r="P135" s="2">
        <v>-9640</v>
      </c>
    </row>
    <row r="136" spans="1:16" x14ac:dyDescent="0.3">
      <c r="A136" s="27">
        <v>44182</v>
      </c>
      <c r="B136" s="2">
        <v>130.16999999999999</v>
      </c>
      <c r="C136" s="2">
        <v>130.18</v>
      </c>
      <c r="D136" s="2">
        <v>129.63</v>
      </c>
      <c r="E136" s="2">
        <v>129.69999999999999</v>
      </c>
      <c r="F136" s="2">
        <v>-0.41</v>
      </c>
      <c r="G136" s="2">
        <v>-5519</v>
      </c>
      <c r="H136" s="1"/>
      <c r="J136" s="27">
        <v>44182</v>
      </c>
      <c r="K136" s="2">
        <v>111.47</v>
      </c>
      <c r="L136" s="2">
        <v>111.47</v>
      </c>
      <c r="M136" s="2">
        <v>111.36</v>
      </c>
      <c r="N136" s="2">
        <v>111.39</v>
      </c>
      <c r="O136" s="2">
        <v>-0.06</v>
      </c>
      <c r="P136" s="2">
        <v>-13688</v>
      </c>
    </row>
    <row r="137" spans="1:16" x14ac:dyDescent="0.3">
      <c r="A137" s="27">
        <v>44181</v>
      </c>
      <c r="B137" s="2">
        <v>130.47</v>
      </c>
      <c r="C137" s="2">
        <v>130.53</v>
      </c>
      <c r="D137" s="2">
        <v>130.11000000000001</v>
      </c>
      <c r="E137" s="2">
        <v>130.11000000000001</v>
      </c>
      <c r="F137" s="2">
        <v>-0.3</v>
      </c>
      <c r="G137" s="2">
        <v>-5472</v>
      </c>
      <c r="H137" s="1"/>
      <c r="J137" s="27">
        <v>44181</v>
      </c>
      <c r="K137" s="2">
        <v>111.52</v>
      </c>
      <c r="L137" s="2">
        <v>111.53</v>
      </c>
      <c r="M137" s="2">
        <v>111.45</v>
      </c>
      <c r="N137" s="2">
        <v>111.45</v>
      </c>
      <c r="O137" s="2">
        <v>-0.05</v>
      </c>
      <c r="P137" s="2">
        <v>-8345</v>
      </c>
    </row>
    <row r="138" spans="1:16" x14ac:dyDescent="0.3">
      <c r="A138" s="27">
        <v>44180</v>
      </c>
      <c r="B138" s="2">
        <v>130.5</v>
      </c>
      <c r="C138" s="2">
        <v>130.68</v>
      </c>
      <c r="D138" s="2">
        <v>130.37</v>
      </c>
      <c r="E138" s="2">
        <v>130.41</v>
      </c>
      <c r="F138" s="2">
        <v>-0.03</v>
      </c>
      <c r="G138" s="2">
        <v>-1124</v>
      </c>
      <c r="H138" s="1"/>
      <c r="J138" s="27">
        <v>44180</v>
      </c>
      <c r="K138" s="2">
        <v>111.54</v>
      </c>
      <c r="L138" s="2">
        <v>111.56</v>
      </c>
      <c r="M138" s="2">
        <v>111.49</v>
      </c>
      <c r="N138" s="2">
        <v>111.5</v>
      </c>
      <c r="O138" s="2">
        <v>-0.01</v>
      </c>
      <c r="P138" s="2">
        <v>1700</v>
      </c>
    </row>
    <row r="139" spans="1:16" x14ac:dyDescent="0.3">
      <c r="A139" s="27">
        <v>44179</v>
      </c>
      <c r="B139" s="2">
        <v>130.88</v>
      </c>
      <c r="C139" s="2">
        <v>130.93</v>
      </c>
      <c r="D139" s="2">
        <v>130.65</v>
      </c>
      <c r="E139" s="2">
        <v>130.66999999999999</v>
      </c>
      <c r="F139" s="2">
        <v>-0.1</v>
      </c>
      <c r="G139" s="2">
        <v>1295</v>
      </c>
      <c r="H139" s="1"/>
      <c r="J139" s="27">
        <v>44179</v>
      </c>
      <c r="K139" s="2">
        <v>111.71</v>
      </c>
      <c r="L139" s="2">
        <v>111.71</v>
      </c>
      <c r="M139" s="2">
        <v>111.67</v>
      </c>
      <c r="N139" s="2">
        <v>111.68</v>
      </c>
      <c r="O139" s="2">
        <v>-0.02</v>
      </c>
      <c r="P139" s="2">
        <v>-4421</v>
      </c>
    </row>
    <row r="140" spans="1:16" x14ac:dyDescent="0.3">
      <c r="A140" s="27">
        <v>44176</v>
      </c>
      <c r="B140" s="2">
        <v>130.81</v>
      </c>
      <c r="C140" s="2">
        <v>130.86000000000001</v>
      </c>
      <c r="D140" s="2">
        <v>130.69999999999999</v>
      </c>
      <c r="E140" s="2">
        <v>130.77000000000001</v>
      </c>
      <c r="F140" s="2">
        <v>-0.04</v>
      </c>
      <c r="G140" s="2">
        <v>-5196</v>
      </c>
      <c r="H140" s="1"/>
      <c r="J140" s="27">
        <v>44176</v>
      </c>
      <c r="K140" s="2">
        <v>111.72</v>
      </c>
      <c r="L140" s="2">
        <v>111.73</v>
      </c>
      <c r="M140" s="2">
        <v>111.68</v>
      </c>
      <c r="N140" s="2">
        <v>111.7</v>
      </c>
      <c r="O140" s="2">
        <v>-0.02</v>
      </c>
      <c r="P140" s="2">
        <v>-4632</v>
      </c>
    </row>
    <row r="141" spans="1:16" x14ac:dyDescent="0.3">
      <c r="A141" s="27">
        <v>44175</v>
      </c>
      <c r="B141" s="2">
        <v>130.88999999999999</v>
      </c>
      <c r="C141" s="2">
        <v>130.88999999999999</v>
      </c>
      <c r="D141" s="2">
        <v>130.63999999999999</v>
      </c>
      <c r="E141" s="2">
        <v>130.81</v>
      </c>
      <c r="F141" s="2">
        <v>0.01</v>
      </c>
      <c r="G141" s="2">
        <v>-2418</v>
      </c>
      <c r="H141" s="1"/>
      <c r="J141" s="27">
        <v>44175</v>
      </c>
      <c r="K141" s="2">
        <v>111.71</v>
      </c>
      <c r="L141" s="2">
        <v>111.72</v>
      </c>
      <c r="M141" s="2">
        <v>111.68</v>
      </c>
      <c r="N141" s="2">
        <v>111.72</v>
      </c>
      <c r="O141" s="2">
        <v>0.02</v>
      </c>
      <c r="P141" s="2">
        <v>-335</v>
      </c>
    </row>
    <row r="142" spans="1:16" x14ac:dyDescent="0.3">
      <c r="A142" s="27">
        <v>44174</v>
      </c>
      <c r="B142" s="2">
        <v>130.9</v>
      </c>
      <c r="C142" s="2">
        <v>130.91</v>
      </c>
      <c r="D142" s="2">
        <v>130.69</v>
      </c>
      <c r="E142" s="2">
        <v>130.80000000000001</v>
      </c>
      <c r="F142" s="2">
        <v>-0.12</v>
      </c>
      <c r="G142" s="2">
        <v>-4907</v>
      </c>
      <c r="H142" s="1"/>
      <c r="J142" s="27">
        <v>44174</v>
      </c>
      <c r="K142" s="2">
        <v>111.7</v>
      </c>
      <c r="L142" s="2">
        <v>111.7</v>
      </c>
      <c r="M142" s="2">
        <v>111.66</v>
      </c>
      <c r="N142" s="2">
        <v>111.7</v>
      </c>
      <c r="O142" s="2">
        <v>0.01</v>
      </c>
      <c r="P142" s="2">
        <v>6426</v>
      </c>
    </row>
    <row r="143" spans="1:16" x14ac:dyDescent="0.3">
      <c r="A143" s="27">
        <v>44173</v>
      </c>
      <c r="B143" s="2">
        <v>130.91</v>
      </c>
      <c r="C143" s="2">
        <v>131.05000000000001</v>
      </c>
      <c r="D143" s="2">
        <v>130.72999999999999</v>
      </c>
      <c r="E143" s="2">
        <v>130.91999999999999</v>
      </c>
      <c r="F143" s="2">
        <v>0.01</v>
      </c>
      <c r="G143" s="2">
        <v>-2892</v>
      </c>
      <c r="H143" s="1"/>
      <c r="J143" s="27">
        <v>44173</v>
      </c>
      <c r="K143" s="2">
        <v>111.68</v>
      </c>
      <c r="L143" s="2">
        <v>111.72</v>
      </c>
      <c r="M143" s="2">
        <v>111.65</v>
      </c>
      <c r="N143" s="2">
        <v>111.69</v>
      </c>
      <c r="O143" s="2">
        <v>0</v>
      </c>
      <c r="P143" s="2">
        <v>5462</v>
      </c>
    </row>
    <row r="144" spans="1:16" x14ac:dyDescent="0.3">
      <c r="A144" s="27">
        <v>44172</v>
      </c>
      <c r="B144" s="2">
        <v>130.46</v>
      </c>
      <c r="C144" s="2">
        <v>130.97999999999999</v>
      </c>
      <c r="D144" s="2">
        <v>130.43</v>
      </c>
      <c r="E144" s="2">
        <v>130.91</v>
      </c>
      <c r="F144" s="2">
        <v>0.22</v>
      </c>
      <c r="G144" s="2">
        <v>4412</v>
      </c>
      <c r="H144" s="1"/>
      <c r="J144" s="27">
        <v>44172</v>
      </c>
      <c r="K144" s="2">
        <v>111.61</v>
      </c>
      <c r="L144" s="2">
        <v>111.7</v>
      </c>
      <c r="M144" s="2">
        <v>111.6</v>
      </c>
      <c r="N144" s="2">
        <v>111.69</v>
      </c>
      <c r="O144" s="2">
        <v>0.06</v>
      </c>
      <c r="P144" s="2">
        <v>8397</v>
      </c>
    </row>
    <row r="145" spans="1:16" x14ac:dyDescent="0.3">
      <c r="A145" s="27">
        <v>44169</v>
      </c>
      <c r="B145" s="2">
        <v>130.84</v>
      </c>
      <c r="C145" s="2">
        <v>130.94</v>
      </c>
      <c r="D145" s="2">
        <v>130.68</v>
      </c>
      <c r="E145" s="2">
        <v>130.69</v>
      </c>
      <c r="F145" s="2">
        <v>-0.06</v>
      </c>
      <c r="G145" s="2">
        <v>-1123</v>
      </c>
      <c r="H145" s="1"/>
      <c r="J145" s="27">
        <v>44169</v>
      </c>
      <c r="K145" s="2">
        <v>111.65</v>
      </c>
      <c r="L145" s="2">
        <v>111.68</v>
      </c>
      <c r="M145" s="2">
        <v>111.63</v>
      </c>
      <c r="N145" s="2">
        <v>111.63</v>
      </c>
      <c r="O145" s="2">
        <v>0</v>
      </c>
      <c r="P145" s="2">
        <v>6645</v>
      </c>
    </row>
    <row r="146" spans="1:16" x14ac:dyDescent="0.3">
      <c r="A146" s="27">
        <v>44168</v>
      </c>
      <c r="B146" s="2">
        <v>130.68</v>
      </c>
      <c r="C146" s="2">
        <v>130.76</v>
      </c>
      <c r="D146" s="2">
        <v>130.49</v>
      </c>
      <c r="E146" s="2">
        <v>130.75</v>
      </c>
      <c r="F146" s="2">
        <v>0.19</v>
      </c>
      <c r="G146" s="2">
        <v>-2489</v>
      </c>
      <c r="H146" s="1"/>
      <c r="J146" s="27">
        <v>44168</v>
      </c>
      <c r="K146" s="2">
        <v>111.6</v>
      </c>
      <c r="L146" s="2">
        <v>111.63</v>
      </c>
      <c r="M146" s="2">
        <v>111.57</v>
      </c>
      <c r="N146" s="2">
        <v>111.63</v>
      </c>
      <c r="O146" s="2">
        <v>0.06</v>
      </c>
      <c r="P146" s="2">
        <v>-2103</v>
      </c>
    </row>
    <row r="147" spans="1:16" x14ac:dyDescent="0.3">
      <c r="A147" s="27">
        <v>44167</v>
      </c>
      <c r="B147" s="2">
        <v>130.6</v>
      </c>
      <c r="C147" s="2">
        <v>130.63</v>
      </c>
      <c r="D147" s="2">
        <v>130.38</v>
      </c>
      <c r="E147" s="2">
        <v>130.56</v>
      </c>
      <c r="F147" s="2">
        <v>-0.28999999999999998</v>
      </c>
      <c r="G147" s="2">
        <v>-5648</v>
      </c>
      <c r="H147" s="1"/>
      <c r="J147" s="27">
        <v>44167</v>
      </c>
      <c r="K147" s="2">
        <v>111.56</v>
      </c>
      <c r="L147" s="2">
        <v>111.58</v>
      </c>
      <c r="M147" s="2">
        <v>111.54</v>
      </c>
      <c r="N147" s="2">
        <v>111.57</v>
      </c>
      <c r="O147" s="2">
        <v>-0.03</v>
      </c>
      <c r="P147" s="2">
        <v>-3015</v>
      </c>
    </row>
    <row r="148" spans="1:16" x14ac:dyDescent="0.3">
      <c r="A148" s="27">
        <v>44166</v>
      </c>
      <c r="B148" s="2">
        <v>130.66</v>
      </c>
      <c r="C148" s="2">
        <v>130.96</v>
      </c>
      <c r="D148" s="2">
        <v>130.63</v>
      </c>
      <c r="E148" s="2">
        <v>130.85</v>
      </c>
      <c r="F148" s="2">
        <v>0.18</v>
      </c>
      <c r="G148" s="2">
        <v>1703</v>
      </c>
      <c r="H148" s="1"/>
      <c r="J148" s="27">
        <v>44166</v>
      </c>
      <c r="K148" s="2">
        <v>111.58</v>
      </c>
      <c r="L148" s="2">
        <v>111.62</v>
      </c>
      <c r="M148" s="2">
        <v>111.58</v>
      </c>
      <c r="N148" s="2">
        <v>111.6</v>
      </c>
      <c r="O148" s="2">
        <v>0.01</v>
      </c>
      <c r="P148" s="2">
        <v>-5134</v>
      </c>
    </row>
    <row r="149" spans="1:16" x14ac:dyDescent="0.3">
      <c r="A149" s="27">
        <v>44165</v>
      </c>
      <c r="B149" s="2">
        <v>130.94999999999999</v>
      </c>
      <c r="C149" s="2">
        <v>131.04</v>
      </c>
      <c r="D149" s="2">
        <v>130.55000000000001</v>
      </c>
      <c r="E149" s="2">
        <v>130.66999999999999</v>
      </c>
      <c r="F149" s="2">
        <v>-0.26</v>
      </c>
      <c r="G149" s="2">
        <v>-5235</v>
      </c>
      <c r="H149" s="1"/>
      <c r="J149" s="27">
        <v>44165</v>
      </c>
      <c r="K149" s="2">
        <v>111.62</v>
      </c>
      <c r="L149" s="2">
        <v>111.63</v>
      </c>
      <c r="M149" s="2">
        <v>111.57</v>
      </c>
      <c r="N149" s="2">
        <v>111.59</v>
      </c>
      <c r="O149" s="2">
        <v>-0.01</v>
      </c>
      <c r="P149" s="2">
        <v>2505</v>
      </c>
    </row>
    <row r="150" spans="1:16" x14ac:dyDescent="0.3">
      <c r="A150" s="27">
        <v>44162</v>
      </c>
      <c r="B150" s="2">
        <v>130.97</v>
      </c>
      <c r="C150" s="2">
        <v>131.16</v>
      </c>
      <c r="D150" s="2">
        <v>130.85</v>
      </c>
      <c r="E150" s="2">
        <v>130.93</v>
      </c>
      <c r="F150" s="2">
        <v>0.13</v>
      </c>
      <c r="G150" s="2">
        <v>-129</v>
      </c>
      <c r="H150" s="1"/>
      <c r="J150" s="27">
        <v>44162</v>
      </c>
      <c r="K150" s="2">
        <v>111.63</v>
      </c>
      <c r="L150" s="2">
        <v>111.66</v>
      </c>
      <c r="M150" s="2">
        <v>111.58</v>
      </c>
      <c r="N150" s="2">
        <v>111.6</v>
      </c>
      <c r="O150" s="2">
        <v>0</v>
      </c>
      <c r="P150" s="2">
        <v>-5824</v>
      </c>
    </row>
    <row r="151" spans="1:16" x14ac:dyDescent="0.3">
      <c r="A151" s="27">
        <v>44161</v>
      </c>
      <c r="B151" s="2">
        <v>131</v>
      </c>
      <c r="C151" s="2">
        <v>131.08000000000001</v>
      </c>
      <c r="D151" s="2">
        <v>130.72999999999999</v>
      </c>
      <c r="E151" s="2">
        <v>130.80000000000001</v>
      </c>
      <c r="F151" s="2">
        <v>-0.2</v>
      </c>
      <c r="G151" s="2">
        <v>-1502</v>
      </c>
      <c r="H151" s="1"/>
      <c r="J151" s="27">
        <v>44161</v>
      </c>
      <c r="K151" s="2">
        <v>111.63</v>
      </c>
      <c r="L151" s="2">
        <v>111.65</v>
      </c>
      <c r="M151" s="2">
        <v>111.55</v>
      </c>
      <c r="N151" s="2">
        <v>111.6</v>
      </c>
      <c r="O151" s="2">
        <v>-0.05</v>
      </c>
      <c r="P151" s="2">
        <v>-11994</v>
      </c>
    </row>
    <row r="152" spans="1:16" x14ac:dyDescent="0.3">
      <c r="A152" s="27">
        <v>44160</v>
      </c>
      <c r="B152" s="2">
        <v>131.33000000000001</v>
      </c>
      <c r="C152" s="2">
        <v>131.37</v>
      </c>
      <c r="D152" s="2">
        <v>130.80000000000001</v>
      </c>
      <c r="E152" s="2">
        <v>131</v>
      </c>
      <c r="F152" s="2">
        <v>-0.43</v>
      </c>
      <c r="G152" s="2">
        <v>-5873</v>
      </c>
      <c r="H152" s="1"/>
      <c r="J152" s="27">
        <v>44160</v>
      </c>
      <c r="K152" s="2">
        <v>111.67</v>
      </c>
      <c r="L152" s="2">
        <v>111.69</v>
      </c>
      <c r="M152" s="2">
        <v>111.58</v>
      </c>
      <c r="N152" s="2">
        <v>111.65</v>
      </c>
      <c r="O152" s="2">
        <v>-0.04</v>
      </c>
      <c r="P152" s="2">
        <v>-10360</v>
      </c>
    </row>
    <row r="153" spans="1:16" x14ac:dyDescent="0.3">
      <c r="A153" s="27">
        <v>44159</v>
      </c>
      <c r="B153" s="2">
        <v>131.4</v>
      </c>
      <c r="C153" s="2">
        <v>131.51</v>
      </c>
      <c r="D153" s="2">
        <v>131.24</v>
      </c>
      <c r="E153" s="2">
        <v>131.43</v>
      </c>
      <c r="F153" s="2">
        <v>-0.17</v>
      </c>
      <c r="G153" s="2">
        <v>-2522</v>
      </c>
      <c r="H153" s="1"/>
      <c r="J153" s="27">
        <v>44159</v>
      </c>
      <c r="K153" s="2">
        <v>111.67</v>
      </c>
      <c r="L153" s="2">
        <v>111.69</v>
      </c>
      <c r="M153" s="2">
        <v>111.65</v>
      </c>
      <c r="N153" s="2">
        <v>111.69</v>
      </c>
      <c r="O153" s="2">
        <v>-0.01</v>
      </c>
      <c r="P153" s="2">
        <v>-1714</v>
      </c>
    </row>
    <row r="154" spans="1:16" x14ac:dyDescent="0.3">
      <c r="A154" s="27">
        <v>44158</v>
      </c>
      <c r="B154" s="2">
        <v>131.44999999999999</v>
      </c>
      <c r="C154" s="2">
        <v>131.69999999999999</v>
      </c>
      <c r="D154" s="2">
        <v>131.36000000000001</v>
      </c>
      <c r="E154" s="2">
        <v>131.6</v>
      </c>
      <c r="F154" s="2">
        <v>0.38</v>
      </c>
      <c r="G154" s="2">
        <v>3613</v>
      </c>
      <c r="H154" s="1"/>
      <c r="J154" s="27">
        <v>44158</v>
      </c>
      <c r="K154" s="2">
        <v>111.7</v>
      </c>
      <c r="L154" s="2">
        <v>111.73</v>
      </c>
      <c r="M154" s="2">
        <v>111.68</v>
      </c>
      <c r="N154" s="2">
        <v>111.7</v>
      </c>
      <c r="O154" s="2">
        <v>0.06</v>
      </c>
      <c r="P154" s="2">
        <v>8191</v>
      </c>
    </row>
    <row r="155" spans="1:16" x14ac:dyDescent="0.3">
      <c r="A155" s="27">
        <v>44155</v>
      </c>
      <c r="B155" s="2">
        <v>131.4</v>
      </c>
      <c r="C155" s="2">
        <v>131.46</v>
      </c>
      <c r="D155" s="2">
        <v>131.22</v>
      </c>
      <c r="E155" s="2">
        <v>131.22</v>
      </c>
      <c r="F155" s="2">
        <v>0.02</v>
      </c>
      <c r="G155" s="2">
        <v>-275</v>
      </c>
      <c r="H155" s="1"/>
      <c r="J155" s="27">
        <v>44155</v>
      </c>
      <c r="K155" s="2">
        <v>111.7</v>
      </c>
      <c r="L155" s="2">
        <v>111.71</v>
      </c>
      <c r="M155" s="2">
        <v>111.64</v>
      </c>
      <c r="N155" s="2">
        <v>111.64</v>
      </c>
      <c r="O155" s="2">
        <v>-0.02</v>
      </c>
      <c r="P155" s="2">
        <v>-3297</v>
      </c>
    </row>
    <row r="156" spans="1:16" x14ac:dyDescent="0.3">
      <c r="A156" s="27">
        <v>44154</v>
      </c>
      <c r="B156" s="2">
        <v>131.28</v>
      </c>
      <c r="C156" s="2">
        <v>131.44999999999999</v>
      </c>
      <c r="D156" s="2">
        <v>131.18</v>
      </c>
      <c r="E156" s="2">
        <v>131.19999999999999</v>
      </c>
      <c r="F156" s="2">
        <v>-0.1</v>
      </c>
      <c r="G156" s="2">
        <v>-1101</v>
      </c>
      <c r="H156" s="1"/>
      <c r="J156" s="27">
        <v>44154</v>
      </c>
      <c r="K156" s="2">
        <v>111.7</v>
      </c>
      <c r="L156" s="2">
        <v>111.74</v>
      </c>
      <c r="M156" s="2">
        <v>111.66</v>
      </c>
      <c r="N156" s="2">
        <v>111.66</v>
      </c>
      <c r="O156" s="2">
        <v>-0.05</v>
      </c>
      <c r="P156" s="2">
        <v>-3432</v>
      </c>
    </row>
    <row r="157" spans="1:16" x14ac:dyDescent="0.3">
      <c r="A157" s="27">
        <v>44153</v>
      </c>
      <c r="B157" s="2">
        <v>131.26</v>
      </c>
      <c r="C157" s="2">
        <v>131.36000000000001</v>
      </c>
      <c r="D157" s="2">
        <v>131.19</v>
      </c>
      <c r="E157" s="2">
        <v>131.30000000000001</v>
      </c>
      <c r="F157" s="2">
        <v>0.24</v>
      </c>
      <c r="G157" s="2">
        <v>344</v>
      </c>
      <c r="H157" s="1"/>
      <c r="J157" s="27">
        <v>44153</v>
      </c>
      <c r="K157" s="2">
        <v>111.69</v>
      </c>
      <c r="L157" s="2">
        <v>111.73</v>
      </c>
      <c r="M157" s="2">
        <v>111.69</v>
      </c>
      <c r="N157" s="2">
        <v>111.71</v>
      </c>
      <c r="O157" s="2">
        <v>0.06</v>
      </c>
      <c r="P157" s="2">
        <v>3531</v>
      </c>
    </row>
    <row r="158" spans="1:16" x14ac:dyDescent="0.3">
      <c r="A158" s="27">
        <v>44152</v>
      </c>
      <c r="B158" s="2">
        <v>131.07</v>
      </c>
      <c r="C158" s="2">
        <v>131.27000000000001</v>
      </c>
      <c r="D158" s="2">
        <v>130.9</v>
      </c>
      <c r="E158" s="2">
        <v>131.06</v>
      </c>
      <c r="F158" s="2">
        <v>-0.09</v>
      </c>
      <c r="G158" s="2">
        <v>-1117</v>
      </c>
      <c r="H158" s="1"/>
      <c r="J158" s="27">
        <v>44152</v>
      </c>
      <c r="K158" s="2">
        <v>111.62</v>
      </c>
      <c r="L158" s="2">
        <v>111.68</v>
      </c>
      <c r="M158" s="2">
        <v>111.62</v>
      </c>
      <c r="N158" s="2">
        <v>111.65</v>
      </c>
      <c r="O158" s="2">
        <v>0</v>
      </c>
      <c r="P158" s="2">
        <v>3850</v>
      </c>
    </row>
    <row r="159" spans="1:16" x14ac:dyDescent="0.3">
      <c r="A159" s="27">
        <v>44151</v>
      </c>
      <c r="B159" s="2">
        <v>130.87</v>
      </c>
      <c r="C159" s="2">
        <v>131.22</v>
      </c>
      <c r="D159" s="2">
        <v>130.86000000000001</v>
      </c>
      <c r="E159" s="2">
        <v>131.15</v>
      </c>
      <c r="F159" s="2">
        <v>0.14000000000000001</v>
      </c>
      <c r="G159" s="2">
        <v>5352</v>
      </c>
      <c r="H159" s="1"/>
      <c r="J159" s="27">
        <v>44151</v>
      </c>
      <c r="K159" s="2">
        <v>111.61</v>
      </c>
      <c r="L159" s="2">
        <v>111.67</v>
      </c>
      <c r="M159" s="2">
        <v>111.61</v>
      </c>
      <c r="N159" s="2">
        <v>111.65</v>
      </c>
      <c r="O159" s="2">
        <v>-0.01</v>
      </c>
      <c r="P159" s="2">
        <v>2420</v>
      </c>
    </row>
    <row r="160" spans="1:16" x14ac:dyDescent="0.3">
      <c r="A160" s="27">
        <v>44148</v>
      </c>
      <c r="B160" s="2">
        <v>131.08000000000001</v>
      </c>
      <c r="C160" s="2">
        <v>131.13999999999999</v>
      </c>
      <c r="D160" s="2">
        <v>130.80000000000001</v>
      </c>
      <c r="E160" s="2">
        <v>131.01</v>
      </c>
      <c r="F160" s="2">
        <v>0.19</v>
      </c>
      <c r="G160" s="2">
        <v>-2667</v>
      </c>
      <c r="H160" s="1"/>
      <c r="J160" s="27">
        <v>44148</v>
      </c>
      <c r="K160" s="2">
        <v>111.67</v>
      </c>
      <c r="L160" s="2">
        <v>111.68</v>
      </c>
      <c r="M160" s="2">
        <v>111.59</v>
      </c>
      <c r="N160" s="2">
        <v>111.66</v>
      </c>
      <c r="O160" s="2">
        <v>0.04</v>
      </c>
      <c r="P160" s="2">
        <v>4095</v>
      </c>
    </row>
    <row r="161" spans="1:16" x14ac:dyDescent="0.3">
      <c r="A161" s="27">
        <v>44147</v>
      </c>
      <c r="B161" s="2">
        <v>130.87</v>
      </c>
      <c r="C161" s="2">
        <v>131.02000000000001</v>
      </c>
      <c r="D161" s="2">
        <v>130.77000000000001</v>
      </c>
      <c r="E161" s="2">
        <v>130.82</v>
      </c>
      <c r="F161" s="2">
        <v>0.26</v>
      </c>
      <c r="G161" s="2">
        <v>-3172</v>
      </c>
      <c r="H161" s="1"/>
      <c r="J161" s="27">
        <v>44147</v>
      </c>
      <c r="K161" s="2">
        <v>111.61</v>
      </c>
      <c r="L161" s="2">
        <v>111.67</v>
      </c>
      <c r="M161" s="2">
        <v>111.58</v>
      </c>
      <c r="N161" s="2">
        <v>111.62</v>
      </c>
      <c r="O161" s="2">
        <v>0.09</v>
      </c>
      <c r="P161" s="2">
        <v>4876</v>
      </c>
    </row>
    <row r="162" spans="1:16" x14ac:dyDescent="0.3">
      <c r="A162" s="27">
        <v>44146</v>
      </c>
      <c r="B162" s="2">
        <v>130.97</v>
      </c>
      <c r="C162" s="2">
        <v>131.1</v>
      </c>
      <c r="D162" s="2">
        <v>130.56</v>
      </c>
      <c r="E162" s="2">
        <v>130.56</v>
      </c>
      <c r="F162" s="2">
        <v>-0.46</v>
      </c>
      <c r="G162" s="2">
        <v>-3625</v>
      </c>
      <c r="H162" s="1"/>
      <c r="J162" s="27">
        <v>44146</v>
      </c>
      <c r="K162" s="2">
        <v>111.63</v>
      </c>
      <c r="L162" s="2">
        <v>111.64</v>
      </c>
      <c r="M162" s="2">
        <v>111.52</v>
      </c>
      <c r="N162" s="2">
        <v>111.53</v>
      </c>
      <c r="O162" s="2">
        <v>-0.08</v>
      </c>
      <c r="P162" s="2">
        <v>-15393</v>
      </c>
    </row>
    <row r="163" spans="1:16" x14ac:dyDescent="0.3">
      <c r="A163" s="27">
        <v>44145</v>
      </c>
      <c r="B163" s="2">
        <v>130.83000000000001</v>
      </c>
      <c r="C163" s="2">
        <v>131.16</v>
      </c>
      <c r="D163" s="2">
        <v>130.80000000000001</v>
      </c>
      <c r="E163" s="2">
        <v>131.02000000000001</v>
      </c>
      <c r="F163" s="2">
        <v>-0.69</v>
      </c>
      <c r="G163" s="2">
        <v>-3282</v>
      </c>
      <c r="H163" s="1"/>
      <c r="J163" s="27">
        <v>44145</v>
      </c>
      <c r="K163" s="2">
        <v>111.55</v>
      </c>
      <c r="L163" s="2">
        <v>111.65</v>
      </c>
      <c r="M163" s="2">
        <v>111.54</v>
      </c>
      <c r="N163" s="2">
        <v>111.61</v>
      </c>
      <c r="O163" s="2">
        <v>-0.1</v>
      </c>
      <c r="P163" s="2">
        <v>1411</v>
      </c>
    </row>
    <row r="164" spans="1:16" x14ac:dyDescent="0.3">
      <c r="A164" s="27">
        <v>44144</v>
      </c>
      <c r="B164" s="2">
        <v>131.41999999999999</v>
      </c>
      <c r="C164" s="2">
        <v>131.72999999999999</v>
      </c>
      <c r="D164" s="2">
        <v>131.34</v>
      </c>
      <c r="E164" s="2">
        <v>131.71</v>
      </c>
      <c r="F164" s="2">
        <v>0.02</v>
      </c>
      <c r="G164" s="2">
        <v>3288</v>
      </c>
      <c r="H164" s="1"/>
      <c r="J164" s="27">
        <v>44144</v>
      </c>
      <c r="K164" s="2">
        <v>111.68</v>
      </c>
      <c r="L164" s="2">
        <v>111.71</v>
      </c>
      <c r="M164" s="2">
        <v>111.64</v>
      </c>
      <c r="N164" s="2">
        <v>111.71</v>
      </c>
      <c r="O164" s="2">
        <v>-0.01</v>
      </c>
      <c r="P164" s="2">
        <v>-9916</v>
      </c>
    </row>
    <row r="165" spans="1:16" x14ac:dyDescent="0.3">
      <c r="A165" s="27">
        <v>44141</v>
      </c>
      <c r="B165" s="2">
        <v>131.91999999999999</v>
      </c>
      <c r="C165" s="2">
        <v>131.99</v>
      </c>
      <c r="D165" s="2">
        <v>131.66</v>
      </c>
      <c r="E165" s="2">
        <v>131.69</v>
      </c>
      <c r="F165" s="2">
        <v>-0.43</v>
      </c>
      <c r="G165" s="2">
        <v>1321</v>
      </c>
      <c r="H165" s="1"/>
      <c r="J165" s="27">
        <v>44141</v>
      </c>
      <c r="K165" s="2">
        <v>111.76</v>
      </c>
      <c r="L165" s="2">
        <v>111.79</v>
      </c>
      <c r="M165" s="2">
        <v>111.71</v>
      </c>
      <c r="N165" s="2">
        <v>111.72</v>
      </c>
      <c r="O165" s="2">
        <v>-7.0000000000000007E-2</v>
      </c>
      <c r="P165" s="2">
        <v>-1889</v>
      </c>
    </row>
    <row r="166" spans="1:16" x14ac:dyDescent="0.3">
      <c r="A166" s="27">
        <v>44140</v>
      </c>
      <c r="B166" s="2">
        <v>131.86000000000001</v>
      </c>
      <c r="C166" s="2">
        <v>132.12</v>
      </c>
      <c r="D166" s="2">
        <v>131.86000000000001</v>
      </c>
      <c r="E166" s="2">
        <v>132.12</v>
      </c>
      <c r="F166" s="2">
        <v>0.48</v>
      </c>
      <c r="G166" s="2">
        <v>405</v>
      </c>
      <c r="H166" s="1"/>
      <c r="J166" s="27">
        <v>44140</v>
      </c>
      <c r="K166" s="2">
        <v>111.74</v>
      </c>
      <c r="L166" s="2">
        <v>111.79</v>
      </c>
      <c r="M166" s="2">
        <v>111.72</v>
      </c>
      <c r="N166" s="2">
        <v>111.79</v>
      </c>
      <c r="O166" s="2">
        <v>0.11</v>
      </c>
      <c r="P166" s="2">
        <v>2813</v>
      </c>
    </row>
    <row r="167" spans="1:16" x14ac:dyDescent="0.3">
      <c r="A167" s="27">
        <v>44139</v>
      </c>
      <c r="B167" s="2">
        <v>130.99</v>
      </c>
      <c r="C167" s="2">
        <v>131.77000000000001</v>
      </c>
      <c r="D167" s="2">
        <v>130.79</v>
      </c>
      <c r="E167" s="2">
        <v>131.63999999999999</v>
      </c>
      <c r="F167" s="2">
        <v>0.43</v>
      </c>
      <c r="G167" s="2">
        <v>-1105</v>
      </c>
      <c r="H167" s="1"/>
      <c r="J167" s="27">
        <v>44139</v>
      </c>
      <c r="K167" s="2">
        <v>111.54</v>
      </c>
      <c r="L167" s="2">
        <v>111.72</v>
      </c>
      <c r="M167" s="2">
        <v>111.52</v>
      </c>
      <c r="N167" s="2">
        <v>111.68</v>
      </c>
      <c r="O167" s="2">
        <v>0.09</v>
      </c>
      <c r="P167" s="2">
        <v>-10686</v>
      </c>
    </row>
    <row r="168" spans="1:16" x14ac:dyDescent="0.3">
      <c r="A168" s="27">
        <v>44138</v>
      </c>
      <c r="B168" s="2">
        <v>131.21</v>
      </c>
      <c r="C168" s="2">
        <v>131.47999999999999</v>
      </c>
      <c r="D168" s="2">
        <v>131.16999999999999</v>
      </c>
      <c r="E168" s="2">
        <v>131.21</v>
      </c>
      <c r="F168" s="2">
        <v>0</v>
      </c>
      <c r="G168" s="2">
        <v>6201</v>
      </c>
      <c r="H168" s="1"/>
      <c r="J168" s="27">
        <v>44138</v>
      </c>
      <c r="K168" s="2">
        <v>111.62</v>
      </c>
      <c r="L168" s="2">
        <v>111.71</v>
      </c>
      <c r="M168" s="2">
        <v>111.58</v>
      </c>
      <c r="N168" s="2">
        <v>111.59</v>
      </c>
      <c r="O168" s="2">
        <v>-0.04</v>
      </c>
      <c r="P168" s="2">
        <v>-1396</v>
      </c>
    </row>
    <row r="169" spans="1:16" x14ac:dyDescent="0.3">
      <c r="A169" s="27">
        <v>44137</v>
      </c>
      <c r="B169" s="2">
        <v>131.57</v>
      </c>
      <c r="C169" s="2">
        <v>131.65</v>
      </c>
      <c r="D169" s="2">
        <v>131.18</v>
      </c>
      <c r="E169" s="2">
        <v>131.21</v>
      </c>
      <c r="F169" s="2">
        <v>-0.6</v>
      </c>
      <c r="G169" s="2">
        <v>-4121</v>
      </c>
      <c r="H169" s="1"/>
      <c r="J169" s="27">
        <v>44137</v>
      </c>
      <c r="K169" s="2">
        <v>111.72</v>
      </c>
      <c r="L169" s="2">
        <v>111.74</v>
      </c>
      <c r="M169" s="2">
        <v>111.62</v>
      </c>
      <c r="N169" s="2">
        <v>111.63</v>
      </c>
      <c r="O169" s="2">
        <v>-0.13</v>
      </c>
      <c r="P169" s="2">
        <v>-5740</v>
      </c>
    </row>
    <row r="170" spans="1:16" x14ac:dyDescent="0.3">
      <c r="A170" s="27">
        <v>44134</v>
      </c>
      <c r="B170" s="2">
        <v>131.94999999999999</v>
      </c>
      <c r="C170" s="2">
        <v>132.02000000000001</v>
      </c>
      <c r="D170" s="2">
        <v>131.75</v>
      </c>
      <c r="E170" s="2">
        <v>131.81</v>
      </c>
      <c r="F170" s="2">
        <v>-0.32</v>
      </c>
      <c r="G170" s="2">
        <v>-5691</v>
      </c>
      <c r="H170" s="1"/>
      <c r="J170" s="27">
        <v>44134</v>
      </c>
      <c r="K170" s="2">
        <v>111.78</v>
      </c>
      <c r="L170" s="2">
        <v>111.81</v>
      </c>
      <c r="M170" s="2">
        <v>111.75</v>
      </c>
      <c r="N170" s="2">
        <v>111.76</v>
      </c>
      <c r="O170" s="2">
        <v>-0.05</v>
      </c>
      <c r="P170" s="2">
        <v>-6113</v>
      </c>
    </row>
    <row r="171" spans="1:16" x14ac:dyDescent="0.3">
      <c r="A171" s="27">
        <v>44133</v>
      </c>
      <c r="B171" s="2">
        <v>132.32</v>
      </c>
      <c r="C171" s="2">
        <v>132.34</v>
      </c>
      <c r="D171" s="2">
        <v>132.05000000000001</v>
      </c>
      <c r="E171" s="2">
        <v>132.13</v>
      </c>
      <c r="F171" s="2">
        <v>-0.28999999999999998</v>
      </c>
      <c r="G171" s="2">
        <v>-3121</v>
      </c>
      <c r="H171" s="1"/>
      <c r="J171" s="27">
        <v>44133</v>
      </c>
      <c r="K171" s="2">
        <v>111.85</v>
      </c>
      <c r="L171" s="2">
        <v>111.86</v>
      </c>
      <c r="M171" s="2">
        <v>111.8</v>
      </c>
      <c r="N171" s="2">
        <v>111.81</v>
      </c>
      <c r="O171" s="2">
        <v>-0.05</v>
      </c>
      <c r="P171" s="2">
        <v>-2285</v>
      </c>
    </row>
    <row r="172" spans="1:16" x14ac:dyDescent="0.3">
      <c r="A172" s="27">
        <v>44132</v>
      </c>
      <c r="B172" s="2">
        <v>132.5</v>
      </c>
      <c r="C172" s="2">
        <v>132.63999999999999</v>
      </c>
      <c r="D172" s="2">
        <v>132.38</v>
      </c>
      <c r="E172" s="2">
        <v>132.41999999999999</v>
      </c>
      <c r="F172" s="2">
        <v>0.09</v>
      </c>
      <c r="G172" s="2">
        <v>2438</v>
      </c>
      <c r="H172" s="1"/>
      <c r="J172" s="27">
        <v>44132</v>
      </c>
      <c r="K172" s="2">
        <v>111.86</v>
      </c>
      <c r="L172" s="2">
        <v>111.89</v>
      </c>
      <c r="M172" s="2">
        <v>111.84</v>
      </c>
      <c r="N172" s="2">
        <v>111.86</v>
      </c>
      <c r="O172" s="2">
        <v>0.03</v>
      </c>
      <c r="P172" s="2">
        <v>3236</v>
      </c>
    </row>
    <row r="173" spans="1:16" x14ac:dyDescent="0.3">
      <c r="A173" s="27">
        <v>44131</v>
      </c>
      <c r="B173" s="2">
        <v>132.6</v>
      </c>
      <c r="C173" s="2">
        <v>132.63999999999999</v>
      </c>
      <c r="D173" s="2">
        <v>132.27000000000001</v>
      </c>
      <c r="E173" s="2">
        <v>132.33000000000001</v>
      </c>
      <c r="F173" s="2">
        <v>-0.27</v>
      </c>
      <c r="G173" s="2">
        <v>-2118</v>
      </c>
      <c r="H173" s="1"/>
      <c r="J173" s="27">
        <v>44131</v>
      </c>
      <c r="K173" s="2">
        <v>111.87</v>
      </c>
      <c r="L173" s="2">
        <v>111.88</v>
      </c>
      <c r="M173" s="2">
        <v>111.82</v>
      </c>
      <c r="N173" s="2">
        <v>111.83</v>
      </c>
      <c r="O173" s="2">
        <v>-0.04</v>
      </c>
      <c r="P173" s="2">
        <v>-1209</v>
      </c>
    </row>
    <row r="174" spans="1:16" x14ac:dyDescent="0.3">
      <c r="A174" s="27">
        <v>44130</v>
      </c>
      <c r="B174" s="2">
        <v>132.49</v>
      </c>
      <c r="C174" s="2">
        <v>132.72999999999999</v>
      </c>
      <c r="D174" s="2">
        <v>132.44999999999999</v>
      </c>
      <c r="E174" s="2">
        <v>132.6</v>
      </c>
      <c r="F174" s="2">
        <v>0.2</v>
      </c>
      <c r="G174" s="2">
        <v>2984</v>
      </c>
      <c r="H174" s="1"/>
      <c r="J174" s="27">
        <v>44130</v>
      </c>
      <c r="K174" s="2">
        <v>111.87</v>
      </c>
      <c r="L174" s="2">
        <v>111.89</v>
      </c>
      <c r="M174" s="2">
        <v>111.85</v>
      </c>
      <c r="N174" s="2">
        <v>111.87</v>
      </c>
      <c r="O174" s="2">
        <v>0.03</v>
      </c>
      <c r="P174" s="2">
        <v>-769</v>
      </c>
    </row>
    <row r="175" spans="1:16" x14ac:dyDescent="0.3">
      <c r="A175" s="27">
        <v>44127</v>
      </c>
      <c r="B175" s="2">
        <v>132</v>
      </c>
      <c r="C175" s="2">
        <v>132.56</v>
      </c>
      <c r="D175" s="2">
        <v>131.85</v>
      </c>
      <c r="E175" s="2">
        <v>132.4</v>
      </c>
      <c r="F175" s="2">
        <v>0.1</v>
      </c>
      <c r="G175" s="2">
        <v>2223</v>
      </c>
      <c r="H175" s="1"/>
      <c r="J175" s="27">
        <v>44127</v>
      </c>
      <c r="K175" s="2">
        <v>111.76</v>
      </c>
      <c r="L175" s="2">
        <v>111.89</v>
      </c>
      <c r="M175" s="2">
        <v>111.74</v>
      </c>
      <c r="N175" s="2">
        <v>111.84</v>
      </c>
      <c r="O175" s="2">
        <v>0.03</v>
      </c>
      <c r="P175" s="2">
        <v>2053</v>
      </c>
    </row>
    <row r="176" spans="1:16" x14ac:dyDescent="0.3">
      <c r="A176" s="27">
        <v>44126</v>
      </c>
      <c r="B176" s="2">
        <v>132.19999999999999</v>
      </c>
      <c r="C176" s="2">
        <v>132.37</v>
      </c>
      <c r="D176" s="2">
        <v>132.15</v>
      </c>
      <c r="E176" s="2">
        <v>132.30000000000001</v>
      </c>
      <c r="F176" s="2">
        <v>0.16</v>
      </c>
      <c r="G176" s="2">
        <v>924</v>
      </c>
      <c r="H176" s="1"/>
      <c r="J176" s="27">
        <v>44126</v>
      </c>
      <c r="K176" s="2">
        <v>111.8</v>
      </c>
      <c r="L176" s="2">
        <v>111.84</v>
      </c>
      <c r="M176" s="2">
        <v>111.79</v>
      </c>
      <c r="N176" s="2">
        <v>111.81</v>
      </c>
      <c r="O176" s="2">
        <v>0.04</v>
      </c>
      <c r="P176" s="2">
        <v>-7184</v>
      </c>
    </row>
    <row r="177" spans="1:16" x14ac:dyDescent="0.3">
      <c r="A177" s="27">
        <v>44125</v>
      </c>
      <c r="B177" s="2">
        <v>132.66</v>
      </c>
      <c r="C177" s="2">
        <v>132.77000000000001</v>
      </c>
      <c r="D177" s="2">
        <v>132.07</v>
      </c>
      <c r="E177" s="2">
        <v>132.13999999999999</v>
      </c>
      <c r="F177" s="2">
        <v>-0.57999999999999996</v>
      </c>
      <c r="G177" s="2">
        <v>-6117</v>
      </c>
      <c r="H177" s="1"/>
      <c r="J177" s="27">
        <v>44125</v>
      </c>
      <c r="K177" s="2">
        <v>111.86</v>
      </c>
      <c r="L177" s="2">
        <v>111.87</v>
      </c>
      <c r="M177" s="2">
        <v>111.76</v>
      </c>
      <c r="N177" s="2">
        <v>111.77</v>
      </c>
      <c r="O177" s="2">
        <v>-0.08</v>
      </c>
      <c r="P177" s="2">
        <v>-6376</v>
      </c>
    </row>
    <row r="178" spans="1:16" x14ac:dyDescent="0.3">
      <c r="A178" s="27">
        <v>44124</v>
      </c>
      <c r="B178" s="2">
        <v>133.1</v>
      </c>
      <c r="C178" s="2">
        <v>133.16999999999999</v>
      </c>
      <c r="D178" s="2">
        <v>132.72</v>
      </c>
      <c r="E178" s="2">
        <v>132.72</v>
      </c>
      <c r="F178" s="2">
        <v>-0.36</v>
      </c>
      <c r="G178" s="2">
        <v>-3600</v>
      </c>
      <c r="H178" s="1"/>
      <c r="J178" s="27">
        <v>44124</v>
      </c>
      <c r="K178" s="2">
        <v>111.94</v>
      </c>
      <c r="L178" s="2">
        <v>111.96</v>
      </c>
      <c r="M178" s="2">
        <v>111.85</v>
      </c>
      <c r="N178" s="2">
        <v>111.85</v>
      </c>
      <c r="O178" s="2">
        <v>-0.11</v>
      </c>
      <c r="P178" s="2">
        <v>7876</v>
      </c>
    </row>
    <row r="179" spans="1:16" x14ac:dyDescent="0.3">
      <c r="A179" s="27">
        <v>44123</v>
      </c>
      <c r="B179" s="2">
        <v>132.15</v>
      </c>
      <c r="C179" s="2">
        <v>133.16999999999999</v>
      </c>
      <c r="D179" s="2">
        <v>132.1</v>
      </c>
      <c r="E179" s="2">
        <v>133.08000000000001</v>
      </c>
      <c r="F179" s="2">
        <v>0.7</v>
      </c>
      <c r="G179" s="2">
        <v>8843</v>
      </c>
      <c r="H179" s="1"/>
      <c r="J179" s="27">
        <v>44123</v>
      </c>
      <c r="K179" s="2">
        <v>111.86</v>
      </c>
      <c r="L179" s="2">
        <v>112</v>
      </c>
      <c r="M179" s="2">
        <v>111.84</v>
      </c>
      <c r="N179" s="2">
        <v>111.96</v>
      </c>
      <c r="O179" s="2">
        <v>0.03</v>
      </c>
      <c r="P179" s="2">
        <v>2</v>
      </c>
    </row>
    <row r="180" spans="1:16" x14ac:dyDescent="0.3">
      <c r="A180" s="27">
        <v>44120</v>
      </c>
      <c r="B180" s="2">
        <v>132.46</v>
      </c>
      <c r="C180" s="2">
        <v>132.55000000000001</v>
      </c>
      <c r="D180" s="2">
        <v>132.28</v>
      </c>
      <c r="E180" s="2">
        <v>132.38</v>
      </c>
      <c r="F180" s="2">
        <v>-0.27</v>
      </c>
      <c r="G180" s="2">
        <v>-1527</v>
      </c>
      <c r="H180" s="1"/>
      <c r="J180" s="27">
        <v>44120</v>
      </c>
      <c r="K180" s="2">
        <v>111.95</v>
      </c>
      <c r="L180" s="2">
        <v>111.97</v>
      </c>
      <c r="M180" s="2">
        <v>111.91</v>
      </c>
      <c r="N180" s="2">
        <v>111.93</v>
      </c>
      <c r="O180" s="2">
        <v>-0.06</v>
      </c>
      <c r="P180" s="2">
        <v>1855</v>
      </c>
    </row>
    <row r="181" spans="1:16" x14ac:dyDescent="0.3">
      <c r="A181" s="27">
        <v>44119</v>
      </c>
      <c r="B181" s="2">
        <v>132.33000000000001</v>
      </c>
      <c r="C181" s="2">
        <v>132.69</v>
      </c>
      <c r="D181" s="2">
        <v>132.26</v>
      </c>
      <c r="E181" s="2">
        <v>132.65</v>
      </c>
      <c r="F181" s="2">
        <v>0.47</v>
      </c>
      <c r="G181" s="2">
        <v>3866</v>
      </c>
      <c r="H181" s="1"/>
      <c r="J181" s="27">
        <v>44119</v>
      </c>
      <c r="K181" s="2">
        <v>111.91</v>
      </c>
      <c r="L181" s="2">
        <v>112</v>
      </c>
      <c r="M181" s="2">
        <v>111.89</v>
      </c>
      <c r="N181" s="2">
        <v>111.99</v>
      </c>
      <c r="O181" s="2">
        <v>0.12</v>
      </c>
      <c r="P181" s="2">
        <v>7824</v>
      </c>
    </row>
    <row r="182" spans="1:16" x14ac:dyDescent="0.3">
      <c r="A182" s="27">
        <v>44118</v>
      </c>
      <c r="B182" s="2">
        <v>132.25</v>
      </c>
      <c r="C182" s="2">
        <v>132.37</v>
      </c>
      <c r="D182" s="2">
        <v>132.02000000000001</v>
      </c>
      <c r="E182" s="2">
        <v>132.18</v>
      </c>
      <c r="F182" s="2">
        <v>0.09</v>
      </c>
      <c r="G182" s="2">
        <v>-2792</v>
      </c>
      <c r="H182" s="1"/>
      <c r="J182" s="27">
        <v>44118</v>
      </c>
      <c r="K182" s="2">
        <v>111.83</v>
      </c>
      <c r="L182" s="2">
        <v>111.91</v>
      </c>
      <c r="M182" s="2">
        <v>111.81</v>
      </c>
      <c r="N182" s="2">
        <v>111.87</v>
      </c>
      <c r="O182" s="2">
        <v>0.06</v>
      </c>
      <c r="P182" s="2">
        <v>1770</v>
      </c>
    </row>
    <row r="183" spans="1:16" x14ac:dyDescent="0.3">
      <c r="A183" s="27">
        <v>44117</v>
      </c>
      <c r="B183" s="2">
        <v>131.72999999999999</v>
      </c>
      <c r="C183" s="2">
        <v>132.1</v>
      </c>
      <c r="D183" s="2">
        <v>131.72999999999999</v>
      </c>
      <c r="E183" s="2">
        <v>132.09</v>
      </c>
      <c r="F183" s="2">
        <v>0.37</v>
      </c>
      <c r="G183" s="2">
        <v>282</v>
      </c>
      <c r="H183" s="1"/>
      <c r="J183" s="27">
        <v>44117</v>
      </c>
      <c r="K183" s="2">
        <v>111.77</v>
      </c>
      <c r="L183" s="2">
        <v>111.83</v>
      </c>
      <c r="M183" s="2">
        <v>111.76</v>
      </c>
      <c r="N183" s="2">
        <v>111.81</v>
      </c>
      <c r="O183" s="2">
        <v>0.04</v>
      </c>
      <c r="P183" s="2">
        <v>-1558</v>
      </c>
    </row>
    <row r="184" spans="1:16" x14ac:dyDescent="0.3">
      <c r="A184" s="27">
        <v>44116</v>
      </c>
      <c r="B184" s="2">
        <v>131.86000000000001</v>
      </c>
      <c r="C184" s="2">
        <v>131.91</v>
      </c>
      <c r="D184" s="2">
        <v>131.65</v>
      </c>
      <c r="E184" s="2">
        <v>131.72</v>
      </c>
      <c r="F184" s="2">
        <v>-0.14000000000000001</v>
      </c>
      <c r="G184" s="2">
        <v>-2439</v>
      </c>
      <c r="H184" s="1"/>
      <c r="J184" s="27">
        <v>44116</v>
      </c>
      <c r="K184" s="2">
        <v>111.83</v>
      </c>
      <c r="L184" s="2">
        <v>111.83</v>
      </c>
      <c r="M184" s="2">
        <v>111.75</v>
      </c>
      <c r="N184" s="2">
        <v>111.77</v>
      </c>
      <c r="O184" s="2">
        <v>-0.06</v>
      </c>
      <c r="P184" s="2">
        <v>-3277</v>
      </c>
    </row>
    <row r="185" spans="1:16" x14ac:dyDescent="0.3">
      <c r="A185" s="27">
        <v>44112</v>
      </c>
      <c r="B185" s="2">
        <v>131.82</v>
      </c>
      <c r="C185" s="2">
        <v>131.96</v>
      </c>
      <c r="D185" s="2">
        <v>131.66999999999999</v>
      </c>
      <c r="E185" s="2">
        <v>131.86000000000001</v>
      </c>
      <c r="F185" s="2">
        <v>-0.04</v>
      </c>
      <c r="G185" s="2">
        <v>-2866</v>
      </c>
      <c r="H185" s="1"/>
      <c r="J185" s="27">
        <v>44112</v>
      </c>
      <c r="K185" s="2">
        <v>111.79</v>
      </c>
      <c r="L185" s="2">
        <v>111.83</v>
      </c>
      <c r="M185" s="2">
        <v>111.77</v>
      </c>
      <c r="N185" s="2">
        <v>111.83</v>
      </c>
      <c r="O185" s="2">
        <v>0.03</v>
      </c>
      <c r="P185" s="2">
        <v>2820</v>
      </c>
    </row>
    <row r="186" spans="1:16" x14ac:dyDescent="0.3">
      <c r="A186" s="27">
        <v>44111</v>
      </c>
      <c r="B186" s="2">
        <v>132.18</v>
      </c>
      <c r="C186" s="2">
        <v>132.18</v>
      </c>
      <c r="D186" s="2">
        <v>131.88</v>
      </c>
      <c r="E186" s="2">
        <v>131.9</v>
      </c>
      <c r="F186" s="2">
        <v>-0.02</v>
      </c>
      <c r="G186" s="2">
        <v>2575</v>
      </c>
      <c r="H186" s="1"/>
      <c r="J186" s="27">
        <v>44111</v>
      </c>
      <c r="K186" s="2">
        <v>111.86</v>
      </c>
      <c r="L186" s="2">
        <v>111.89</v>
      </c>
      <c r="M186" s="2">
        <v>111.8</v>
      </c>
      <c r="N186" s="2">
        <v>111.8</v>
      </c>
      <c r="O186" s="2">
        <v>-0.02</v>
      </c>
      <c r="P186" s="2">
        <v>-1343</v>
      </c>
    </row>
    <row r="187" spans="1:16" x14ac:dyDescent="0.3">
      <c r="A187" s="27">
        <v>44110</v>
      </c>
      <c r="B187" s="2">
        <v>132.19</v>
      </c>
      <c r="C187" s="2">
        <v>132.26</v>
      </c>
      <c r="D187" s="2">
        <v>131.80000000000001</v>
      </c>
      <c r="E187" s="2">
        <v>131.91999999999999</v>
      </c>
      <c r="F187" s="2">
        <v>-0.59</v>
      </c>
      <c r="G187" s="2">
        <v>-317</v>
      </c>
      <c r="H187" s="1"/>
      <c r="J187" s="27">
        <v>44110</v>
      </c>
      <c r="K187" s="2">
        <v>111.9</v>
      </c>
      <c r="L187" s="2">
        <v>111.92</v>
      </c>
      <c r="M187" s="2">
        <v>111.82</v>
      </c>
      <c r="N187" s="2">
        <v>111.82</v>
      </c>
      <c r="O187" s="2">
        <v>-0.14000000000000001</v>
      </c>
      <c r="P187" s="2">
        <v>4626</v>
      </c>
    </row>
    <row r="188" spans="1:16" x14ac:dyDescent="0.3">
      <c r="A188" s="27">
        <v>44109</v>
      </c>
      <c r="B188" s="2">
        <v>132.9</v>
      </c>
      <c r="C188" s="2">
        <v>132.97</v>
      </c>
      <c r="D188" s="2">
        <v>132.41</v>
      </c>
      <c r="E188" s="2">
        <v>132.51</v>
      </c>
      <c r="F188" s="2">
        <v>-0.61</v>
      </c>
      <c r="G188" s="2">
        <v>-4786</v>
      </c>
      <c r="H188" s="1"/>
      <c r="J188" s="27">
        <v>44109</v>
      </c>
      <c r="K188" s="2">
        <v>112.03</v>
      </c>
      <c r="L188" s="2">
        <v>112.04</v>
      </c>
      <c r="M188" s="2">
        <v>111.94</v>
      </c>
      <c r="N188" s="2">
        <v>111.96</v>
      </c>
      <c r="O188" s="2">
        <v>-0.12</v>
      </c>
      <c r="P188" s="2">
        <v>731</v>
      </c>
    </row>
    <row r="189" spans="1:16" x14ac:dyDescent="0.3">
      <c r="A189" s="27">
        <v>44103</v>
      </c>
      <c r="B189" s="2">
        <v>133.12</v>
      </c>
      <c r="C189" s="2">
        <v>133.28</v>
      </c>
      <c r="D189" s="2">
        <v>132.88999999999999</v>
      </c>
      <c r="E189" s="2">
        <v>133.12</v>
      </c>
      <c r="F189" s="2">
        <v>0</v>
      </c>
      <c r="G189" s="2">
        <v>1389</v>
      </c>
      <c r="H189" s="1"/>
      <c r="J189" s="27">
        <v>44103</v>
      </c>
      <c r="K189" s="2">
        <v>112.06</v>
      </c>
      <c r="L189" s="2">
        <v>112.11</v>
      </c>
      <c r="M189" s="2">
        <v>112.01</v>
      </c>
      <c r="N189" s="2">
        <v>112.08</v>
      </c>
      <c r="O189" s="2">
        <v>0.03</v>
      </c>
      <c r="P189" s="2">
        <v>-276</v>
      </c>
    </row>
    <row r="190" spans="1:16" x14ac:dyDescent="0.3">
      <c r="A190" s="27">
        <v>44102</v>
      </c>
      <c r="B190" s="2">
        <v>133.15</v>
      </c>
      <c r="C190" s="2">
        <v>133.31</v>
      </c>
      <c r="D190" s="2">
        <v>133.02000000000001</v>
      </c>
      <c r="E190" s="2">
        <v>133.12</v>
      </c>
      <c r="F190" s="2">
        <v>0.03</v>
      </c>
      <c r="G190" s="2">
        <v>2920</v>
      </c>
      <c r="H190" s="1"/>
      <c r="J190" s="27">
        <v>44102</v>
      </c>
      <c r="K190" s="2">
        <v>112.05</v>
      </c>
      <c r="L190" s="2">
        <v>112.09</v>
      </c>
      <c r="M190" s="2">
        <v>112.03</v>
      </c>
      <c r="N190" s="2">
        <v>112.05</v>
      </c>
      <c r="O190" s="2">
        <v>0.02</v>
      </c>
      <c r="P190" s="2">
        <v>6598</v>
      </c>
    </row>
    <row r="191" spans="1:16" x14ac:dyDescent="0.3">
      <c r="A191" s="27">
        <v>44099</v>
      </c>
      <c r="B191" s="2">
        <v>133.1</v>
      </c>
      <c r="C191" s="2">
        <v>133.22999999999999</v>
      </c>
      <c r="D191" s="2">
        <v>132.88999999999999</v>
      </c>
      <c r="E191" s="2">
        <v>133.09</v>
      </c>
      <c r="F191" s="2">
        <v>-0.08</v>
      </c>
      <c r="G191" s="2">
        <v>-629</v>
      </c>
      <c r="H191" s="1"/>
      <c r="J191" s="27">
        <v>44099</v>
      </c>
      <c r="K191" s="2">
        <v>112.02</v>
      </c>
      <c r="L191" s="2">
        <v>112.07</v>
      </c>
      <c r="M191" s="2">
        <v>111.99</v>
      </c>
      <c r="N191" s="2">
        <v>112.03</v>
      </c>
      <c r="O191" s="2">
        <v>-0.01</v>
      </c>
      <c r="P191" s="2">
        <v>-288</v>
      </c>
    </row>
    <row r="192" spans="1:16" x14ac:dyDescent="0.3">
      <c r="A192" s="27">
        <v>44098</v>
      </c>
      <c r="B192" s="2">
        <v>132.85</v>
      </c>
      <c r="C192" s="2">
        <v>133.16999999999999</v>
      </c>
      <c r="D192" s="2">
        <v>132.71</v>
      </c>
      <c r="E192" s="2">
        <v>133.16999999999999</v>
      </c>
      <c r="F192" s="2">
        <v>0.32</v>
      </c>
      <c r="G192" s="2">
        <v>238</v>
      </c>
      <c r="H192" s="1"/>
      <c r="J192" s="27">
        <v>44098</v>
      </c>
      <c r="K192" s="2">
        <v>111.93</v>
      </c>
      <c r="L192" s="2">
        <v>112.04</v>
      </c>
      <c r="M192" s="2">
        <v>111.92</v>
      </c>
      <c r="N192" s="2">
        <v>112.04</v>
      </c>
      <c r="O192" s="2">
        <v>0.11</v>
      </c>
      <c r="P192" s="2">
        <v>11421</v>
      </c>
    </row>
    <row r="193" spans="1:16" x14ac:dyDescent="0.3">
      <c r="A193" s="27">
        <v>44097</v>
      </c>
      <c r="B193" s="2">
        <v>132.59</v>
      </c>
      <c r="C193" s="2">
        <v>133.06</v>
      </c>
      <c r="D193" s="2">
        <v>132.54</v>
      </c>
      <c r="E193" s="2">
        <v>132.85</v>
      </c>
      <c r="F193" s="2">
        <v>0.21</v>
      </c>
      <c r="G193" s="2">
        <v>8388</v>
      </c>
      <c r="H193" s="1"/>
      <c r="J193" s="27">
        <v>44097</v>
      </c>
      <c r="K193" s="2">
        <v>111.86</v>
      </c>
      <c r="L193" s="2">
        <v>111.95</v>
      </c>
      <c r="M193" s="2">
        <v>111.84</v>
      </c>
      <c r="N193" s="2">
        <v>111.93</v>
      </c>
      <c r="O193" s="2">
        <v>7.0000000000000007E-2</v>
      </c>
      <c r="P193" s="2">
        <v>17933</v>
      </c>
    </row>
    <row r="194" spans="1:16" x14ac:dyDescent="0.3">
      <c r="A194" s="27">
        <v>44096</v>
      </c>
      <c r="B194" s="2">
        <v>132.41</v>
      </c>
      <c r="C194" s="2">
        <v>132.68</v>
      </c>
      <c r="D194" s="2">
        <v>132.41</v>
      </c>
      <c r="E194" s="2">
        <v>132.63999999999999</v>
      </c>
      <c r="F194" s="2">
        <v>0.34</v>
      </c>
      <c r="G194" s="2">
        <v>1889</v>
      </c>
      <c r="H194" s="1"/>
      <c r="J194" s="27">
        <v>44096</v>
      </c>
      <c r="K194" s="2">
        <v>111.83</v>
      </c>
      <c r="L194" s="2">
        <v>111.89</v>
      </c>
      <c r="M194" s="2">
        <v>111.83</v>
      </c>
      <c r="N194" s="2">
        <v>111.86</v>
      </c>
      <c r="O194" s="2">
        <v>0.05</v>
      </c>
      <c r="P194" s="2">
        <v>4482</v>
      </c>
    </row>
    <row r="195" spans="1:16" x14ac:dyDescent="0.3">
      <c r="A195" s="27">
        <v>44095</v>
      </c>
      <c r="B195" s="2">
        <v>132.09</v>
      </c>
      <c r="C195" s="2">
        <v>132.44999999999999</v>
      </c>
      <c r="D195" s="2">
        <v>132.09</v>
      </c>
      <c r="E195" s="2">
        <v>132.30000000000001</v>
      </c>
      <c r="F195" s="2">
        <v>0.12</v>
      </c>
      <c r="G195" s="2">
        <v>3638</v>
      </c>
      <c r="H195" s="1"/>
      <c r="J195" s="27">
        <v>44095</v>
      </c>
      <c r="K195" s="2">
        <v>111.77</v>
      </c>
      <c r="L195" s="2">
        <v>111.84</v>
      </c>
      <c r="M195" s="2">
        <v>111.76</v>
      </c>
      <c r="N195" s="2">
        <v>111.81</v>
      </c>
      <c r="O195" s="2">
        <v>0.03</v>
      </c>
      <c r="P195" s="2">
        <v>5726</v>
      </c>
    </row>
    <row r="196" spans="1:16" x14ac:dyDescent="0.3">
      <c r="A196" s="27">
        <v>44092</v>
      </c>
      <c r="B196" s="2">
        <v>132.22999999999999</v>
      </c>
      <c r="C196" s="2">
        <v>132.44999999999999</v>
      </c>
      <c r="D196" s="2">
        <v>132.05000000000001</v>
      </c>
      <c r="E196" s="2">
        <v>132.18</v>
      </c>
      <c r="F196" s="2">
        <v>-7.0000000000000007E-2</v>
      </c>
      <c r="G196" s="2">
        <v>1114</v>
      </c>
      <c r="H196" s="1"/>
      <c r="J196" s="27">
        <v>44092</v>
      </c>
      <c r="K196" s="2">
        <v>111.78</v>
      </c>
      <c r="L196" s="2">
        <v>111.85</v>
      </c>
      <c r="M196" s="2">
        <v>111.75</v>
      </c>
      <c r="N196" s="2">
        <v>111.78</v>
      </c>
      <c r="O196" s="2">
        <v>0</v>
      </c>
      <c r="P196" s="2">
        <v>2760</v>
      </c>
    </row>
    <row r="197" spans="1:16" x14ac:dyDescent="0.3">
      <c r="A197" s="27">
        <v>44091</v>
      </c>
      <c r="B197" s="2">
        <v>132.38999999999999</v>
      </c>
      <c r="C197" s="2">
        <v>132.43</v>
      </c>
      <c r="D197" s="2">
        <v>132.05000000000001</v>
      </c>
      <c r="E197" s="2">
        <v>132.25</v>
      </c>
      <c r="F197" s="2">
        <v>-0.15</v>
      </c>
      <c r="G197" s="2">
        <v>-5625</v>
      </c>
      <c r="H197" s="1"/>
      <c r="J197" s="27">
        <v>44091</v>
      </c>
      <c r="K197" s="2">
        <v>111.78</v>
      </c>
      <c r="L197" s="2">
        <v>111.79</v>
      </c>
      <c r="M197" s="2">
        <v>111.74</v>
      </c>
      <c r="N197" s="2">
        <v>111.78</v>
      </c>
      <c r="O197" s="2">
        <v>0</v>
      </c>
      <c r="P197" s="2">
        <v>2492</v>
      </c>
    </row>
    <row r="198" spans="1:16" x14ac:dyDescent="0.3">
      <c r="A198" s="27">
        <v>44090</v>
      </c>
      <c r="B198" s="2">
        <v>132.27000000000001</v>
      </c>
      <c r="C198" s="2">
        <v>132.49</v>
      </c>
      <c r="D198" s="2">
        <v>132.16</v>
      </c>
      <c r="E198" s="2">
        <v>132.4</v>
      </c>
      <c r="F198" s="2">
        <v>0.17</v>
      </c>
      <c r="G198" s="2">
        <v>3363</v>
      </c>
      <c r="H198" s="1"/>
      <c r="J198" s="27">
        <v>44090</v>
      </c>
      <c r="K198" s="2">
        <v>111.77</v>
      </c>
      <c r="L198" s="2">
        <v>111.8</v>
      </c>
      <c r="M198" s="2">
        <v>111.73</v>
      </c>
      <c r="N198" s="2">
        <v>111.78</v>
      </c>
      <c r="O198" s="2">
        <v>0.02</v>
      </c>
      <c r="P198" s="2">
        <v>6161</v>
      </c>
    </row>
    <row r="199" spans="1:16" x14ac:dyDescent="0.3">
      <c r="A199" s="27">
        <v>44089</v>
      </c>
      <c r="B199" s="2">
        <v>132.08000000000001</v>
      </c>
      <c r="C199" s="2">
        <v>132.35</v>
      </c>
      <c r="D199" s="2">
        <v>132.01</v>
      </c>
      <c r="E199" s="2">
        <v>132.22999999999999</v>
      </c>
      <c r="F199" s="2">
        <v>0.17</v>
      </c>
      <c r="G199" s="2">
        <v>532</v>
      </c>
      <c r="H199" s="1"/>
      <c r="J199" s="27">
        <v>44089</v>
      </c>
      <c r="K199" s="2">
        <v>111.69</v>
      </c>
      <c r="L199" s="2">
        <v>111.79</v>
      </c>
      <c r="M199" s="2">
        <v>111.69</v>
      </c>
      <c r="N199" s="2">
        <v>111.76</v>
      </c>
      <c r="O199" s="2">
        <v>0.06</v>
      </c>
      <c r="P199" s="2">
        <v>6249</v>
      </c>
    </row>
    <row r="200" spans="1:16" x14ac:dyDescent="0.3">
      <c r="A200" s="27">
        <v>44088</v>
      </c>
      <c r="B200" s="2">
        <v>132.18</v>
      </c>
      <c r="C200" s="2">
        <v>132.44999999999999</v>
      </c>
      <c r="D200" s="2">
        <v>132.07</v>
      </c>
      <c r="E200" s="2">
        <v>132.4</v>
      </c>
      <c r="F200" s="2">
        <v>0.25</v>
      </c>
      <c r="G200" s="2">
        <v>7027</v>
      </c>
      <c r="H200" s="1"/>
      <c r="J200" s="27">
        <v>44088</v>
      </c>
      <c r="K200" s="2">
        <v>111.85</v>
      </c>
      <c r="L200" s="2">
        <v>111.9</v>
      </c>
      <c r="M200" s="2">
        <v>111.8</v>
      </c>
      <c r="N200" s="2">
        <v>111.88</v>
      </c>
      <c r="O200" s="2">
        <v>0.05</v>
      </c>
      <c r="P200" s="2">
        <v>3836</v>
      </c>
    </row>
    <row r="201" spans="1:16" x14ac:dyDescent="0.3">
      <c r="A201" s="27">
        <v>44085</v>
      </c>
      <c r="B201" s="2">
        <v>132.34</v>
      </c>
      <c r="C201" s="2">
        <v>132.35</v>
      </c>
      <c r="D201" s="2">
        <v>132.13</v>
      </c>
      <c r="E201" s="2">
        <v>132.15</v>
      </c>
      <c r="F201" s="2">
        <v>-0.09</v>
      </c>
      <c r="G201" s="2">
        <v>-1972</v>
      </c>
      <c r="H201" s="1"/>
      <c r="J201" s="27">
        <v>44085</v>
      </c>
      <c r="K201" s="2">
        <v>111.89</v>
      </c>
      <c r="L201" s="2">
        <v>111.9</v>
      </c>
      <c r="M201" s="2">
        <v>111.83</v>
      </c>
      <c r="N201" s="2">
        <v>111.83</v>
      </c>
      <c r="O201" s="2">
        <v>-0.04</v>
      </c>
      <c r="P201" s="2">
        <v>-1218</v>
      </c>
    </row>
    <row r="202" spans="1:16" x14ac:dyDescent="0.3">
      <c r="A202" s="27">
        <v>44084</v>
      </c>
      <c r="B202" s="2">
        <v>132.25</v>
      </c>
      <c r="C202" s="2">
        <v>132.59</v>
      </c>
      <c r="D202" s="2">
        <v>132.19</v>
      </c>
      <c r="E202" s="2">
        <v>132.24</v>
      </c>
      <c r="F202" s="2">
        <v>-0.04</v>
      </c>
      <c r="G202" s="2">
        <v>3789</v>
      </c>
      <c r="H202" s="1"/>
      <c r="J202" s="27">
        <v>44084</v>
      </c>
      <c r="K202" s="2">
        <v>111.87</v>
      </c>
      <c r="L202" s="2">
        <v>111.95</v>
      </c>
      <c r="M202" s="2">
        <v>111.86</v>
      </c>
      <c r="N202" s="2">
        <v>111.87</v>
      </c>
      <c r="O202" s="2">
        <v>-0.01</v>
      </c>
      <c r="P202" s="2">
        <v>-3632</v>
      </c>
    </row>
    <row r="203" spans="1:16" x14ac:dyDescent="0.3">
      <c r="A203" s="27">
        <v>44083</v>
      </c>
      <c r="B203" s="2">
        <v>132.63999999999999</v>
      </c>
      <c r="C203" s="2">
        <v>132.66</v>
      </c>
      <c r="D203" s="2">
        <v>132.13999999999999</v>
      </c>
      <c r="E203" s="2">
        <v>132.28</v>
      </c>
      <c r="F203" s="2">
        <v>0.35</v>
      </c>
      <c r="G203" s="2">
        <v>-4894</v>
      </c>
      <c r="H203" s="1"/>
      <c r="J203" s="27">
        <v>44083</v>
      </c>
      <c r="K203" s="2">
        <v>111.94</v>
      </c>
      <c r="L203" s="2">
        <v>111.94</v>
      </c>
      <c r="M203" s="2">
        <v>111.85</v>
      </c>
      <c r="N203" s="2">
        <v>111.88</v>
      </c>
      <c r="O203" s="2">
        <v>0.1</v>
      </c>
      <c r="P203" s="2">
        <v>-900</v>
      </c>
    </row>
    <row r="204" spans="1:16" x14ac:dyDescent="0.3">
      <c r="A204" s="27">
        <v>44082</v>
      </c>
      <c r="B204" s="2">
        <v>131.78</v>
      </c>
      <c r="C204" s="2">
        <v>132.16999999999999</v>
      </c>
      <c r="D204" s="2">
        <v>131.72999999999999</v>
      </c>
      <c r="E204" s="2">
        <v>131.93</v>
      </c>
      <c r="F204" s="2">
        <v>0.28000000000000003</v>
      </c>
      <c r="G204" s="2">
        <v>487</v>
      </c>
      <c r="H204" s="1"/>
      <c r="J204" s="27">
        <v>44082</v>
      </c>
      <c r="K204" s="2">
        <v>111.71</v>
      </c>
      <c r="L204" s="2">
        <v>111.83</v>
      </c>
      <c r="M204" s="2">
        <v>111.68</v>
      </c>
      <c r="N204" s="2">
        <v>111.78</v>
      </c>
      <c r="O204" s="2">
        <v>0.12</v>
      </c>
      <c r="P204" s="2">
        <v>2106</v>
      </c>
    </row>
    <row r="205" spans="1:16" x14ac:dyDescent="0.3">
      <c r="A205" s="27">
        <v>44081</v>
      </c>
      <c r="B205" s="2">
        <v>131.5</v>
      </c>
      <c r="C205" s="2">
        <v>132</v>
      </c>
      <c r="D205" s="2">
        <v>131.5</v>
      </c>
      <c r="E205" s="2">
        <v>131.65</v>
      </c>
      <c r="F205" s="2">
        <v>-0.42</v>
      </c>
      <c r="G205" s="2">
        <v>2446</v>
      </c>
      <c r="H205" s="1"/>
      <c r="J205" s="27">
        <v>44081</v>
      </c>
      <c r="K205" s="2">
        <v>111.67</v>
      </c>
      <c r="L205" s="2">
        <v>111.74</v>
      </c>
      <c r="M205" s="2">
        <v>111.66</v>
      </c>
      <c r="N205" s="2">
        <v>111.66</v>
      </c>
      <c r="O205" s="2">
        <v>-0.11</v>
      </c>
      <c r="P205" s="2">
        <v>2370</v>
      </c>
    </row>
    <row r="206" spans="1:16" x14ac:dyDescent="0.3">
      <c r="A206" s="27">
        <v>44078</v>
      </c>
      <c r="B206" s="2">
        <v>132.35</v>
      </c>
      <c r="C206" s="2">
        <v>132.37</v>
      </c>
      <c r="D206" s="2">
        <v>131.97</v>
      </c>
      <c r="E206" s="2">
        <v>132.07</v>
      </c>
      <c r="F206" s="2">
        <v>-0.13</v>
      </c>
      <c r="G206" s="2">
        <v>-4770</v>
      </c>
      <c r="H206" s="1"/>
      <c r="J206" s="27">
        <v>44078</v>
      </c>
      <c r="K206" s="2">
        <v>111.85</v>
      </c>
      <c r="L206" s="2">
        <v>111.86</v>
      </c>
      <c r="M206" s="2">
        <v>111.75</v>
      </c>
      <c r="N206" s="2">
        <v>111.77</v>
      </c>
      <c r="O206" s="2">
        <v>-0.05</v>
      </c>
      <c r="P206" s="2">
        <v>6086</v>
      </c>
    </row>
    <row r="207" spans="1:16" x14ac:dyDescent="0.3">
      <c r="A207" s="27">
        <v>44077</v>
      </c>
      <c r="B207" s="2">
        <v>131.97</v>
      </c>
      <c r="C207" s="2">
        <v>132.4</v>
      </c>
      <c r="D207" s="2">
        <v>131.85</v>
      </c>
      <c r="E207" s="2">
        <v>132.19999999999999</v>
      </c>
      <c r="F207" s="2">
        <v>0.12</v>
      </c>
      <c r="G207" s="2">
        <v>-2398</v>
      </c>
      <c r="H207" s="1"/>
      <c r="J207" s="27">
        <v>44077</v>
      </c>
      <c r="K207" s="2">
        <v>111.81</v>
      </c>
      <c r="L207" s="2">
        <v>111.9</v>
      </c>
      <c r="M207" s="2">
        <v>111.76</v>
      </c>
      <c r="N207" s="2">
        <v>111.82</v>
      </c>
      <c r="O207" s="2">
        <v>-0.03</v>
      </c>
      <c r="P207" s="2">
        <v>-6708</v>
      </c>
    </row>
    <row r="208" spans="1:16" x14ac:dyDescent="0.3">
      <c r="A208" s="27">
        <v>44076</v>
      </c>
      <c r="B208" s="2">
        <v>131.9</v>
      </c>
      <c r="C208" s="2">
        <v>132.19</v>
      </c>
      <c r="D208" s="2">
        <v>131.44</v>
      </c>
      <c r="E208" s="2">
        <v>132.08000000000001</v>
      </c>
      <c r="F208" s="2">
        <v>0.38</v>
      </c>
      <c r="G208" s="2">
        <v>-4239</v>
      </c>
      <c r="H208" s="1"/>
      <c r="J208" s="27">
        <v>44076</v>
      </c>
      <c r="K208" s="2">
        <v>111.76</v>
      </c>
      <c r="L208" s="2">
        <v>111.87</v>
      </c>
      <c r="M208" s="2">
        <v>111.65</v>
      </c>
      <c r="N208" s="2">
        <v>111.85</v>
      </c>
      <c r="O208" s="2">
        <v>0.14000000000000001</v>
      </c>
      <c r="P208" s="2">
        <v>-15997</v>
      </c>
    </row>
    <row r="209" spans="1:16" x14ac:dyDescent="0.3">
      <c r="A209" s="27">
        <v>44075</v>
      </c>
      <c r="B209" s="2">
        <v>132.1</v>
      </c>
      <c r="C209" s="2">
        <v>132.36000000000001</v>
      </c>
      <c r="D209" s="2">
        <v>131.43</v>
      </c>
      <c r="E209" s="2">
        <v>131.69999999999999</v>
      </c>
      <c r="F209" s="2">
        <v>-0.5</v>
      </c>
      <c r="G209" s="2">
        <v>-2940</v>
      </c>
      <c r="H209" s="1"/>
      <c r="J209" s="27">
        <v>44075</v>
      </c>
      <c r="K209" s="2">
        <v>111.76</v>
      </c>
      <c r="L209" s="2">
        <v>111.81</v>
      </c>
      <c r="M209" s="2">
        <v>111.62</v>
      </c>
      <c r="N209" s="2">
        <v>111.71</v>
      </c>
      <c r="O209" s="2">
        <v>-0.08</v>
      </c>
      <c r="P209" s="2">
        <v>-20520</v>
      </c>
    </row>
    <row r="210" spans="1:16" x14ac:dyDescent="0.3">
      <c r="A210" s="27">
        <v>44074</v>
      </c>
      <c r="B210" s="2">
        <v>132.81</v>
      </c>
      <c r="C210" s="2">
        <v>132.86000000000001</v>
      </c>
      <c r="D210" s="2">
        <v>132.19999999999999</v>
      </c>
      <c r="E210" s="2">
        <v>132.19999999999999</v>
      </c>
      <c r="F210" s="2">
        <v>-0.55000000000000004</v>
      </c>
      <c r="G210" s="2">
        <v>-5445</v>
      </c>
      <c r="H210" s="1"/>
      <c r="J210" s="27">
        <v>44074</v>
      </c>
      <c r="K210" s="2">
        <v>111.98</v>
      </c>
      <c r="L210" s="2">
        <v>111.99</v>
      </c>
      <c r="M210" s="2">
        <v>111.77</v>
      </c>
      <c r="N210" s="2">
        <v>111.79</v>
      </c>
      <c r="O210" s="2">
        <v>-0.16</v>
      </c>
      <c r="P210" s="2">
        <v>-12280</v>
      </c>
    </row>
    <row r="211" spans="1:16" x14ac:dyDescent="0.3">
      <c r="A211" s="27">
        <v>44071</v>
      </c>
      <c r="B211" s="2">
        <v>133.05000000000001</v>
      </c>
      <c r="C211" s="2">
        <v>133.06</v>
      </c>
      <c r="D211" s="2">
        <v>132.49</v>
      </c>
      <c r="E211" s="2">
        <v>132.75</v>
      </c>
      <c r="F211" s="2">
        <v>-0.65</v>
      </c>
      <c r="G211" s="2">
        <v>-11802</v>
      </c>
      <c r="H211" s="1"/>
      <c r="J211" s="27">
        <v>44071</v>
      </c>
      <c r="K211" s="2">
        <v>112.02</v>
      </c>
      <c r="L211" s="2">
        <v>112.02</v>
      </c>
      <c r="M211" s="2">
        <v>111.9</v>
      </c>
      <c r="N211" s="2">
        <v>111.95</v>
      </c>
      <c r="O211" s="2">
        <v>-0.12</v>
      </c>
      <c r="P211" s="2">
        <v>-31453</v>
      </c>
    </row>
    <row r="212" spans="1:16" x14ac:dyDescent="0.3">
      <c r="A212" s="27">
        <v>44070</v>
      </c>
      <c r="B212" s="2">
        <v>133.76</v>
      </c>
      <c r="C212" s="2">
        <v>134.06</v>
      </c>
      <c r="D212" s="2">
        <v>133.24</v>
      </c>
      <c r="E212" s="2">
        <v>133.4</v>
      </c>
      <c r="F212" s="2">
        <v>-0.23</v>
      </c>
      <c r="G212" s="2">
        <v>-2348</v>
      </c>
      <c r="H212" s="1"/>
      <c r="J212" s="27">
        <v>44070</v>
      </c>
      <c r="K212" s="2">
        <v>112.16</v>
      </c>
      <c r="L212" s="2">
        <v>112.22</v>
      </c>
      <c r="M212" s="2">
        <v>112.04</v>
      </c>
      <c r="N212" s="2">
        <v>112.07</v>
      </c>
      <c r="O212" s="2">
        <v>-0.06</v>
      </c>
      <c r="P212" s="2">
        <v>-5524</v>
      </c>
    </row>
    <row r="213" spans="1:16" x14ac:dyDescent="0.3">
      <c r="A213" s="27">
        <v>44069</v>
      </c>
      <c r="B213" s="2">
        <v>133.72999999999999</v>
      </c>
      <c r="C213" s="2">
        <v>133.76</v>
      </c>
      <c r="D213" s="2">
        <v>133.44</v>
      </c>
      <c r="E213" s="2">
        <v>133.63</v>
      </c>
      <c r="F213" s="2">
        <v>-0.2</v>
      </c>
      <c r="G213" s="2">
        <v>-4590</v>
      </c>
      <c r="H213" s="1"/>
      <c r="J213" s="27">
        <v>44069</v>
      </c>
      <c r="K213" s="2">
        <v>112.16</v>
      </c>
      <c r="L213" s="2">
        <v>112.17</v>
      </c>
      <c r="M213" s="2">
        <v>112.08</v>
      </c>
      <c r="N213" s="2">
        <v>112.13</v>
      </c>
      <c r="O213" s="2">
        <v>-0.04</v>
      </c>
      <c r="P213" s="2">
        <v>-5348</v>
      </c>
    </row>
    <row r="214" spans="1:16" x14ac:dyDescent="0.3">
      <c r="A214" s="27">
        <v>44068</v>
      </c>
      <c r="B214" s="2">
        <v>133.81</v>
      </c>
      <c r="C214" s="2">
        <v>134.01</v>
      </c>
      <c r="D214" s="2">
        <v>133.74</v>
      </c>
      <c r="E214" s="2">
        <v>133.83000000000001</v>
      </c>
      <c r="F214" s="2">
        <v>-7.0000000000000007E-2</v>
      </c>
      <c r="G214" s="2">
        <v>304</v>
      </c>
      <c r="H214" s="1"/>
      <c r="J214" s="27">
        <v>44068</v>
      </c>
      <c r="K214" s="2">
        <v>112.15</v>
      </c>
      <c r="L214" s="2">
        <v>112.2</v>
      </c>
      <c r="M214" s="2">
        <v>112.15</v>
      </c>
      <c r="N214" s="2">
        <v>112.17</v>
      </c>
      <c r="O214" s="2">
        <v>0</v>
      </c>
      <c r="P214" s="2">
        <v>2757</v>
      </c>
    </row>
    <row r="215" spans="1:16" x14ac:dyDescent="0.3">
      <c r="A215" s="27">
        <v>44067</v>
      </c>
      <c r="B215" s="2">
        <v>133.5</v>
      </c>
      <c r="C215" s="2">
        <v>134.02000000000001</v>
      </c>
      <c r="D215" s="2">
        <v>133.5</v>
      </c>
      <c r="E215" s="2">
        <v>133.9</v>
      </c>
      <c r="F215" s="2">
        <v>0.3</v>
      </c>
      <c r="G215" s="2">
        <v>7763</v>
      </c>
      <c r="H215" s="1"/>
      <c r="J215" s="27">
        <v>44067</v>
      </c>
      <c r="K215" s="2">
        <v>112.06</v>
      </c>
      <c r="L215" s="2">
        <v>112.2</v>
      </c>
      <c r="M215" s="2">
        <v>112.05</v>
      </c>
      <c r="N215" s="2">
        <v>112.17</v>
      </c>
      <c r="O215" s="2">
        <v>0.1</v>
      </c>
      <c r="P215" s="2">
        <v>4241</v>
      </c>
    </row>
    <row r="216" spans="1:16" x14ac:dyDescent="0.3">
      <c r="A216" s="27">
        <v>44064</v>
      </c>
      <c r="B216" s="2">
        <v>133.94</v>
      </c>
      <c r="C216" s="2">
        <v>134.03</v>
      </c>
      <c r="D216" s="2">
        <v>133.53</v>
      </c>
      <c r="E216" s="2">
        <v>133.6</v>
      </c>
      <c r="F216" s="2">
        <v>-0.34</v>
      </c>
      <c r="G216" s="2">
        <v>-3270</v>
      </c>
      <c r="H216" s="1"/>
      <c r="J216" s="27">
        <v>44064</v>
      </c>
      <c r="K216" s="2">
        <v>112.21</v>
      </c>
      <c r="L216" s="2">
        <v>112.22</v>
      </c>
      <c r="M216" s="2">
        <v>112.05</v>
      </c>
      <c r="N216" s="2">
        <v>112.07</v>
      </c>
      <c r="O216" s="2">
        <v>-0.13</v>
      </c>
      <c r="P216" s="2">
        <v>-1495</v>
      </c>
    </row>
    <row r="217" spans="1:16" x14ac:dyDescent="0.3">
      <c r="A217" s="27">
        <v>44063</v>
      </c>
      <c r="B217" s="2">
        <v>134.15</v>
      </c>
      <c r="C217" s="2">
        <v>134.19</v>
      </c>
      <c r="D217" s="2">
        <v>133.9</v>
      </c>
      <c r="E217" s="2">
        <v>133.94</v>
      </c>
      <c r="F217" s="2">
        <v>-0.31</v>
      </c>
      <c r="G217" s="2">
        <v>-3440</v>
      </c>
      <c r="H217" s="1"/>
      <c r="J217" s="27">
        <v>44063</v>
      </c>
      <c r="K217" s="2">
        <v>112.23</v>
      </c>
      <c r="L217" s="2">
        <v>112.24</v>
      </c>
      <c r="M217" s="2">
        <v>112.19</v>
      </c>
      <c r="N217" s="2">
        <v>112.2</v>
      </c>
      <c r="O217" s="2">
        <v>-0.04</v>
      </c>
      <c r="P217" s="2">
        <v>537</v>
      </c>
    </row>
    <row r="218" spans="1:16" x14ac:dyDescent="0.3">
      <c r="A218" s="27">
        <v>44062</v>
      </c>
      <c r="B218" s="2">
        <v>134.30000000000001</v>
      </c>
      <c r="C218" s="2">
        <v>134.43</v>
      </c>
      <c r="D218" s="2">
        <v>133.81</v>
      </c>
      <c r="E218" s="2">
        <v>134.25</v>
      </c>
      <c r="F218" s="2">
        <v>0.03</v>
      </c>
      <c r="G218" s="2">
        <v>-885</v>
      </c>
      <c r="H218" s="1"/>
      <c r="J218" s="27">
        <v>44062</v>
      </c>
      <c r="K218" s="2">
        <v>112.25</v>
      </c>
      <c r="L218" s="2">
        <v>112.28</v>
      </c>
      <c r="M218" s="2">
        <v>112.18</v>
      </c>
      <c r="N218" s="2">
        <v>112.24</v>
      </c>
      <c r="O218" s="2">
        <v>0</v>
      </c>
      <c r="P218" s="2">
        <v>1944</v>
      </c>
    </row>
    <row r="219" spans="1:16" x14ac:dyDescent="0.3">
      <c r="A219" s="27">
        <v>44061</v>
      </c>
      <c r="B219" s="2">
        <v>133.75</v>
      </c>
      <c r="C219" s="2">
        <v>134.26</v>
      </c>
      <c r="D219" s="2">
        <v>133.69</v>
      </c>
      <c r="E219" s="2">
        <v>134.22</v>
      </c>
      <c r="F219" s="2">
        <v>0.53</v>
      </c>
      <c r="G219" s="2">
        <v>3929</v>
      </c>
      <c r="H219" s="1"/>
      <c r="J219" s="27">
        <v>44061</v>
      </c>
      <c r="K219" s="2">
        <v>112.15</v>
      </c>
      <c r="L219" s="2">
        <v>112.25</v>
      </c>
      <c r="M219" s="2">
        <v>112.13</v>
      </c>
      <c r="N219" s="2">
        <v>112.24</v>
      </c>
      <c r="O219" s="2">
        <v>0.1</v>
      </c>
      <c r="P219" s="2">
        <v>1710</v>
      </c>
    </row>
    <row r="220" spans="1:16" x14ac:dyDescent="0.3">
      <c r="A220" s="27">
        <v>44057</v>
      </c>
      <c r="B220" s="2">
        <v>133.94999999999999</v>
      </c>
      <c r="C220" s="2">
        <v>133.96</v>
      </c>
      <c r="D220" s="2">
        <v>133.61000000000001</v>
      </c>
      <c r="E220" s="2">
        <v>133.69</v>
      </c>
      <c r="F220" s="2">
        <v>-0.48</v>
      </c>
      <c r="G220" s="2">
        <v>-11346</v>
      </c>
      <c r="H220" s="1"/>
      <c r="J220" s="27">
        <v>44057</v>
      </c>
      <c r="K220" s="2">
        <v>112.16</v>
      </c>
      <c r="L220" s="2">
        <v>112.17</v>
      </c>
      <c r="M220" s="2">
        <v>112.13</v>
      </c>
      <c r="N220" s="2">
        <v>112.14</v>
      </c>
      <c r="O220" s="2">
        <v>-7.0000000000000007E-2</v>
      </c>
      <c r="P220" s="2">
        <v>-4016</v>
      </c>
    </row>
    <row r="221" spans="1:16" x14ac:dyDescent="0.3">
      <c r="A221" s="27">
        <v>44056</v>
      </c>
      <c r="B221" s="2">
        <v>134.06</v>
      </c>
      <c r="C221" s="2">
        <v>134.21</v>
      </c>
      <c r="D221" s="2">
        <v>133.99</v>
      </c>
      <c r="E221" s="2">
        <v>134.16999999999999</v>
      </c>
      <c r="F221" s="2">
        <v>0.21</v>
      </c>
      <c r="G221" s="2">
        <v>-455</v>
      </c>
      <c r="H221" s="1"/>
      <c r="J221" s="27">
        <v>44056</v>
      </c>
      <c r="K221" s="2">
        <v>112.19</v>
      </c>
      <c r="L221" s="2">
        <v>112.23</v>
      </c>
      <c r="M221" s="2">
        <v>112.18</v>
      </c>
      <c r="N221" s="2">
        <v>112.21</v>
      </c>
      <c r="O221" s="2">
        <v>0.03</v>
      </c>
      <c r="P221" s="2">
        <v>-759</v>
      </c>
    </row>
    <row r="222" spans="1:16" x14ac:dyDescent="0.3">
      <c r="A222" s="27">
        <v>44055</v>
      </c>
      <c r="B222" s="2">
        <v>134.07</v>
      </c>
      <c r="C222" s="2">
        <v>134.16</v>
      </c>
      <c r="D222" s="2">
        <v>133.86000000000001</v>
      </c>
      <c r="E222" s="2">
        <v>133.96</v>
      </c>
      <c r="F222" s="2">
        <v>-0.35</v>
      </c>
      <c r="G222" s="2">
        <v>-5092</v>
      </c>
      <c r="H222" s="1"/>
      <c r="J222" s="27">
        <v>44055</v>
      </c>
      <c r="K222" s="2">
        <v>112.18</v>
      </c>
      <c r="L222" s="2">
        <v>112.21</v>
      </c>
      <c r="M222" s="2">
        <v>112.17</v>
      </c>
      <c r="N222" s="2">
        <v>112.18</v>
      </c>
      <c r="O222" s="2">
        <v>-0.05</v>
      </c>
      <c r="P222" s="2">
        <v>1901</v>
      </c>
    </row>
    <row r="223" spans="1:16" x14ac:dyDescent="0.3">
      <c r="A223" s="27">
        <v>44054</v>
      </c>
      <c r="B223" s="2">
        <v>134.19999999999999</v>
      </c>
      <c r="C223" s="2">
        <v>134.35</v>
      </c>
      <c r="D223" s="2">
        <v>133.93</v>
      </c>
      <c r="E223" s="2">
        <v>134.31</v>
      </c>
      <c r="F223" s="2">
        <v>0.19</v>
      </c>
      <c r="G223" s="2">
        <v>1706</v>
      </c>
      <c r="H223" s="1"/>
      <c r="J223" s="27">
        <v>44054</v>
      </c>
      <c r="K223" s="2">
        <v>112.19</v>
      </c>
      <c r="L223" s="2">
        <v>112.24</v>
      </c>
      <c r="M223" s="2">
        <v>112.13</v>
      </c>
      <c r="N223" s="2">
        <v>112.23</v>
      </c>
      <c r="O223" s="2">
        <v>0.06</v>
      </c>
      <c r="P223" s="2">
        <v>-2857</v>
      </c>
    </row>
    <row r="224" spans="1:16" x14ac:dyDescent="0.3">
      <c r="A224" s="27">
        <v>44053</v>
      </c>
      <c r="B224" s="2">
        <v>134.4</v>
      </c>
      <c r="C224" s="2">
        <v>134.4</v>
      </c>
      <c r="D224" s="2">
        <v>134.08000000000001</v>
      </c>
      <c r="E224" s="2">
        <v>134.12</v>
      </c>
      <c r="F224" s="2">
        <v>-0.42</v>
      </c>
      <c r="G224" s="2">
        <v>1339</v>
      </c>
      <c r="H224" s="1"/>
      <c r="J224" s="27">
        <v>44053</v>
      </c>
      <c r="K224" s="2">
        <v>112.22</v>
      </c>
      <c r="L224" s="2">
        <v>112.22</v>
      </c>
      <c r="M224" s="2">
        <v>112.16</v>
      </c>
      <c r="N224" s="2">
        <v>112.17</v>
      </c>
      <c r="O224" s="2">
        <v>-0.06</v>
      </c>
      <c r="P224" s="2">
        <v>2576</v>
      </c>
    </row>
    <row r="225" spans="1:16" x14ac:dyDescent="0.3">
      <c r="A225" s="27">
        <v>44050</v>
      </c>
      <c r="B225" s="2">
        <v>134.72999999999999</v>
      </c>
      <c r="C225" s="2">
        <v>134.82</v>
      </c>
      <c r="D225" s="2">
        <v>134.5</v>
      </c>
      <c r="E225" s="2">
        <v>134.54</v>
      </c>
      <c r="F225" s="2">
        <v>-0.18</v>
      </c>
      <c r="G225" s="2">
        <v>1998</v>
      </c>
      <c r="H225" s="1"/>
      <c r="J225" s="27">
        <v>44050</v>
      </c>
      <c r="K225" s="2">
        <v>112.28</v>
      </c>
      <c r="L225" s="2">
        <v>112.29</v>
      </c>
      <c r="M225" s="2">
        <v>112.22</v>
      </c>
      <c r="N225" s="2">
        <v>112.23</v>
      </c>
      <c r="O225" s="2">
        <v>-0.04</v>
      </c>
      <c r="P225" s="2">
        <v>-6331</v>
      </c>
    </row>
    <row r="226" spans="1:16" x14ac:dyDescent="0.3">
      <c r="A226" s="27">
        <v>44049</v>
      </c>
      <c r="B226" s="2">
        <v>134.69999999999999</v>
      </c>
      <c r="C226" s="2">
        <v>134.79</v>
      </c>
      <c r="D226" s="2">
        <v>134.59</v>
      </c>
      <c r="E226" s="2">
        <v>134.72</v>
      </c>
      <c r="F226" s="2">
        <v>-0.11</v>
      </c>
      <c r="G226" s="2">
        <v>1162</v>
      </c>
      <c r="H226" s="1"/>
      <c r="J226" s="27">
        <v>44049</v>
      </c>
      <c r="K226" s="2">
        <v>112.28</v>
      </c>
      <c r="L226" s="2">
        <v>112.31</v>
      </c>
      <c r="M226" s="2">
        <v>112.25</v>
      </c>
      <c r="N226" s="2">
        <v>112.27</v>
      </c>
      <c r="O226" s="2">
        <v>-0.03</v>
      </c>
      <c r="P226" s="2">
        <v>-11092</v>
      </c>
    </row>
    <row r="227" spans="1:16" x14ac:dyDescent="0.3">
      <c r="A227" s="27">
        <v>44048</v>
      </c>
      <c r="B227" s="2">
        <v>134.85</v>
      </c>
      <c r="C227" s="2">
        <v>135.04</v>
      </c>
      <c r="D227" s="2">
        <v>134.81</v>
      </c>
      <c r="E227" s="2">
        <v>134.83000000000001</v>
      </c>
      <c r="F227" s="2">
        <v>0.17</v>
      </c>
      <c r="G227" s="2">
        <v>2681</v>
      </c>
      <c r="H227" s="1"/>
      <c r="J227" s="27">
        <v>44048</v>
      </c>
      <c r="K227" s="2">
        <v>112.32</v>
      </c>
      <c r="L227" s="2">
        <v>112.35</v>
      </c>
      <c r="M227" s="2">
        <v>112.3</v>
      </c>
      <c r="N227" s="2">
        <v>112.3</v>
      </c>
      <c r="O227" s="2">
        <v>0.03</v>
      </c>
      <c r="P227" s="2">
        <v>84</v>
      </c>
    </row>
    <row r="228" spans="1:16" x14ac:dyDescent="0.3">
      <c r="A228" s="27">
        <v>44047</v>
      </c>
      <c r="B228" s="2">
        <v>134.6</v>
      </c>
      <c r="C228" s="2">
        <v>134.76</v>
      </c>
      <c r="D228" s="2">
        <v>134.49</v>
      </c>
      <c r="E228" s="2">
        <v>134.66</v>
      </c>
      <c r="F228" s="2">
        <v>-0.02</v>
      </c>
      <c r="G228" s="2">
        <v>6658</v>
      </c>
      <c r="H228" s="1"/>
      <c r="J228" s="27">
        <v>44047</v>
      </c>
      <c r="K228" s="2">
        <v>112.28</v>
      </c>
      <c r="L228" s="2">
        <v>112.29</v>
      </c>
      <c r="M228" s="2">
        <v>112.23</v>
      </c>
      <c r="N228" s="2">
        <v>112.27</v>
      </c>
      <c r="O228" s="2">
        <v>-0.02</v>
      </c>
      <c r="P228" s="2">
        <v>4300</v>
      </c>
    </row>
    <row r="229" spans="1:16" x14ac:dyDescent="0.3">
      <c r="A229" s="27">
        <v>44046</v>
      </c>
      <c r="B229" s="2">
        <v>134.69999999999999</v>
      </c>
      <c r="C229" s="2">
        <v>134.88</v>
      </c>
      <c r="D229" s="2">
        <v>134.61000000000001</v>
      </c>
      <c r="E229" s="2">
        <v>134.68</v>
      </c>
      <c r="F229" s="2">
        <v>-7.0000000000000007E-2</v>
      </c>
      <c r="G229" s="2">
        <v>1842</v>
      </c>
      <c r="H229" s="1"/>
      <c r="J229" s="27">
        <v>44046</v>
      </c>
      <c r="K229" s="2">
        <v>112.28</v>
      </c>
      <c r="L229" s="2">
        <v>112.32</v>
      </c>
      <c r="M229" s="2">
        <v>112.27</v>
      </c>
      <c r="N229" s="2">
        <v>112.29</v>
      </c>
      <c r="O229" s="2">
        <v>0.01</v>
      </c>
      <c r="P229" s="2">
        <v>4642</v>
      </c>
    </row>
    <row r="230" spans="1:16" x14ac:dyDescent="0.3">
      <c r="A230" s="27">
        <v>44043</v>
      </c>
      <c r="B230" s="2">
        <v>134.88</v>
      </c>
      <c r="C230" s="2">
        <v>135.19</v>
      </c>
      <c r="D230" s="2">
        <v>134.72999999999999</v>
      </c>
      <c r="E230" s="2">
        <v>134.75</v>
      </c>
      <c r="F230" s="2">
        <v>-0.22</v>
      </c>
      <c r="G230" s="2">
        <v>972</v>
      </c>
      <c r="H230" s="1"/>
      <c r="J230" s="27">
        <v>44043</v>
      </c>
      <c r="K230" s="2">
        <v>112.26</v>
      </c>
      <c r="L230" s="2">
        <v>112.34</v>
      </c>
      <c r="M230" s="2">
        <v>112.26</v>
      </c>
      <c r="N230" s="2">
        <v>112.28</v>
      </c>
      <c r="O230" s="2">
        <v>0.02</v>
      </c>
      <c r="P230" s="2">
        <v>-2422</v>
      </c>
    </row>
    <row r="231" spans="1:16" x14ac:dyDescent="0.3">
      <c r="A231" s="27">
        <v>44042</v>
      </c>
      <c r="B231" s="2">
        <v>134.63999999999999</v>
      </c>
      <c r="C231" s="2">
        <v>134.97</v>
      </c>
      <c r="D231" s="2">
        <v>134.62</v>
      </c>
      <c r="E231" s="2">
        <v>134.97</v>
      </c>
      <c r="F231" s="2">
        <v>0.33</v>
      </c>
      <c r="G231" s="2">
        <v>4295</v>
      </c>
      <c r="H231" s="1"/>
      <c r="J231" s="27">
        <v>44042</v>
      </c>
      <c r="K231" s="2">
        <v>112.2</v>
      </c>
      <c r="L231" s="2">
        <v>112.26</v>
      </c>
      <c r="M231" s="2">
        <v>112.19</v>
      </c>
      <c r="N231" s="2">
        <v>112.26</v>
      </c>
      <c r="O231" s="2">
        <v>7.0000000000000007E-2</v>
      </c>
      <c r="P231" s="2">
        <v>-1163</v>
      </c>
    </row>
    <row r="232" spans="1:16" x14ac:dyDescent="0.3">
      <c r="A232" s="27">
        <v>44041</v>
      </c>
      <c r="B232" s="2">
        <v>134.65</v>
      </c>
      <c r="C232" s="2">
        <v>134.69999999999999</v>
      </c>
      <c r="D232" s="2">
        <v>134.49</v>
      </c>
      <c r="E232" s="2">
        <v>134.63999999999999</v>
      </c>
      <c r="F232" s="2">
        <v>0.22</v>
      </c>
      <c r="G232" s="2">
        <v>2597</v>
      </c>
      <c r="H232" s="1"/>
      <c r="J232" s="27">
        <v>44041</v>
      </c>
      <c r="K232" s="2">
        <v>112.2</v>
      </c>
      <c r="L232" s="2">
        <v>112.21</v>
      </c>
      <c r="M232" s="2">
        <v>112.17</v>
      </c>
      <c r="N232" s="2">
        <v>112.19</v>
      </c>
      <c r="O232" s="2">
        <v>0.03</v>
      </c>
      <c r="P232" s="2">
        <v>-581</v>
      </c>
    </row>
    <row r="233" spans="1:16" x14ac:dyDescent="0.3">
      <c r="A233" s="27">
        <v>44040</v>
      </c>
      <c r="B233" s="2">
        <v>134.66</v>
      </c>
      <c r="C233" s="2">
        <v>134.72</v>
      </c>
      <c r="D233" s="2">
        <v>134.30000000000001</v>
      </c>
      <c r="E233" s="2">
        <v>134.41999999999999</v>
      </c>
      <c r="F233" s="2">
        <v>-0.36</v>
      </c>
      <c r="G233" s="2">
        <v>-6678</v>
      </c>
      <c r="H233" s="1"/>
      <c r="J233" s="27">
        <v>44040</v>
      </c>
      <c r="K233" s="2">
        <v>112.19</v>
      </c>
      <c r="L233" s="2">
        <v>112.2</v>
      </c>
      <c r="M233" s="2">
        <v>112.15</v>
      </c>
      <c r="N233" s="2">
        <v>112.16</v>
      </c>
      <c r="O233" s="2">
        <v>-0.05</v>
      </c>
      <c r="P233" s="2">
        <v>4026</v>
      </c>
    </row>
    <row r="234" spans="1:16" x14ac:dyDescent="0.3">
      <c r="A234" s="27">
        <v>44039</v>
      </c>
      <c r="B234" s="2">
        <v>134.66999999999999</v>
      </c>
      <c r="C234" s="2">
        <v>134.81</v>
      </c>
      <c r="D234" s="2">
        <v>134.49</v>
      </c>
      <c r="E234" s="2">
        <v>134.78</v>
      </c>
      <c r="F234" s="2">
        <v>0.13</v>
      </c>
      <c r="G234" s="2">
        <v>-51</v>
      </c>
      <c r="H234" s="1"/>
      <c r="J234" s="27">
        <v>44039</v>
      </c>
      <c r="K234" s="2">
        <v>112.22</v>
      </c>
      <c r="L234" s="2">
        <v>112.24</v>
      </c>
      <c r="M234" s="2">
        <v>112.18</v>
      </c>
      <c r="N234" s="2">
        <v>112.21</v>
      </c>
      <c r="O234" s="2">
        <v>-0.01</v>
      </c>
      <c r="P234" s="2">
        <v>-383</v>
      </c>
    </row>
    <row r="235" spans="1:16" x14ac:dyDescent="0.3">
      <c r="A235" s="27">
        <v>44036</v>
      </c>
      <c r="B235" s="2">
        <v>134.55000000000001</v>
      </c>
      <c r="C235" s="2">
        <v>134.81</v>
      </c>
      <c r="D235" s="2">
        <v>134.54</v>
      </c>
      <c r="E235" s="2">
        <v>134.65</v>
      </c>
      <c r="F235" s="2">
        <v>0.15</v>
      </c>
      <c r="G235" s="2">
        <v>1527</v>
      </c>
      <c r="H235" s="1"/>
      <c r="J235" s="27">
        <v>44036</v>
      </c>
      <c r="K235" s="2">
        <v>112.23</v>
      </c>
      <c r="L235" s="2">
        <v>112.26</v>
      </c>
      <c r="M235" s="2">
        <v>112.21</v>
      </c>
      <c r="N235" s="2">
        <v>112.22</v>
      </c>
      <c r="O235" s="2">
        <v>-0.01</v>
      </c>
      <c r="P235" s="2">
        <v>-3537</v>
      </c>
    </row>
    <row r="236" spans="1:16" x14ac:dyDescent="0.3">
      <c r="A236" s="27">
        <v>44035</v>
      </c>
      <c r="B236" s="2">
        <v>134.4</v>
      </c>
      <c r="C236" s="2">
        <v>134.6</v>
      </c>
      <c r="D236" s="2">
        <v>134.22</v>
      </c>
      <c r="E236" s="2">
        <v>134.5</v>
      </c>
      <c r="F236" s="2">
        <v>0.3</v>
      </c>
      <c r="G236" s="2">
        <v>4103</v>
      </c>
      <c r="H236" s="1"/>
      <c r="J236" s="27">
        <v>44035</v>
      </c>
      <c r="K236" s="2">
        <v>112.24</v>
      </c>
      <c r="L236" s="2">
        <v>112.25</v>
      </c>
      <c r="M236" s="2">
        <v>112.19</v>
      </c>
      <c r="N236" s="2">
        <v>112.23</v>
      </c>
      <c r="O236" s="2">
        <v>0.04</v>
      </c>
      <c r="P236" s="2">
        <v>-3025</v>
      </c>
    </row>
    <row r="237" spans="1:16" x14ac:dyDescent="0.3">
      <c r="A237" s="27">
        <v>44034</v>
      </c>
      <c r="B237" s="2">
        <v>134.15</v>
      </c>
      <c r="C237" s="2">
        <v>134.22999999999999</v>
      </c>
      <c r="D237" s="2">
        <v>134.03</v>
      </c>
      <c r="E237" s="2">
        <v>134.19999999999999</v>
      </c>
      <c r="F237" s="2">
        <v>0.11</v>
      </c>
      <c r="G237" s="2">
        <v>40</v>
      </c>
      <c r="H237" s="1"/>
      <c r="J237" s="27">
        <v>44034</v>
      </c>
      <c r="K237" s="2">
        <v>112.16</v>
      </c>
      <c r="L237" s="2">
        <v>112.2</v>
      </c>
      <c r="M237" s="2">
        <v>112.15</v>
      </c>
      <c r="N237" s="2">
        <v>112.19</v>
      </c>
      <c r="O237" s="2">
        <v>0.05</v>
      </c>
      <c r="P237" s="2">
        <v>3376</v>
      </c>
    </row>
    <row r="238" spans="1:16" x14ac:dyDescent="0.3">
      <c r="A238" s="27">
        <v>44033</v>
      </c>
      <c r="B238" s="2">
        <v>134.24</v>
      </c>
      <c r="C238" s="2">
        <v>134.41999999999999</v>
      </c>
      <c r="D238" s="2">
        <v>134.02000000000001</v>
      </c>
      <c r="E238" s="2">
        <v>134.09</v>
      </c>
      <c r="F238" s="2">
        <v>-0.18</v>
      </c>
      <c r="G238" s="2">
        <v>1112</v>
      </c>
      <c r="H238" s="1"/>
      <c r="J238" s="27">
        <v>44033</v>
      </c>
      <c r="K238" s="2">
        <v>112.19</v>
      </c>
      <c r="L238" s="2">
        <v>112.22</v>
      </c>
      <c r="M238" s="2">
        <v>112.13</v>
      </c>
      <c r="N238" s="2">
        <v>112.14</v>
      </c>
      <c r="O238" s="2">
        <v>-0.05</v>
      </c>
      <c r="P238" s="2">
        <v>-159</v>
      </c>
    </row>
    <row r="239" spans="1:16" x14ac:dyDescent="0.3">
      <c r="A239" s="27">
        <v>44032</v>
      </c>
      <c r="B239" s="2">
        <v>134.01</v>
      </c>
      <c r="C239" s="2">
        <v>134.28</v>
      </c>
      <c r="D239" s="2">
        <v>133.94999999999999</v>
      </c>
      <c r="E239" s="2">
        <v>134.27000000000001</v>
      </c>
      <c r="F239" s="2">
        <v>0.25</v>
      </c>
      <c r="G239" s="2">
        <v>4362</v>
      </c>
      <c r="H239" s="1"/>
      <c r="J239" s="27">
        <v>44032</v>
      </c>
      <c r="K239" s="2">
        <v>112.14</v>
      </c>
      <c r="L239" s="2">
        <v>112.21</v>
      </c>
      <c r="M239" s="2">
        <v>112.14</v>
      </c>
      <c r="N239" s="2">
        <v>112.19</v>
      </c>
      <c r="O239" s="2">
        <v>0.04</v>
      </c>
      <c r="P239" s="2">
        <v>8349</v>
      </c>
    </row>
    <row r="240" spans="1:16" x14ac:dyDescent="0.3">
      <c r="A240" s="27">
        <v>44029</v>
      </c>
      <c r="B240" s="2">
        <v>133.94</v>
      </c>
      <c r="C240" s="2">
        <v>134.15</v>
      </c>
      <c r="D240" s="2">
        <v>133.86000000000001</v>
      </c>
      <c r="E240" s="2">
        <v>134.02000000000001</v>
      </c>
      <c r="F240" s="2">
        <v>0.19</v>
      </c>
      <c r="G240" s="2">
        <v>4309</v>
      </c>
      <c r="H240" s="1"/>
      <c r="J240" s="27">
        <v>44029</v>
      </c>
      <c r="K240" s="2">
        <v>112.11</v>
      </c>
      <c r="L240" s="2">
        <v>112.18</v>
      </c>
      <c r="M240" s="2">
        <v>112.1</v>
      </c>
      <c r="N240" s="2">
        <v>112.15</v>
      </c>
      <c r="O240" s="2">
        <v>0.05</v>
      </c>
      <c r="P240" s="2">
        <v>8431</v>
      </c>
    </row>
    <row r="241" spans="1:16" x14ac:dyDescent="0.3">
      <c r="A241" s="27">
        <v>44028</v>
      </c>
      <c r="B241" s="2">
        <v>133.31</v>
      </c>
      <c r="C241" s="2">
        <v>133.84</v>
      </c>
      <c r="D241" s="2">
        <v>133.21</v>
      </c>
      <c r="E241" s="2">
        <v>133.83000000000001</v>
      </c>
      <c r="F241" s="2">
        <v>0.51</v>
      </c>
      <c r="G241" s="2">
        <v>4355</v>
      </c>
      <c r="H241" s="1"/>
      <c r="J241" s="27">
        <v>44028</v>
      </c>
      <c r="K241" s="2">
        <v>111.99</v>
      </c>
      <c r="L241" s="2">
        <v>112.11</v>
      </c>
      <c r="M241" s="2">
        <v>111.96</v>
      </c>
      <c r="N241" s="2">
        <v>112.1</v>
      </c>
      <c r="O241" s="2">
        <v>0.11</v>
      </c>
      <c r="P241" s="2">
        <v>6328</v>
      </c>
    </row>
    <row r="242" spans="1:16" x14ac:dyDescent="0.3">
      <c r="A242" s="27">
        <v>44027</v>
      </c>
      <c r="B242" s="2">
        <v>133.26</v>
      </c>
      <c r="C242" s="2">
        <v>133.38</v>
      </c>
      <c r="D242" s="2">
        <v>133.1</v>
      </c>
      <c r="E242" s="2">
        <v>133.32</v>
      </c>
      <c r="F242" s="2">
        <v>0.06</v>
      </c>
      <c r="G242" s="2">
        <v>-3528</v>
      </c>
      <c r="H242" s="1"/>
      <c r="J242" s="27">
        <v>44027</v>
      </c>
      <c r="K242" s="2">
        <v>111.99</v>
      </c>
      <c r="L242" s="2">
        <v>112.02</v>
      </c>
      <c r="M242" s="2">
        <v>111.96</v>
      </c>
      <c r="N242" s="2">
        <v>111.99</v>
      </c>
      <c r="O242" s="2">
        <v>0.02</v>
      </c>
      <c r="P242" s="2">
        <v>3810</v>
      </c>
    </row>
    <row r="243" spans="1:16" x14ac:dyDescent="0.3">
      <c r="A243" s="27">
        <v>44026</v>
      </c>
      <c r="B243" s="2">
        <v>133.29</v>
      </c>
      <c r="C243" s="2">
        <v>133.49</v>
      </c>
      <c r="D243" s="2">
        <v>133.13</v>
      </c>
      <c r="E243" s="2">
        <v>133.26</v>
      </c>
      <c r="F243" s="2">
        <v>0.09</v>
      </c>
      <c r="G243" s="2">
        <v>3945</v>
      </c>
      <c r="H243" s="1"/>
      <c r="J243" s="27">
        <v>44026</v>
      </c>
      <c r="K243" s="2">
        <v>112</v>
      </c>
      <c r="L243" s="2">
        <v>112.03</v>
      </c>
      <c r="M243" s="2">
        <v>111.96</v>
      </c>
      <c r="N243" s="2">
        <v>111.97</v>
      </c>
      <c r="O243" s="2">
        <v>0</v>
      </c>
      <c r="P243" s="2">
        <v>4624</v>
      </c>
    </row>
    <row r="244" spans="1:16" x14ac:dyDescent="0.3">
      <c r="A244" s="27">
        <v>44025</v>
      </c>
      <c r="B244" s="2">
        <v>133.28</v>
      </c>
      <c r="C244" s="2">
        <v>133.32</v>
      </c>
      <c r="D244" s="2">
        <v>133.1</v>
      </c>
      <c r="E244" s="2">
        <v>133.16999999999999</v>
      </c>
      <c r="F244" s="2">
        <v>-0.22</v>
      </c>
      <c r="G244" s="2">
        <v>669</v>
      </c>
      <c r="H244" s="1"/>
      <c r="J244" s="27">
        <v>44025</v>
      </c>
      <c r="K244" s="2">
        <v>111.99</v>
      </c>
      <c r="L244" s="2">
        <v>112.01</v>
      </c>
      <c r="M244" s="2">
        <v>111.96</v>
      </c>
      <c r="N244" s="2">
        <v>111.97</v>
      </c>
      <c r="O244" s="2">
        <v>-0.06</v>
      </c>
      <c r="P244" s="2">
        <v>-2940</v>
      </c>
    </row>
    <row r="245" spans="1:16" x14ac:dyDescent="0.3">
      <c r="A245" s="27">
        <v>44022</v>
      </c>
      <c r="B245" s="2">
        <v>133.44999999999999</v>
      </c>
      <c r="C245" s="2">
        <v>133.63</v>
      </c>
      <c r="D245" s="2">
        <v>133.37</v>
      </c>
      <c r="E245" s="2">
        <v>133.38999999999999</v>
      </c>
      <c r="F245" s="2">
        <v>0</v>
      </c>
      <c r="G245" s="2">
        <v>4652</v>
      </c>
      <c r="H245" s="1"/>
      <c r="J245" s="27">
        <v>44022</v>
      </c>
      <c r="K245" s="2">
        <v>112.07</v>
      </c>
      <c r="L245" s="2">
        <v>112.12</v>
      </c>
      <c r="M245" s="2">
        <v>111.97</v>
      </c>
      <c r="N245" s="2">
        <v>112.03</v>
      </c>
      <c r="O245" s="2">
        <v>-0.02</v>
      </c>
      <c r="P245" s="2">
        <v>7749</v>
      </c>
    </row>
    <row r="246" spans="1:16" x14ac:dyDescent="0.3">
      <c r="A246" s="27">
        <v>44021</v>
      </c>
      <c r="B246" s="2">
        <v>133.56</v>
      </c>
      <c r="C246" s="2">
        <v>133.63</v>
      </c>
      <c r="D246" s="2">
        <v>133.36000000000001</v>
      </c>
      <c r="E246" s="2">
        <v>133.38999999999999</v>
      </c>
      <c r="F246" s="2">
        <v>-0.21</v>
      </c>
      <c r="G246" s="2">
        <v>-3192</v>
      </c>
      <c r="H246" s="1"/>
      <c r="J246" s="27">
        <v>44021</v>
      </c>
      <c r="K246" s="2">
        <v>112.08</v>
      </c>
      <c r="L246" s="2">
        <v>112.1</v>
      </c>
      <c r="M246" s="2">
        <v>112.04</v>
      </c>
      <c r="N246" s="2">
        <v>112.05</v>
      </c>
      <c r="O246" s="2">
        <v>-0.04</v>
      </c>
      <c r="P246" s="2">
        <v>4086</v>
      </c>
    </row>
    <row r="247" spans="1:16" x14ac:dyDescent="0.3">
      <c r="A247" s="27">
        <v>44020</v>
      </c>
      <c r="B247" s="2">
        <v>133.52000000000001</v>
      </c>
      <c r="C247" s="2">
        <v>133.65</v>
      </c>
      <c r="D247" s="2">
        <v>133.34</v>
      </c>
      <c r="E247" s="2">
        <v>133.6</v>
      </c>
      <c r="F247" s="2">
        <v>0.16</v>
      </c>
      <c r="G247" s="2">
        <v>1614</v>
      </c>
      <c r="H247" s="1"/>
      <c r="J247" s="27">
        <v>44020</v>
      </c>
      <c r="K247" s="2">
        <v>112.08</v>
      </c>
      <c r="L247" s="2">
        <v>112.11</v>
      </c>
      <c r="M247" s="2">
        <v>112.03</v>
      </c>
      <c r="N247" s="2">
        <v>112.09</v>
      </c>
      <c r="O247" s="2">
        <v>0.02</v>
      </c>
      <c r="P247" s="2">
        <v>-2484</v>
      </c>
    </row>
    <row r="248" spans="1:16" x14ac:dyDescent="0.3">
      <c r="A248" s="27">
        <v>44019</v>
      </c>
      <c r="B248" s="2">
        <v>133.26</v>
      </c>
      <c r="C248" s="2">
        <v>133.5</v>
      </c>
      <c r="D248" s="2">
        <v>133.22</v>
      </c>
      <c r="E248" s="2">
        <v>133.44</v>
      </c>
      <c r="F248" s="2">
        <v>0.21</v>
      </c>
      <c r="G248" s="2">
        <v>1209</v>
      </c>
      <c r="H248" s="1"/>
      <c r="J248" s="27">
        <v>44019</v>
      </c>
      <c r="K248" s="2">
        <v>112.03</v>
      </c>
      <c r="L248" s="2">
        <v>112.09</v>
      </c>
      <c r="M248" s="2">
        <v>112.02</v>
      </c>
      <c r="N248" s="2">
        <v>112.07</v>
      </c>
      <c r="O248" s="2">
        <v>0.05</v>
      </c>
      <c r="P248" s="2">
        <v>3974</v>
      </c>
    </row>
    <row r="249" spans="1:16" x14ac:dyDescent="0.3">
      <c r="A249" s="27">
        <v>44018</v>
      </c>
      <c r="B249" s="2">
        <v>133.5</v>
      </c>
      <c r="C249" s="2">
        <v>133.55000000000001</v>
      </c>
      <c r="D249" s="2">
        <v>133.06</v>
      </c>
      <c r="E249" s="2">
        <v>133.22999999999999</v>
      </c>
      <c r="F249" s="2">
        <v>-0.27</v>
      </c>
      <c r="G249" s="2">
        <v>-4428</v>
      </c>
      <c r="H249" s="1"/>
      <c r="J249" s="27">
        <v>44018</v>
      </c>
      <c r="K249" s="2">
        <v>112.06</v>
      </c>
      <c r="L249" s="2">
        <v>112.08</v>
      </c>
      <c r="M249" s="2">
        <v>111.98</v>
      </c>
      <c r="N249" s="2">
        <v>112.02</v>
      </c>
      <c r="O249" s="2">
        <v>-0.04</v>
      </c>
      <c r="P249" s="2">
        <v>-3384</v>
      </c>
    </row>
    <row r="250" spans="1:16" x14ac:dyDescent="0.3">
      <c r="A250" s="27">
        <v>44015</v>
      </c>
      <c r="B250" s="2">
        <v>133.63</v>
      </c>
      <c r="C250" s="2">
        <v>133.68</v>
      </c>
      <c r="D250" s="2">
        <v>133.41</v>
      </c>
      <c r="E250" s="2">
        <v>133.5</v>
      </c>
      <c r="F250" s="2">
        <v>-0.05</v>
      </c>
      <c r="G250" s="2">
        <v>-267</v>
      </c>
      <c r="H250" s="1"/>
      <c r="J250" s="27">
        <v>44015</v>
      </c>
      <c r="K250" s="2">
        <v>112.09</v>
      </c>
      <c r="L250" s="2">
        <v>112.11</v>
      </c>
      <c r="M250" s="2">
        <v>112.05</v>
      </c>
      <c r="N250" s="2">
        <v>112.06</v>
      </c>
      <c r="O250" s="2">
        <v>-0.02</v>
      </c>
      <c r="P250" s="2">
        <v>-91</v>
      </c>
    </row>
    <row r="251" spans="1:16" x14ac:dyDescent="0.3">
      <c r="A251" s="27">
        <v>44014</v>
      </c>
      <c r="B251" s="2">
        <v>133.41</v>
      </c>
      <c r="C251" s="2">
        <v>133.68</v>
      </c>
      <c r="D251" s="2">
        <v>133.38</v>
      </c>
      <c r="E251" s="2">
        <v>133.55000000000001</v>
      </c>
      <c r="F251" s="2">
        <v>0.24</v>
      </c>
      <c r="G251" s="2">
        <v>4639</v>
      </c>
      <c r="H251" s="1"/>
      <c r="J251" s="27">
        <v>44014</v>
      </c>
      <c r="K251" s="2">
        <v>112.06</v>
      </c>
      <c r="L251" s="2">
        <v>112.09</v>
      </c>
      <c r="M251" s="2">
        <v>112.05</v>
      </c>
      <c r="N251" s="2">
        <v>112.08</v>
      </c>
      <c r="O251" s="2">
        <v>7.0000000000000007E-2</v>
      </c>
      <c r="P251" s="2">
        <v>-7575</v>
      </c>
    </row>
    <row r="252" spans="1:16" x14ac:dyDescent="0.3">
      <c r="A252" s="27">
        <v>44013</v>
      </c>
      <c r="B252" s="2">
        <v>133.66</v>
      </c>
      <c r="C252" s="2">
        <v>133.82</v>
      </c>
      <c r="D252" s="2">
        <v>133.16999999999999</v>
      </c>
      <c r="E252" s="2">
        <v>133.31</v>
      </c>
      <c r="F252" s="2">
        <v>-0.24</v>
      </c>
      <c r="G252" s="2">
        <v>-3596</v>
      </c>
      <c r="H252" s="1"/>
      <c r="J252" s="27">
        <v>44013</v>
      </c>
      <c r="K252" s="2">
        <v>112.08</v>
      </c>
      <c r="L252" s="2">
        <v>112.12</v>
      </c>
      <c r="M252" s="2">
        <v>111.98</v>
      </c>
      <c r="N252" s="2">
        <v>112.01</v>
      </c>
      <c r="O252" s="2">
        <v>-0.03</v>
      </c>
      <c r="P252" s="2">
        <v>-4903</v>
      </c>
    </row>
    <row r="253" spans="1:16" x14ac:dyDescent="0.3">
      <c r="A253" s="27">
        <v>44012</v>
      </c>
      <c r="B253" s="2">
        <v>133.74</v>
      </c>
      <c r="C253" s="2">
        <v>133.86000000000001</v>
      </c>
      <c r="D253" s="2">
        <v>133.55000000000001</v>
      </c>
      <c r="E253" s="2">
        <v>133.55000000000001</v>
      </c>
      <c r="F253" s="2">
        <v>-0.26</v>
      </c>
      <c r="G253" s="2">
        <v>2007</v>
      </c>
      <c r="H253" s="1"/>
      <c r="J253" s="27">
        <v>44012</v>
      </c>
      <c r="K253" s="2">
        <v>112.08</v>
      </c>
      <c r="L253" s="2">
        <v>112.1</v>
      </c>
      <c r="M253" s="2">
        <v>112.01</v>
      </c>
      <c r="N253" s="2">
        <v>112.04</v>
      </c>
      <c r="O253" s="2">
        <v>-0.05</v>
      </c>
      <c r="P253" s="2">
        <v>2943</v>
      </c>
    </row>
    <row r="254" spans="1:16" x14ac:dyDescent="0.3">
      <c r="A254" s="27">
        <v>44011</v>
      </c>
      <c r="B254" s="2">
        <v>134.24</v>
      </c>
      <c r="C254" s="2">
        <v>134.27000000000001</v>
      </c>
      <c r="D254" s="2">
        <v>133.69</v>
      </c>
      <c r="E254" s="2">
        <v>133.81</v>
      </c>
      <c r="F254" s="2">
        <v>-0.33</v>
      </c>
      <c r="G254" s="2">
        <v>-6596</v>
      </c>
      <c r="H254" s="1"/>
      <c r="J254" s="27">
        <v>44011</v>
      </c>
      <c r="K254" s="2">
        <v>112.15</v>
      </c>
      <c r="L254" s="2">
        <v>112.16</v>
      </c>
      <c r="M254" s="2">
        <v>112.09</v>
      </c>
      <c r="N254" s="2">
        <v>112.09</v>
      </c>
      <c r="O254" s="2">
        <v>-0.05</v>
      </c>
      <c r="P254" s="2">
        <v>11693</v>
      </c>
    </row>
    <row r="255" spans="1:16" x14ac:dyDescent="0.3">
      <c r="A255" s="27">
        <v>44008</v>
      </c>
      <c r="B255" s="2">
        <v>134.1</v>
      </c>
      <c r="C255" s="2">
        <v>134.32</v>
      </c>
      <c r="D255" s="2">
        <v>133.93</v>
      </c>
      <c r="E255" s="2">
        <v>134.13999999999999</v>
      </c>
      <c r="F255" s="2">
        <v>0.12</v>
      </c>
      <c r="G255" s="2">
        <v>1040</v>
      </c>
      <c r="H255" s="1"/>
      <c r="J255" s="27">
        <v>44008</v>
      </c>
      <c r="K255" s="2">
        <v>112.17</v>
      </c>
      <c r="L255" s="2">
        <v>112.18</v>
      </c>
      <c r="M255" s="2">
        <v>112.12</v>
      </c>
      <c r="N255" s="2">
        <v>112.14</v>
      </c>
      <c r="O255" s="2">
        <v>-0.01</v>
      </c>
      <c r="P255" s="2">
        <v>5062</v>
      </c>
    </row>
    <row r="256" spans="1:16" x14ac:dyDescent="0.3">
      <c r="A256" s="27">
        <v>44007</v>
      </c>
      <c r="B256" s="2">
        <v>133.94999999999999</v>
      </c>
      <c r="C256" s="2">
        <v>134.02000000000001</v>
      </c>
      <c r="D256" s="2">
        <v>133.72999999999999</v>
      </c>
      <c r="E256" s="2">
        <v>134.02000000000001</v>
      </c>
      <c r="F256" s="2">
        <v>0.28000000000000003</v>
      </c>
      <c r="G256" s="2">
        <v>2014</v>
      </c>
      <c r="H256" s="1"/>
      <c r="J256" s="27">
        <v>44007</v>
      </c>
      <c r="K256" s="2">
        <v>112.16</v>
      </c>
      <c r="L256" s="2">
        <v>112.17</v>
      </c>
      <c r="M256" s="2">
        <v>112.12</v>
      </c>
      <c r="N256" s="2">
        <v>112.15</v>
      </c>
      <c r="O256" s="2">
        <v>0.02</v>
      </c>
      <c r="P256" s="2">
        <v>8734</v>
      </c>
    </row>
    <row r="257" spans="1:16" x14ac:dyDescent="0.3">
      <c r="A257" s="27">
        <v>44006</v>
      </c>
      <c r="B257" s="2">
        <v>133.6</v>
      </c>
      <c r="C257" s="2">
        <v>133.96</v>
      </c>
      <c r="D257" s="2">
        <v>133.53</v>
      </c>
      <c r="E257" s="2">
        <v>133.74</v>
      </c>
      <c r="F257" s="2">
        <v>0.14000000000000001</v>
      </c>
      <c r="G257" s="2">
        <v>2172</v>
      </c>
      <c r="H257" s="1"/>
      <c r="J257" s="27">
        <v>44006</v>
      </c>
      <c r="K257" s="2">
        <v>112.08</v>
      </c>
      <c r="L257" s="2">
        <v>112.16</v>
      </c>
      <c r="M257" s="2">
        <v>112.08</v>
      </c>
      <c r="N257" s="2">
        <v>112.13</v>
      </c>
      <c r="O257" s="2">
        <v>0.06</v>
      </c>
      <c r="P257" s="2">
        <v>8446</v>
      </c>
    </row>
    <row r="258" spans="1:16" x14ac:dyDescent="0.3">
      <c r="A258" s="27">
        <v>44005</v>
      </c>
      <c r="B258" s="2">
        <v>133.41</v>
      </c>
      <c r="C258" s="2">
        <v>133.93</v>
      </c>
      <c r="D258" s="2">
        <v>133.4</v>
      </c>
      <c r="E258" s="2">
        <v>133.6</v>
      </c>
      <c r="F258" s="2">
        <v>0.16</v>
      </c>
      <c r="G258" s="2">
        <v>-1610</v>
      </c>
      <c r="H258" s="1"/>
      <c r="J258" s="27">
        <v>44005</v>
      </c>
      <c r="K258" s="2">
        <v>112</v>
      </c>
      <c r="L258" s="2">
        <v>112.12</v>
      </c>
      <c r="M258" s="2">
        <v>112</v>
      </c>
      <c r="N258" s="2">
        <v>112.07</v>
      </c>
      <c r="O258" s="2">
        <v>0.08</v>
      </c>
      <c r="P258" s="2">
        <v>12842</v>
      </c>
    </row>
    <row r="259" spans="1:16" x14ac:dyDescent="0.3">
      <c r="A259" s="27">
        <v>44004</v>
      </c>
      <c r="B259" s="2">
        <v>133.52000000000001</v>
      </c>
      <c r="C259" s="2">
        <v>133.58000000000001</v>
      </c>
      <c r="D259" s="2">
        <v>133.21</v>
      </c>
      <c r="E259" s="2">
        <v>133.44</v>
      </c>
      <c r="F259" s="2">
        <v>0</v>
      </c>
      <c r="G259" s="2">
        <v>436</v>
      </c>
      <c r="H259" s="1"/>
      <c r="J259" s="27">
        <v>44004</v>
      </c>
      <c r="K259" s="2">
        <v>112</v>
      </c>
      <c r="L259" s="2">
        <v>112.02</v>
      </c>
      <c r="M259" s="2">
        <v>111.96</v>
      </c>
      <c r="N259" s="2">
        <v>111.99</v>
      </c>
      <c r="O259" s="2">
        <v>0.03</v>
      </c>
      <c r="P259" s="2">
        <v>-1547</v>
      </c>
    </row>
    <row r="260" spans="1:16" x14ac:dyDescent="0.3">
      <c r="A260" s="27">
        <v>44001</v>
      </c>
      <c r="B260" s="2">
        <v>133.47</v>
      </c>
      <c r="C260" s="2">
        <v>133.72999999999999</v>
      </c>
      <c r="D260" s="2">
        <v>133.43</v>
      </c>
      <c r="E260" s="2">
        <v>133.44</v>
      </c>
      <c r="F260" s="2">
        <v>-0.13</v>
      </c>
      <c r="G260" s="2">
        <v>3523</v>
      </c>
      <c r="H260" s="1"/>
      <c r="J260" s="27">
        <v>44001</v>
      </c>
      <c r="K260" s="2">
        <v>112.01</v>
      </c>
      <c r="L260" s="2">
        <v>112.11</v>
      </c>
      <c r="M260" s="2">
        <v>111.96</v>
      </c>
      <c r="N260" s="2">
        <v>111.96</v>
      </c>
      <c r="O260" s="2">
        <v>-0.06</v>
      </c>
      <c r="P260" s="2">
        <v>-582</v>
      </c>
    </row>
    <row r="261" spans="1:16" x14ac:dyDescent="0.3">
      <c r="A261" s="27">
        <v>44000</v>
      </c>
      <c r="B261" s="2">
        <v>133.27000000000001</v>
      </c>
      <c r="C261" s="2">
        <v>133.72999999999999</v>
      </c>
      <c r="D261" s="2">
        <v>133.27000000000001</v>
      </c>
      <c r="E261" s="2">
        <v>133.57</v>
      </c>
      <c r="F261" s="2">
        <v>0.28999999999999998</v>
      </c>
      <c r="G261" s="2">
        <v>4209</v>
      </c>
      <c r="H261" s="1"/>
      <c r="J261" s="27">
        <v>44000</v>
      </c>
      <c r="K261" s="2">
        <v>111.88</v>
      </c>
      <c r="L261" s="2">
        <v>112.03</v>
      </c>
      <c r="M261" s="2">
        <v>111.87</v>
      </c>
      <c r="N261" s="2">
        <v>112.02</v>
      </c>
      <c r="O261" s="2">
        <v>0.16</v>
      </c>
      <c r="P261" s="2">
        <v>-3238</v>
      </c>
    </row>
    <row r="262" spans="1:16" x14ac:dyDescent="0.3">
      <c r="A262" s="27">
        <v>43999</v>
      </c>
      <c r="B262" s="2">
        <v>133.15</v>
      </c>
      <c r="C262" s="2">
        <v>133.38</v>
      </c>
      <c r="D262" s="2">
        <v>132.81</v>
      </c>
      <c r="E262" s="2">
        <v>133.28</v>
      </c>
      <c r="F262" s="2">
        <v>0.13</v>
      </c>
      <c r="G262" s="2">
        <v>2271</v>
      </c>
      <c r="H262" s="1"/>
      <c r="J262" s="27">
        <v>43999</v>
      </c>
      <c r="K262" s="2">
        <v>111.91</v>
      </c>
      <c r="L262" s="2">
        <v>111.93</v>
      </c>
      <c r="M262" s="2">
        <v>111.8</v>
      </c>
      <c r="N262" s="2">
        <v>111.86</v>
      </c>
      <c r="O262" s="2">
        <v>-0.06</v>
      </c>
      <c r="P262" s="2">
        <v>-1327</v>
      </c>
    </row>
    <row r="263" spans="1:16" x14ac:dyDescent="0.3">
      <c r="A263" s="27">
        <v>43998</v>
      </c>
      <c r="B263" s="2">
        <v>132.94999999999999</v>
      </c>
      <c r="C263" s="2">
        <v>133.38</v>
      </c>
      <c r="D263" s="2">
        <v>132.80000000000001</v>
      </c>
      <c r="E263" s="2">
        <v>133.15</v>
      </c>
      <c r="F263" s="2">
        <v>0.15</v>
      </c>
      <c r="G263" s="2">
        <v>3293</v>
      </c>
      <c r="H263" s="1"/>
      <c r="J263" s="27">
        <v>43998</v>
      </c>
      <c r="K263" s="2">
        <v>111.91</v>
      </c>
      <c r="L263" s="2">
        <v>111.98</v>
      </c>
      <c r="M263" s="2">
        <v>111.86</v>
      </c>
      <c r="N263" s="2">
        <v>111.92</v>
      </c>
      <c r="O263" s="2">
        <v>0.04</v>
      </c>
      <c r="P263" s="2">
        <v>4150</v>
      </c>
    </row>
    <row r="264" spans="1:16" x14ac:dyDescent="0.3">
      <c r="A264" s="27">
        <v>43997</v>
      </c>
      <c r="B264" s="2">
        <v>133.61000000000001</v>
      </c>
      <c r="C264" s="2">
        <v>133.77000000000001</v>
      </c>
      <c r="D264" s="2">
        <v>132.94</v>
      </c>
      <c r="E264" s="2">
        <v>133.18</v>
      </c>
      <c r="F264" s="2">
        <v>-0.4</v>
      </c>
      <c r="G264" s="2">
        <v>2046</v>
      </c>
      <c r="H264" s="1"/>
      <c r="J264" s="27">
        <v>43997</v>
      </c>
      <c r="K264" s="2">
        <v>112.07</v>
      </c>
      <c r="L264" s="2">
        <v>112.07</v>
      </c>
      <c r="M264" s="2">
        <v>111.92</v>
      </c>
      <c r="N264" s="2">
        <v>111.95</v>
      </c>
      <c r="O264" s="2">
        <v>-0.11</v>
      </c>
      <c r="P264" s="2">
        <v>19872</v>
      </c>
    </row>
    <row r="265" spans="1:16" x14ac:dyDescent="0.3">
      <c r="A265" s="27">
        <v>43994</v>
      </c>
      <c r="B265" s="2">
        <v>133.75</v>
      </c>
      <c r="C265" s="2">
        <v>133.96</v>
      </c>
      <c r="D265" s="2">
        <v>133.47</v>
      </c>
      <c r="E265" s="2">
        <v>133.58000000000001</v>
      </c>
      <c r="F265" s="2">
        <v>-0.02</v>
      </c>
      <c r="G265" s="2">
        <v>3081</v>
      </c>
      <c r="H265" s="1"/>
      <c r="J265" s="27">
        <v>43994</v>
      </c>
      <c r="K265" s="2">
        <v>112.11</v>
      </c>
      <c r="L265" s="2">
        <v>112.14</v>
      </c>
      <c r="M265" s="2">
        <v>112.05</v>
      </c>
      <c r="N265" s="2">
        <v>112.06</v>
      </c>
      <c r="O265" s="2">
        <v>-0.03</v>
      </c>
      <c r="P265" s="2">
        <v>6069</v>
      </c>
    </row>
    <row r="266" spans="1:16" x14ac:dyDescent="0.3">
      <c r="A266" s="27">
        <v>43993</v>
      </c>
      <c r="B266" s="2">
        <v>134</v>
      </c>
      <c r="C266" s="2">
        <v>134.15</v>
      </c>
      <c r="D266" s="2">
        <v>133.56</v>
      </c>
      <c r="E266" s="2">
        <v>133.6</v>
      </c>
      <c r="F266" s="2">
        <v>0.01</v>
      </c>
      <c r="G266" s="2">
        <v>-1113</v>
      </c>
      <c r="H266" s="1"/>
      <c r="J266" s="27">
        <v>43993</v>
      </c>
      <c r="K266" s="2">
        <v>112.17</v>
      </c>
      <c r="L266" s="2">
        <v>112.2</v>
      </c>
      <c r="M266" s="2">
        <v>112.08</v>
      </c>
      <c r="N266" s="2">
        <v>112.09</v>
      </c>
      <c r="O266" s="2">
        <v>0</v>
      </c>
      <c r="P266" s="2">
        <v>-48</v>
      </c>
    </row>
    <row r="267" spans="1:16" x14ac:dyDescent="0.3">
      <c r="A267" s="27">
        <v>43992</v>
      </c>
      <c r="B267" s="2">
        <v>133.69</v>
      </c>
      <c r="C267" s="2">
        <v>133.69</v>
      </c>
      <c r="D267" s="2">
        <v>133.22</v>
      </c>
      <c r="E267" s="2">
        <v>133.59</v>
      </c>
      <c r="F267" s="2">
        <v>-0.06</v>
      </c>
      <c r="G267" s="2">
        <v>-6418</v>
      </c>
      <c r="H267" s="1"/>
      <c r="J267" s="27">
        <v>43992</v>
      </c>
      <c r="K267" s="2">
        <v>112.08</v>
      </c>
      <c r="L267" s="2">
        <v>112.11</v>
      </c>
      <c r="M267" s="2">
        <v>112.03</v>
      </c>
      <c r="N267" s="2">
        <v>112.09</v>
      </c>
      <c r="O267" s="2">
        <v>0.01</v>
      </c>
      <c r="P267" s="2">
        <v>-4688</v>
      </c>
    </row>
    <row r="268" spans="1:16" x14ac:dyDescent="0.3">
      <c r="A268" s="27">
        <v>43991</v>
      </c>
      <c r="B268" s="2">
        <v>133.11000000000001</v>
      </c>
      <c r="C268" s="2">
        <v>133.65</v>
      </c>
      <c r="D268" s="2">
        <v>133.05000000000001</v>
      </c>
      <c r="E268" s="2">
        <v>133.65</v>
      </c>
      <c r="F268" s="2">
        <v>0.75</v>
      </c>
      <c r="G268" s="2">
        <v>-167</v>
      </c>
      <c r="H268" s="1"/>
      <c r="J268" s="27">
        <v>43991</v>
      </c>
      <c r="K268" s="2">
        <v>111.94</v>
      </c>
      <c r="L268" s="2">
        <v>112.08</v>
      </c>
      <c r="M268" s="2">
        <v>111.93</v>
      </c>
      <c r="N268" s="2">
        <v>112.08</v>
      </c>
      <c r="O268" s="2">
        <v>0.18</v>
      </c>
      <c r="P268" s="2">
        <v>-787</v>
      </c>
    </row>
    <row r="269" spans="1:16" x14ac:dyDescent="0.3">
      <c r="A269" s="27">
        <v>43990</v>
      </c>
      <c r="B269" s="2">
        <v>132.6</v>
      </c>
      <c r="C269" s="2">
        <v>133.29</v>
      </c>
      <c r="D269" s="2">
        <v>132.55000000000001</v>
      </c>
      <c r="E269" s="2">
        <v>132.9</v>
      </c>
      <c r="F269" s="2">
        <v>0.09</v>
      </c>
      <c r="G269" s="2">
        <v>5355</v>
      </c>
      <c r="H269" s="1"/>
      <c r="J269" s="27">
        <v>43990</v>
      </c>
      <c r="K269" s="2">
        <v>111.87</v>
      </c>
      <c r="L269" s="2">
        <v>111.97</v>
      </c>
      <c r="M269" s="2">
        <v>111.87</v>
      </c>
      <c r="N269" s="2">
        <v>111.9</v>
      </c>
      <c r="O269" s="2">
        <v>0</v>
      </c>
      <c r="P269" s="2">
        <v>1744</v>
      </c>
    </row>
    <row r="270" spans="1:16" x14ac:dyDescent="0.3">
      <c r="A270" s="27">
        <v>43987</v>
      </c>
      <c r="B270" s="2">
        <v>132.91999999999999</v>
      </c>
      <c r="C270" s="2">
        <v>133.07</v>
      </c>
      <c r="D270" s="2">
        <v>132.79</v>
      </c>
      <c r="E270" s="2">
        <v>132.81</v>
      </c>
      <c r="F270" s="2">
        <v>-0.34</v>
      </c>
      <c r="G270" s="2">
        <v>-1178</v>
      </c>
      <c r="H270" s="1"/>
      <c r="J270" s="27">
        <v>43987</v>
      </c>
      <c r="K270" s="2">
        <v>111.9</v>
      </c>
      <c r="L270" s="2">
        <v>111.97</v>
      </c>
      <c r="M270" s="2">
        <v>111.88</v>
      </c>
      <c r="N270" s="2">
        <v>111.9</v>
      </c>
      <c r="O270" s="2">
        <v>-0.03</v>
      </c>
      <c r="P270" s="2">
        <v>-2493</v>
      </c>
    </row>
    <row r="271" spans="1:16" x14ac:dyDescent="0.3">
      <c r="A271" s="27">
        <v>43986</v>
      </c>
      <c r="B271" s="2">
        <v>133.08000000000001</v>
      </c>
      <c r="C271" s="2">
        <v>133.47999999999999</v>
      </c>
      <c r="D271" s="2">
        <v>132.94999999999999</v>
      </c>
      <c r="E271" s="2">
        <v>133.15</v>
      </c>
      <c r="F271" s="2">
        <v>-0.08</v>
      </c>
      <c r="G271" s="2">
        <v>-751</v>
      </c>
      <c r="H271" s="1"/>
      <c r="J271" s="27">
        <v>43986</v>
      </c>
      <c r="K271" s="2">
        <v>111.96</v>
      </c>
      <c r="L271" s="2">
        <v>112.06</v>
      </c>
      <c r="M271" s="2">
        <v>111.88</v>
      </c>
      <c r="N271" s="2">
        <v>111.93</v>
      </c>
      <c r="O271" s="2">
        <v>-0.06</v>
      </c>
      <c r="P271" s="2">
        <v>-6062</v>
      </c>
    </row>
    <row r="272" spans="1:16" x14ac:dyDescent="0.3">
      <c r="A272" s="27">
        <v>43985</v>
      </c>
      <c r="B272" s="2">
        <v>133.88999999999999</v>
      </c>
      <c r="C272" s="2">
        <v>134.03</v>
      </c>
      <c r="D272" s="2">
        <v>133.06</v>
      </c>
      <c r="E272" s="2">
        <v>133.22999999999999</v>
      </c>
      <c r="F272" s="2">
        <v>-0.72</v>
      </c>
      <c r="G272" s="2">
        <v>-10260</v>
      </c>
      <c r="H272" s="1"/>
      <c r="J272" s="27">
        <v>43985</v>
      </c>
      <c r="K272" s="2">
        <v>112.1</v>
      </c>
      <c r="L272" s="2">
        <v>112.12</v>
      </c>
      <c r="M272" s="2">
        <v>111.98</v>
      </c>
      <c r="N272" s="2">
        <v>111.99</v>
      </c>
      <c r="O272" s="2">
        <v>-0.14000000000000001</v>
      </c>
      <c r="P272" s="2">
        <v>-5140</v>
      </c>
    </row>
    <row r="273" spans="1:16" x14ac:dyDescent="0.3">
      <c r="A273" s="27">
        <v>43984</v>
      </c>
      <c r="B273" s="2">
        <v>133.38999999999999</v>
      </c>
      <c r="C273" s="2">
        <v>133.94999999999999</v>
      </c>
      <c r="D273" s="2">
        <v>133.11000000000001</v>
      </c>
      <c r="E273" s="2">
        <v>133.94999999999999</v>
      </c>
      <c r="F273" s="2">
        <v>0.56000000000000005</v>
      </c>
      <c r="G273" s="2">
        <v>2336</v>
      </c>
      <c r="H273" s="1"/>
      <c r="J273" s="27">
        <v>43984</v>
      </c>
      <c r="K273" s="2">
        <v>112.1</v>
      </c>
      <c r="L273" s="2">
        <v>112.13</v>
      </c>
      <c r="M273" s="2">
        <v>111.98</v>
      </c>
      <c r="N273" s="2">
        <v>112.13</v>
      </c>
      <c r="O273" s="2">
        <v>0.05</v>
      </c>
      <c r="P273" s="2">
        <v>-1181</v>
      </c>
    </row>
    <row r="274" spans="1:16" x14ac:dyDescent="0.3">
      <c r="A274" s="27">
        <v>43983</v>
      </c>
      <c r="B274" s="2">
        <v>133.81</v>
      </c>
      <c r="C274" s="2">
        <v>133.85</v>
      </c>
      <c r="D274" s="2">
        <v>133.38999999999999</v>
      </c>
      <c r="E274" s="2">
        <v>133.38999999999999</v>
      </c>
      <c r="F274" s="2">
        <v>-0.43</v>
      </c>
      <c r="G274" s="2">
        <v>1162</v>
      </c>
      <c r="H274" s="1"/>
      <c r="J274" s="27">
        <v>43983</v>
      </c>
      <c r="K274" s="2">
        <v>112.16</v>
      </c>
      <c r="L274" s="2">
        <v>112.17</v>
      </c>
      <c r="M274" s="2">
        <v>112.08</v>
      </c>
      <c r="N274" s="2">
        <v>112.08</v>
      </c>
      <c r="O274" s="2">
        <v>-7.0000000000000007E-2</v>
      </c>
      <c r="P274" s="2">
        <v>-4391</v>
      </c>
    </row>
    <row r="275" spans="1:16" x14ac:dyDescent="0.3">
      <c r="A275" s="27">
        <v>43980</v>
      </c>
      <c r="B275" s="2">
        <v>133.96</v>
      </c>
      <c r="C275" s="2">
        <v>134.36000000000001</v>
      </c>
      <c r="D275" s="2">
        <v>133.6</v>
      </c>
      <c r="E275" s="2">
        <v>133.82</v>
      </c>
      <c r="F275" s="2">
        <v>-0.14000000000000001</v>
      </c>
      <c r="G275" s="2">
        <v>-206</v>
      </c>
      <c r="H275" s="1"/>
      <c r="J275" s="27">
        <v>43980</v>
      </c>
      <c r="K275" s="2">
        <v>112.14</v>
      </c>
      <c r="L275" s="2">
        <v>112.24</v>
      </c>
      <c r="M275" s="2">
        <v>112.07</v>
      </c>
      <c r="N275" s="2">
        <v>112.15</v>
      </c>
      <c r="O275" s="2">
        <v>0.03</v>
      </c>
      <c r="P275" s="2">
        <v>-5864</v>
      </c>
    </row>
    <row r="276" spans="1:16" x14ac:dyDescent="0.3">
      <c r="A276" s="27">
        <v>43979</v>
      </c>
      <c r="B276" s="2">
        <v>134.30000000000001</v>
      </c>
      <c r="C276" s="2">
        <v>135.49</v>
      </c>
      <c r="D276" s="2">
        <v>133.86000000000001</v>
      </c>
      <c r="E276" s="2">
        <v>133.96</v>
      </c>
      <c r="F276" s="2">
        <v>-0.28999999999999998</v>
      </c>
      <c r="G276" s="2">
        <v>1851</v>
      </c>
      <c r="H276" s="1"/>
      <c r="J276" s="27">
        <v>43979</v>
      </c>
      <c r="K276" s="2">
        <v>112.1</v>
      </c>
      <c r="L276" s="2">
        <v>112.39</v>
      </c>
      <c r="M276" s="2">
        <v>112.09</v>
      </c>
      <c r="N276" s="2">
        <v>112.12</v>
      </c>
      <c r="O276" s="2">
        <v>0.02</v>
      </c>
      <c r="P276" s="2">
        <v>-62</v>
      </c>
    </row>
    <row r="277" spans="1:16" x14ac:dyDescent="0.3">
      <c r="A277" s="27">
        <v>43978</v>
      </c>
      <c r="B277" s="2">
        <v>134.25</v>
      </c>
      <c r="C277" s="2">
        <v>134.49</v>
      </c>
      <c r="D277" s="2">
        <v>134.05000000000001</v>
      </c>
      <c r="E277" s="2">
        <v>134.25</v>
      </c>
      <c r="F277" s="2">
        <v>0.1</v>
      </c>
      <c r="G277" s="2">
        <v>1488</v>
      </c>
      <c r="H277" s="1"/>
      <c r="J277" s="27">
        <v>43978</v>
      </c>
      <c r="K277" s="2">
        <v>112.14</v>
      </c>
      <c r="L277" s="2">
        <v>112.17</v>
      </c>
      <c r="M277" s="2">
        <v>112.03</v>
      </c>
      <c r="N277" s="2">
        <v>112.1</v>
      </c>
      <c r="O277" s="2">
        <v>0</v>
      </c>
      <c r="P277" s="2">
        <v>-3069</v>
      </c>
    </row>
    <row r="278" spans="1:16" x14ac:dyDescent="0.3">
      <c r="A278" s="27">
        <v>43977</v>
      </c>
      <c r="B278" s="2">
        <v>134.41</v>
      </c>
      <c r="C278" s="2">
        <v>134.79</v>
      </c>
      <c r="D278" s="2">
        <v>134.07</v>
      </c>
      <c r="E278" s="2">
        <v>134.15</v>
      </c>
      <c r="F278" s="2">
        <v>-0.25</v>
      </c>
      <c r="G278" s="2">
        <v>1528</v>
      </c>
      <c r="H278" s="1"/>
      <c r="J278" s="27">
        <v>43977</v>
      </c>
      <c r="K278" s="2">
        <v>112.24</v>
      </c>
      <c r="L278" s="2">
        <v>112.32</v>
      </c>
      <c r="M278" s="2">
        <v>112.1</v>
      </c>
      <c r="N278" s="2">
        <v>112.1</v>
      </c>
      <c r="O278" s="2">
        <v>-0.13</v>
      </c>
      <c r="P278" s="2">
        <v>-9841</v>
      </c>
    </row>
    <row r="279" spans="1:16" x14ac:dyDescent="0.3">
      <c r="A279" s="27">
        <v>43976</v>
      </c>
      <c r="B279" s="2">
        <v>134.04</v>
      </c>
      <c r="C279" s="2">
        <v>134.47</v>
      </c>
      <c r="D279" s="2">
        <v>133.97</v>
      </c>
      <c r="E279" s="2">
        <v>134.4</v>
      </c>
      <c r="F279" s="2">
        <v>0.32</v>
      </c>
      <c r="G279" s="2">
        <v>4916</v>
      </c>
      <c r="H279" s="1"/>
      <c r="J279" s="27">
        <v>43976</v>
      </c>
      <c r="K279" s="2">
        <v>112.17</v>
      </c>
      <c r="L279" s="2">
        <v>112.25</v>
      </c>
      <c r="M279" s="2">
        <v>112.16</v>
      </c>
      <c r="N279" s="2">
        <v>112.23</v>
      </c>
      <c r="O279" s="2">
        <v>0.03</v>
      </c>
      <c r="P279" s="2">
        <v>1592</v>
      </c>
    </row>
    <row r="280" spans="1:16" x14ac:dyDescent="0.3">
      <c r="A280" s="27">
        <v>43973</v>
      </c>
      <c r="B280" s="2">
        <v>134.11000000000001</v>
      </c>
      <c r="C280" s="2">
        <v>134.53</v>
      </c>
      <c r="D280" s="2">
        <v>133.65</v>
      </c>
      <c r="E280" s="2">
        <v>134.08000000000001</v>
      </c>
      <c r="F280" s="2">
        <v>-0.03</v>
      </c>
      <c r="G280" s="2">
        <v>162</v>
      </c>
      <c r="H280" s="1"/>
      <c r="J280" s="27">
        <v>43973</v>
      </c>
      <c r="K280" s="2">
        <v>112.1</v>
      </c>
      <c r="L280" s="2">
        <v>112.21</v>
      </c>
      <c r="M280" s="2">
        <v>112.03</v>
      </c>
      <c r="N280" s="2">
        <v>112.2</v>
      </c>
      <c r="O280" s="2">
        <v>0.1</v>
      </c>
      <c r="P280" s="2">
        <v>-586</v>
      </c>
    </row>
    <row r="281" spans="1:16" x14ac:dyDescent="0.3">
      <c r="A281" s="27">
        <v>43972</v>
      </c>
      <c r="B281" s="2">
        <v>133.94999999999999</v>
      </c>
      <c r="C281" s="2">
        <v>134.18</v>
      </c>
      <c r="D281" s="2">
        <v>133.69999999999999</v>
      </c>
      <c r="E281" s="2">
        <v>134.11000000000001</v>
      </c>
      <c r="F281" s="2">
        <v>0.24</v>
      </c>
      <c r="G281" s="2">
        <v>-1510</v>
      </c>
      <c r="H281" s="1"/>
      <c r="J281" s="27">
        <v>43972</v>
      </c>
      <c r="K281" s="2">
        <v>112.07</v>
      </c>
      <c r="L281" s="2">
        <v>112.13</v>
      </c>
      <c r="M281" s="2">
        <v>112.02</v>
      </c>
      <c r="N281" s="2">
        <v>112.1</v>
      </c>
      <c r="O281" s="2">
        <v>0.05</v>
      </c>
      <c r="P281" s="2">
        <v>3884</v>
      </c>
    </row>
    <row r="282" spans="1:16" x14ac:dyDescent="0.3">
      <c r="A282" s="27">
        <v>43971</v>
      </c>
      <c r="B282" s="2">
        <v>133.69999999999999</v>
      </c>
      <c r="C282" s="2">
        <v>133.99</v>
      </c>
      <c r="D282" s="2">
        <v>133.54</v>
      </c>
      <c r="E282" s="2">
        <v>133.87</v>
      </c>
      <c r="F282" s="2">
        <v>0.34</v>
      </c>
      <c r="G282" s="2">
        <v>1373</v>
      </c>
      <c r="H282" s="1"/>
      <c r="J282" s="27">
        <v>43971</v>
      </c>
      <c r="K282" s="2">
        <v>112.09</v>
      </c>
      <c r="L282" s="2">
        <v>112.12</v>
      </c>
      <c r="M282" s="2">
        <v>112.04</v>
      </c>
      <c r="N282" s="2">
        <v>112.05</v>
      </c>
      <c r="O282" s="2">
        <v>0</v>
      </c>
      <c r="P282" s="2">
        <v>-1188</v>
      </c>
    </row>
    <row r="283" spans="1:16" x14ac:dyDescent="0.3">
      <c r="A283" s="27">
        <v>43970</v>
      </c>
      <c r="B283" s="2">
        <v>133.18</v>
      </c>
      <c r="C283" s="2">
        <v>133.76</v>
      </c>
      <c r="D283" s="2">
        <v>133.13999999999999</v>
      </c>
      <c r="E283" s="2">
        <v>133.53</v>
      </c>
      <c r="F283" s="2">
        <v>-0.02</v>
      </c>
      <c r="G283" s="2">
        <v>1930</v>
      </c>
      <c r="H283" s="1"/>
      <c r="J283" s="27">
        <v>43970</v>
      </c>
      <c r="K283" s="2">
        <v>111.95</v>
      </c>
      <c r="L283" s="2">
        <v>112.1</v>
      </c>
      <c r="M283" s="2">
        <v>111.94</v>
      </c>
      <c r="N283" s="2">
        <v>112.05</v>
      </c>
      <c r="O283" s="2">
        <v>0.03</v>
      </c>
      <c r="P283" s="2">
        <v>736</v>
      </c>
    </row>
    <row r="284" spans="1:16" x14ac:dyDescent="0.3">
      <c r="A284" s="27">
        <v>43969</v>
      </c>
      <c r="B284" s="2">
        <v>133.69999999999999</v>
      </c>
      <c r="C284" s="2">
        <v>133.69999999999999</v>
      </c>
      <c r="D284" s="2">
        <v>133.47</v>
      </c>
      <c r="E284" s="2">
        <v>133.55000000000001</v>
      </c>
      <c r="F284" s="2">
        <v>-0.15</v>
      </c>
      <c r="G284" s="2">
        <v>1368</v>
      </c>
      <c r="H284" s="1"/>
      <c r="J284" s="27">
        <v>43969</v>
      </c>
      <c r="K284" s="2">
        <v>112.08</v>
      </c>
      <c r="L284" s="2">
        <v>112.08</v>
      </c>
      <c r="M284" s="2">
        <v>112</v>
      </c>
      <c r="N284" s="2">
        <v>112.02</v>
      </c>
      <c r="O284" s="2">
        <v>-0.05</v>
      </c>
      <c r="P284" s="2">
        <v>5166</v>
      </c>
    </row>
    <row r="285" spans="1:16" x14ac:dyDescent="0.3">
      <c r="A285" s="27">
        <v>43966</v>
      </c>
      <c r="B285" s="2">
        <v>133.56</v>
      </c>
      <c r="C285" s="2">
        <v>133.71</v>
      </c>
      <c r="D285" s="2">
        <v>133.46</v>
      </c>
      <c r="E285" s="2">
        <v>133.69999999999999</v>
      </c>
      <c r="F285" s="2">
        <v>0.06</v>
      </c>
      <c r="G285" s="2">
        <v>-78</v>
      </c>
      <c r="H285" s="1"/>
      <c r="J285" s="27">
        <v>43966</v>
      </c>
      <c r="K285" s="2">
        <v>112.06</v>
      </c>
      <c r="L285" s="2">
        <v>112.09</v>
      </c>
      <c r="M285" s="2">
        <v>112.05</v>
      </c>
      <c r="N285" s="2">
        <v>112.07</v>
      </c>
      <c r="O285" s="2">
        <v>-0.01</v>
      </c>
      <c r="P285" s="2">
        <v>3655</v>
      </c>
    </row>
    <row r="286" spans="1:16" x14ac:dyDescent="0.3">
      <c r="A286" s="27">
        <v>43965</v>
      </c>
      <c r="B286" s="2">
        <v>133.61000000000001</v>
      </c>
      <c r="C286" s="2">
        <v>133.81</v>
      </c>
      <c r="D286" s="2">
        <v>133.38999999999999</v>
      </c>
      <c r="E286" s="2">
        <v>133.63999999999999</v>
      </c>
      <c r="F286" s="2">
        <v>0.12</v>
      </c>
      <c r="G286" s="2">
        <v>1302</v>
      </c>
      <c r="H286" s="1"/>
      <c r="J286" s="27">
        <v>43965</v>
      </c>
      <c r="K286" s="2">
        <v>112.11</v>
      </c>
      <c r="L286" s="2">
        <v>112.11</v>
      </c>
      <c r="M286" s="2">
        <v>112.02</v>
      </c>
      <c r="N286" s="2">
        <v>112.08</v>
      </c>
      <c r="O286" s="2">
        <v>-0.01</v>
      </c>
      <c r="P286" s="2">
        <v>2521</v>
      </c>
    </row>
    <row r="287" spans="1:16" x14ac:dyDescent="0.3">
      <c r="A287" s="27">
        <v>43964</v>
      </c>
      <c r="B287" s="2">
        <v>133.27000000000001</v>
      </c>
      <c r="C287" s="2">
        <v>133.69999999999999</v>
      </c>
      <c r="D287" s="2">
        <v>133.26</v>
      </c>
      <c r="E287" s="2">
        <v>133.52000000000001</v>
      </c>
      <c r="F287" s="2">
        <v>0.47</v>
      </c>
      <c r="G287" s="2">
        <v>897</v>
      </c>
      <c r="H287" s="1"/>
      <c r="J287" s="27">
        <v>43964</v>
      </c>
      <c r="K287" s="2">
        <v>112.04</v>
      </c>
      <c r="L287" s="2">
        <v>112.16</v>
      </c>
      <c r="M287" s="2">
        <v>112.04</v>
      </c>
      <c r="N287" s="2">
        <v>112.09</v>
      </c>
      <c r="O287" s="2">
        <v>0.09</v>
      </c>
      <c r="P287" s="2">
        <v>5363</v>
      </c>
    </row>
    <row r="288" spans="1:16" x14ac:dyDescent="0.3">
      <c r="A288" s="27">
        <v>43963</v>
      </c>
      <c r="B288" s="2">
        <v>132.71</v>
      </c>
      <c r="C288" s="2">
        <v>133.26</v>
      </c>
      <c r="D288" s="2">
        <v>132.66999999999999</v>
      </c>
      <c r="E288" s="2">
        <v>133.05000000000001</v>
      </c>
      <c r="F288" s="2">
        <v>0.35</v>
      </c>
      <c r="G288" s="2">
        <v>4122</v>
      </c>
      <c r="H288" s="1"/>
      <c r="J288" s="27">
        <v>43963</v>
      </c>
      <c r="K288" s="2">
        <v>111.87</v>
      </c>
      <c r="L288" s="2">
        <v>112.02</v>
      </c>
      <c r="M288" s="2">
        <v>111.85</v>
      </c>
      <c r="N288" s="2">
        <v>112</v>
      </c>
      <c r="O288" s="2">
        <v>0.15</v>
      </c>
      <c r="P288" s="2">
        <v>3889</v>
      </c>
    </row>
    <row r="289" spans="1:16" x14ac:dyDescent="0.3">
      <c r="A289" s="27">
        <v>43962</v>
      </c>
      <c r="B289" s="2">
        <v>132.96</v>
      </c>
      <c r="C289" s="2">
        <v>133.07</v>
      </c>
      <c r="D289" s="2">
        <v>132.69</v>
      </c>
      <c r="E289" s="2">
        <v>132.69999999999999</v>
      </c>
      <c r="F289" s="2">
        <v>-0.43</v>
      </c>
      <c r="G289" s="2">
        <v>-2411</v>
      </c>
      <c r="H289" s="1"/>
      <c r="J289" s="27">
        <v>43962</v>
      </c>
      <c r="K289" s="2">
        <v>111.91</v>
      </c>
      <c r="L289" s="2">
        <v>111.94</v>
      </c>
      <c r="M289" s="2">
        <v>111.85</v>
      </c>
      <c r="N289" s="2">
        <v>111.85</v>
      </c>
      <c r="O289" s="2">
        <v>-0.09</v>
      </c>
      <c r="P289" s="2">
        <v>1829</v>
      </c>
    </row>
    <row r="290" spans="1:16" x14ac:dyDescent="0.3">
      <c r="A290" s="27">
        <v>43959</v>
      </c>
      <c r="B290" s="2">
        <v>132.85</v>
      </c>
      <c r="C290" s="2">
        <v>133.16999999999999</v>
      </c>
      <c r="D290" s="2">
        <v>132.74</v>
      </c>
      <c r="E290" s="2">
        <v>133.13</v>
      </c>
      <c r="F290" s="2">
        <v>0.48</v>
      </c>
      <c r="G290" s="2">
        <v>-35</v>
      </c>
      <c r="H290" s="1"/>
      <c r="J290" s="27">
        <v>43959</v>
      </c>
      <c r="K290" s="2">
        <v>111.88</v>
      </c>
      <c r="L290" s="2">
        <v>111.94</v>
      </c>
      <c r="M290" s="2">
        <v>111.85</v>
      </c>
      <c r="N290" s="2">
        <v>111.94</v>
      </c>
      <c r="O290" s="2">
        <v>0.1</v>
      </c>
      <c r="P290" s="2">
        <v>7167</v>
      </c>
    </row>
    <row r="291" spans="1:16" x14ac:dyDescent="0.3">
      <c r="A291" s="27">
        <v>43958</v>
      </c>
      <c r="B291" s="2">
        <v>132.18</v>
      </c>
      <c r="C291" s="2">
        <v>132.66999999999999</v>
      </c>
      <c r="D291" s="2">
        <v>132.11000000000001</v>
      </c>
      <c r="E291" s="2">
        <v>132.65</v>
      </c>
      <c r="F291" s="2">
        <v>0.45</v>
      </c>
      <c r="G291" s="2">
        <v>4372</v>
      </c>
      <c r="H291" s="1"/>
      <c r="J291" s="27">
        <v>43958</v>
      </c>
      <c r="K291" s="2">
        <v>111.79</v>
      </c>
      <c r="L291" s="2">
        <v>111.85</v>
      </c>
      <c r="M291" s="2">
        <v>111.77</v>
      </c>
      <c r="N291" s="2">
        <v>111.84</v>
      </c>
      <c r="O291" s="2">
        <v>0.06</v>
      </c>
      <c r="P291" s="2">
        <v>6786</v>
      </c>
    </row>
    <row r="292" spans="1:16" x14ac:dyDescent="0.3">
      <c r="A292" s="27">
        <v>43957</v>
      </c>
      <c r="B292" s="2">
        <v>132.12</v>
      </c>
      <c r="C292" s="2">
        <v>132.34</v>
      </c>
      <c r="D292" s="2">
        <v>132.1</v>
      </c>
      <c r="E292" s="2">
        <v>132.19999999999999</v>
      </c>
      <c r="F292" s="2">
        <v>-0.09</v>
      </c>
      <c r="G292" s="2">
        <v>4270</v>
      </c>
      <c r="H292" s="1"/>
      <c r="J292" s="27">
        <v>43957</v>
      </c>
      <c r="K292" s="2">
        <v>111.73</v>
      </c>
      <c r="L292" s="2">
        <v>111.79</v>
      </c>
      <c r="M292" s="2">
        <v>111.72</v>
      </c>
      <c r="N292" s="2">
        <v>111.78</v>
      </c>
      <c r="O292" s="2">
        <v>0.03</v>
      </c>
      <c r="P292" s="2">
        <v>3156</v>
      </c>
    </row>
    <row r="293" spans="1:16" x14ac:dyDescent="0.3">
      <c r="A293" s="27">
        <v>43955</v>
      </c>
      <c r="B293" s="2">
        <v>132.27000000000001</v>
      </c>
      <c r="C293" s="2">
        <v>132.44999999999999</v>
      </c>
      <c r="D293" s="2">
        <v>131.94</v>
      </c>
      <c r="E293" s="2">
        <v>132.29</v>
      </c>
      <c r="F293" s="2">
        <v>0.25</v>
      </c>
      <c r="G293" s="2">
        <v>256</v>
      </c>
      <c r="H293" s="1"/>
      <c r="J293" s="27">
        <v>43955</v>
      </c>
      <c r="K293" s="2">
        <v>111.68</v>
      </c>
      <c r="L293" s="2">
        <v>111.78</v>
      </c>
      <c r="M293" s="2">
        <v>111.65</v>
      </c>
      <c r="N293" s="2">
        <v>111.75</v>
      </c>
      <c r="O293" s="2">
        <v>0.11</v>
      </c>
      <c r="P293" s="2">
        <v>239</v>
      </c>
    </row>
    <row r="294" spans="1:16" x14ac:dyDescent="0.3">
      <c r="A294" s="27">
        <v>43950</v>
      </c>
      <c r="B294" s="2">
        <v>131.72</v>
      </c>
      <c r="C294" s="2">
        <v>132.1</v>
      </c>
      <c r="D294" s="2">
        <v>131.69999999999999</v>
      </c>
      <c r="E294" s="2">
        <v>132.04</v>
      </c>
      <c r="F294" s="2">
        <v>0.43</v>
      </c>
      <c r="G294" s="2">
        <v>1817</v>
      </c>
      <c r="H294" s="1"/>
      <c r="J294" s="27">
        <v>43950</v>
      </c>
      <c r="K294" s="2">
        <v>111.55</v>
      </c>
      <c r="L294" s="2">
        <v>111.66</v>
      </c>
      <c r="M294" s="2">
        <v>111.54</v>
      </c>
      <c r="N294" s="2">
        <v>111.64</v>
      </c>
      <c r="O294" s="2">
        <v>0.13</v>
      </c>
      <c r="P294" s="2">
        <v>3220</v>
      </c>
    </row>
    <row r="295" spans="1:16" x14ac:dyDescent="0.3">
      <c r="A295" s="27">
        <v>43949</v>
      </c>
      <c r="B295" s="2">
        <v>131.05000000000001</v>
      </c>
      <c r="C295" s="2">
        <v>131.65</v>
      </c>
      <c r="D295" s="2">
        <v>131.05000000000001</v>
      </c>
      <c r="E295" s="2">
        <v>131.61000000000001</v>
      </c>
      <c r="F295" s="2">
        <v>0.31</v>
      </c>
      <c r="G295" s="2">
        <v>3911</v>
      </c>
      <c r="H295" s="1"/>
      <c r="J295" s="27">
        <v>43949</v>
      </c>
      <c r="K295" s="2">
        <v>111.46</v>
      </c>
      <c r="L295" s="2">
        <v>111.54</v>
      </c>
      <c r="M295" s="2">
        <v>111.45</v>
      </c>
      <c r="N295" s="2">
        <v>111.51</v>
      </c>
      <c r="O295" s="2">
        <v>0</v>
      </c>
      <c r="P295" s="2">
        <v>851</v>
      </c>
    </row>
    <row r="296" spans="1:16" x14ac:dyDescent="0.3">
      <c r="A296" s="27">
        <v>43948</v>
      </c>
      <c r="B296" s="2">
        <v>131.6</v>
      </c>
      <c r="C296" s="2">
        <v>131.65</v>
      </c>
      <c r="D296" s="2">
        <v>131.30000000000001</v>
      </c>
      <c r="E296" s="2">
        <v>131.30000000000001</v>
      </c>
      <c r="F296" s="2">
        <v>-0.54</v>
      </c>
      <c r="G296" s="2">
        <v>692</v>
      </c>
      <c r="H296" s="1"/>
      <c r="J296" s="27">
        <v>43948</v>
      </c>
      <c r="K296" s="2">
        <v>111.53</v>
      </c>
      <c r="L296" s="2">
        <v>111.56</v>
      </c>
      <c r="M296" s="2">
        <v>111.5</v>
      </c>
      <c r="N296" s="2">
        <v>111.51</v>
      </c>
      <c r="O296" s="2">
        <v>-7.0000000000000007E-2</v>
      </c>
      <c r="P296" s="2">
        <v>684</v>
      </c>
    </row>
    <row r="297" spans="1:16" x14ac:dyDescent="0.3">
      <c r="A297" s="27">
        <v>43945</v>
      </c>
      <c r="B297" s="2">
        <v>131.56</v>
      </c>
      <c r="C297" s="2">
        <v>131.84</v>
      </c>
      <c r="D297" s="2">
        <v>131.19999999999999</v>
      </c>
      <c r="E297" s="2">
        <v>131.84</v>
      </c>
      <c r="F297" s="2">
        <v>0.18</v>
      </c>
      <c r="G297" s="2">
        <v>788</v>
      </c>
      <c r="H297" s="1"/>
      <c r="J297" s="27">
        <v>43945</v>
      </c>
      <c r="K297" s="2">
        <v>111.47</v>
      </c>
      <c r="L297" s="2">
        <v>111.58</v>
      </c>
      <c r="M297" s="2">
        <v>111.44</v>
      </c>
      <c r="N297" s="2">
        <v>111.58</v>
      </c>
      <c r="O297" s="2">
        <v>0.1</v>
      </c>
      <c r="P297" s="2">
        <v>4252</v>
      </c>
    </row>
    <row r="298" spans="1:16" x14ac:dyDescent="0.3">
      <c r="A298" s="27">
        <v>43944</v>
      </c>
      <c r="B298" s="2">
        <v>131.6</v>
      </c>
      <c r="C298" s="2">
        <v>132.15</v>
      </c>
      <c r="D298" s="2">
        <v>131.51</v>
      </c>
      <c r="E298" s="2">
        <v>131.66</v>
      </c>
      <c r="F298" s="2">
        <v>-0.04</v>
      </c>
      <c r="G298" s="2">
        <v>4003</v>
      </c>
      <c r="H298" s="1"/>
      <c r="J298" s="27">
        <v>43944</v>
      </c>
      <c r="K298" s="2">
        <v>111.46</v>
      </c>
      <c r="L298" s="2">
        <v>111.55</v>
      </c>
      <c r="M298" s="2">
        <v>111.45</v>
      </c>
      <c r="N298" s="2">
        <v>111.48</v>
      </c>
      <c r="O298" s="2">
        <v>0.02</v>
      </c>
      <c r="P298" s="2">
        <v>3907</v>
      </c>
    </row>
    <row r="299" spans="1:16" x14ac:dyDescent="0.3">
      <c r="A299" s="27">
        <v>43943</v>
      </c>
      <c r="B299" s="2">
        <v>132.86000000000001</v>
      </c>
      <c r="C299" s="2">
        <v>133.03</v>
      </c>
      <c r="D299" s="2">
        <v>131.69</v>
      </c>
      <c r="E299" s="2">
        <v>131.69999999999999</v>
      </c>
      <c r="F299" s="2">
        <v>-1.05</v>
      </c>
      <c r="G299" s="2">
        <v>257</v>
      </c>
      <c r="H299" s="1"/>
      <c r="J299" s="27">
        <v>43943</v>
      </c>
      <c r="K299" s="2">
        <v>111.58</v>
      </c>
      <c r="L299" s="2">
        <v>111.6</v>
      </c>
      <c r="M299" s="2">
        <v>111.43</v>
      </c>
      <c r="N299" s="2">
        <v>111.46</v>
      </c>
      <c r="O299" s="2">
        <v>-0.1</v>
      </c>
      <c r="P299" s="2">
        <v>426</v>
      </c>
    </row>
    <row r="300" spans="1:16" x14ac:dyDescent="0.3">
      <c r="A300" s="27">
        <v>43942</v>
      </c>
      <c r="B300" s="2">
        <v>133.02000000000001</v>
      </c>
      <c r="C300" s="2">
        <v>133.12</v>
      </c>
      <c r="D300" s="2">
        <v>131.87</v>
      </c>
      <c r="E300" s="2">
        <v>132.75</v>
      </c>
      <c r="F300" s="2">
        <v>-0.14000000000000001</v>
      </c>
      <c r="G300" s="2">
        <v>-3797</v>
      </c>
      <c r="H300" s="1"/>
      <c r="J300" s="27">
        <v>43942</v>
      </c>
      <c r="K300" s="2">
        <v>111.63</v>
      </c>
      <c r="L300" s="2">
        <v>111.64</v>
      </c>
      <c r="M300" s="2">
        <v>110.24</v>
      </c>
      <c r="N300" s="2">
        <v>111.56</v>
      </c>
      <c r="O300" s="2">
        <v>-0.05</v>
      </c>
      <c r="P300" s="2">
        <v>-7022</v>
      </c>
    </row>
    <row r="301" spans="1:16" x14ac:dyDescent="0.3">
      <c r="A301" s="27">
        <v>43941</v>
      </c>
      <c r="B301" s="2">
        <v>132.65</v>
      </c>
      <c r="C301" s="2">
        <v>133.16999999999999</v>
      </c>
      <c r="D301" s="2">
        <v>132.65</v>
      </c>
      <c r="E301" s="2">
        <v>132.88999999999999</v>
      </c>
      <c r="F301" s="2">
        <v>0.13</v>
      </c>
      <c r="G301" s="2">
        <v>2595</v>
      </c>
      <c r="H301" s="1"/>
      <c r="J301" s="27">
        <v>43941</v>
      </c>
      <c r="K301" s="2">
        <v>111.58</v>
      </c>
      <c r="L301" s="2">
        <v>111.67</v>
      </c>
      <c r="M301" s="2">
        <v>111.58</v>
      </c>
      <c r="N301" s="2">
        <v>111.61</v>
      </c>
      <c r="O301" s="2">
        <v>0.02</v>
      </c>
      <c r="P301" s="2">
        <v>5653</v>
      </c>
    </row>
    <row r="302" spans="1:16" x14ac:dyDescent="0.3">
      <c r="A302" s="27">
        <v>43938</v>
      </c>
      <c r="B302" s="2">
        <v>132.93</v>
      </c>
      <c r="C302" s="2">
        <v>133.06</v>
      </c>
      <c r="D302" s="2">
        <v>132.66</v>
      </c>
      <c r="E302" s="2">
        <v>132.76</v>
      </c>
      <c r="F302" s="2">
        <v>-0.38</v>
      </c>
      <c r="G302" s="2">
        <v>1517</v>
      </c>
      <c r="H302" s="1"/>
      <c r="J302" s="27">
        <v>43938</v>
      </c>
      <c r="K302" s="2">
        <v>111.63</v>
      </c>
      <c r="L302" s="2">
        <v>111.65</v>
      </c>
      <c r="M302" s="2">
        <v>111.58</v>
      </c>
      <c r="N302" s="2">
        <v>111.59</v>
      </c>
      <c r="O302" s="2">
        <v>-0.08</v>
      </c>
      <c r="P302" s="2">
        <v>-2695</v>
      </c>
    </row>
    <row r="303" spans="1:16" x14ac:dyDescent="0.3">
      <c r="A303" s="27">
        <v>43937</v>
      </c>
      <c r="B303" s="2">
        <v>132.9</v>
      </c>
      <c r="C303" s="2">
        <v>133.43</v>
      </c>
      <c r="D303" s="2">
        <v>132.81</v>
      </c>
      <c r="E303" s="2">
        <v>133.13999999999999</v>
      </c>
      <c r="F303" s="2">
        <v>0.5</v>
      </c>
      <c r="G303" s="2">
        <v>3329</v>
      </c>
      <c r="H303" s="1"/>
      <c r="J303" s="27">
        <v>43937</v>
      </c>
      <c r="K303" s="2">
        <v>111.66</v>
      </c>
      <c r="L303" s="2">
        <v>111.75</v>
      </c>
      <c r="M303" s="2">
        <v>111.62</v>
      </c>
      <c r="N303" s="2">
        <v>111.67</v>
      </c>
      <c r="O303" s="2">
        <v>0.06</v>
      </c>
      <c r="P303" s="2">
        <v>8438</v>
      </c>
    </row>
    <row r="304" spans="1:16" x14ac:dyDescent="0.3">
      <c r="A304" s="27">
        <v>43935</v>
      </c>
      <c r="B304" s="2">
        <v>132.47999999999999</v>
      </c>
      <c r="C304" s="2">
        <v>132.72999999999999</v>
      </c>
      <c r="D304" s="2">
        <v>132.16</v>
      </c>
      <c r="E304" s="2">
        <v>132.63999999999999</v>
      </c>
      <c r="F304" s="2">
        <v>0.2</v>
      </c>
      <c r="G304" s="2">
        <v>-67</v>
      </c>
      <c r="H304" s="1"/>
      <c r="J304" s="27">
        <v>43935</v>
      </c>
      <c r="K304" s="2">
        <v>111.61</v>
      </c>
      <c r="L304" s="2">
        <v>111.64</v>
      </c>
      <c r="M304" s="2">
        <v>111.53</v>
      </c>
      <c r="N304" s="2">
        <v>111.61</v>
      </c>
      <c r="O304" s="2">
        <v>0.01</v>
      </c>
      <c r="P304" s="2">
        <v>1703</v>
      </c>
    </row>
    <row r="305" spans="1:16" x14ac:dyDescent="0.3">
      <c r="A305" s="27">
        <v>43934</v>
      </c>
      <c r="B305" s="2">
        <v>132.69999999999999</v>
      </c>
      <c r="C305" s="2">
        <v>132.79</v>
      </c>
      <c r="D305" s="2">
        <v>132.44</v>
      </c>
      <c r="E305" s="2">
        <v>132.44</v>
      </c>
      <c r="F305" s="2">
        <v>-0.24</v>
      </c>
      <c r="G305" s="2">
        <v>-772</v>
      </c>
      <c r="H305" s="1"/>
      <c r="J305" s="27">
        <v>43934</v>
      </c>
      <c r="K305" s="2">
        <v>111.67</v>
      </c>
      <c r="L305" s="2">
        <v>111.69</v>
      </c>
      <c r="M305" s="2">
        <v>111.59</v>
      </c>
      <c r="N305" s="2">
        <v>111.6</v>
      </c>
      <c r="O305" s="2">
        <v>-0.08</v>
      </c>
      <c r="P305" s="2">
        <v>1787</v>
      </c>
    </row>
    <row r="306" spans="1:16" x14ac:dyDescent="0.3">
      <c r="A306" s="27">
        <v>43931</v>
      </c>
      <c r="B306" s="2">
        <v>132.9</v>
      </c>
      <c r="C306" s="2">
        <v>133.15</v>
      </c>
      <c r="D306" s="2">
        <v>132.6</v>
      </c>
      <c r="E306" s="2">
        <v>132.68</v>
      </c>
      <c r="F306" s="2">
        <v>-7.0000000000000007E-2</v>
      </c>
      <c r="G306" s="2">
        <v>-1001</v>
      </c>
      <c r="H306" s="1"/>
      <c r="J306" s="27">
        <v>43931</v>
      </c>
      <c r="K306" s="2">
        <v>111.65</v>
      </c>
      <c r="L306" s="2">
        <v>111.73</v>
      </c>
      <c r="M306" s="2">
        <v>111.61</v>
      </c>
      <c r="N306" s="2">
        <v>111.68</v>
      </c>
      <c r="O306" s="2">
        <v>0.06</v>
      </c>
      <c r="P306" s="2">
        <v>3</v>
      </c>
    </row>
    <row r="307" spans="1:16" x14ac:dyDescent="0.3">
      <c r="A307" s="27">
        <v>43930</v>
      </c>
      <c r="B307" s="2">
        <v>132</v>
      </c>
      <c r="C307" s="2">
        <v>133.02000000000001</v>
      </c>
      <c r="D307" s="2">
        <v>131.57</v>
      </c>
      <c r="E307" s="2">
        <v>132.75</v>
      </c>
      <c r="F307" s="2">
        <v>0.81</v>
      </c>
      <c r="G307" s="2">
        <v>848</v>
      </c>
      <c r="H307" s="1"/>
      <c r="J307" s="27">
        <v>43930</v>
      </c>
      <c r="K307" s="2">
        <v>111.52</v>
      </c>
      <c r="L307" s="2">
        <v>111.72</v>
      </c>
      <c r="M307" s="2">
        <v>111.4</v>
      </c>
      <c r="N307" s="2">
        <v>111.62</v>
      </c>
      <c r="O307" s="2">
        <v>0.1</v>
      </c>
      <c r="P307" s="2">
        <v>-1163</v>
      </c>
    </row>
    <row r="308" spans="1:16" x14ac:dyDescent="0.3">
      <c r="A308" s="27">
        <v>43929</v>
      </c>
      <c r="B308" s="2">
        <v>131.38999999999999</v>
      </c>
      <c r="C308" s="2">
        <v>132.1</v>
      </c>
      <c r="D308" s="2">
        <v>131.30000000000001</v>
      </c>
      <c r="E308" s="2">
        <v>131.94</v>
      </c>
      <c r="F308" s="2">
        <v>0.75</v>
      </c>
      <c r="G308" s="2">
        <v>525</v>
      </c>
      <c r="H308" s="1"/>
      <c r="J308" s="27">
        <v>43929</v>
      </c>
      <c r="K308" s="2">
        <v>111.44</v>
      </c>
      <c r="L308" s="2">
        <v>111.52</v>
      </c>
      <c r="M308" s="2">
        <v>111.41</v>
      </c>
      <c r="N308" s="2">
        <v>111.52</v>
      </c>
      <c r="O308" s="2">
        <v>0.12</v>
      </c>
      <c r="P308" s="2">
        <v>3469</v>
      </c>
    </row>
    <row r="309" spans="1:16" x14ac:dyDescent="0.3">
      <c r="A309" s="27">
        <v>43928</v>
      </c>
      <c r="B309" s="2">
        <v>131.46</v>
      </c>
      <c r="C309" s="2">
        <v>131.76</v>
      </c>
      <c r="D309" s="2">
        <v>131.13999999999999</v>
      </c>
      <c r="E309" s="2">
        <v>131.19</v>
      </c>
      <c r="F309" s="2">
        <v>-0.36</v>
      </c>
      <c r="G309" s="2">
        <v>-1053</v>
      </c>
      <c r="H309" s="1"/>
      <c r="J309" s="27">
        <v>43928</v>
      </c>
      <c r="K309" s="2">
        <v>111.39</v>
      </c>
      <c r="L309" s="2">
        <v>111.48</v>
      </c>
      <c r="M309" s="2">
        <v>111.37</v>
      </c>
      <c r="N309" s="2">
        <v>111.4</v>
      </c>
      <c r="O309" s="2">
        <v>0</v>
      </c>
      <c r="P309" s="2">
        <v>3392</v>
      </c>
    </row>
    <row r="310" spans="1:16" x14ac:dyDescent="0.3">
      <c r="A310" s="27">
        <v>43927</v>
      </c>
      <c r="B310" s="2">
        <v>131.37</v>
      </c>
      <c r="C310" s="2">
        <v>132.03</v>
      </c>
      <c r="D310" s="2">
        <v>131.04</v>
      </c>
      <c r="E310" s="2">
        <v>131.55000000000001</v>
      </c>
      <c r="F310" s="2">
        <v>0.08</v>
      </c>
      <c r="G310" s="2">
        <v>2704</v>
      </c>
      <c r="H310" s="1"/>
      <c r="J310" s="27">
        <v>43927</v>
      </c>
      <c r="K310" s="2">
        <v>111.32</v>
      </c>
      <c r="L310" s="2">
        <v>111.49</v>
      </c>
      <c r="M310" s="2">
        <v>111.28</v>
      </c>
      <c r="N310" s="2">
        <v>111.4</v>
      </c>
      <c r="O310" s="2">
        <v>0.05</v>
      </c>
      <c r="P310" s="2">
        <v>1694</v>
      </c>
    </row>
    <row r="311" spans="1:16" x14ac:dyDescent="0.3">
      <c r="A311" s="27">
        <v>43924</v>
      </c>
      <c r="B311" s="2">
        <v>131.81</v>
      </c>
      <c r="C311" s="2">
        <v>132.13</v>
      </c>
      <c r="D311" s="2">
        <v>131.30000000000001</v>
      </c>
      <c r="E311" s="2">
        <v>131.47</v>
      </c>
      <c r="F311" s="2">
        <v>-0.35</v>
      </c>
      <c r="G311" s="2">
        <v>-4794</v>
      </c>
      <c r="H311" s="1"/>
      <c r="J311" s="27">
        <v>43924</v>
      </c>
      <c r="K311" s="2">
        <v>111.41</v>
      </c>
      <c r="L311" s="2">
        <v>111.46</v>
      </c>
      <c r="M311" s="2">
        <v>111.32</v>
      </c>
      <c r="N311" s="2">
        <v>111.35</v>
      </c>
      <c r="O311" s="2">
        <v>-0.04</v>
      </c>
      <c r="P311" s="2">
        <v>-5843</v>
      </c>
    </row>
    <row r="312" spans="1:16" x14ac:dyDescent="0.3">
      <c r="A312" s="27">
        <v>43923</v>
      </c>
      <c r="B312" s="2">
        <v>131.61000000000001</v>
      </c>
      <c r="C312" s="2">
        <v>131.91999999999999</v>
      </c>
      <c r="D312" s="2">
        <v>131.38999999999999</v>
      </c>
      <c r="E312" s="2">
        <v>131.82</v>
      </c>
      <c r="F312" s="2">
        <v>0.32</v>
      </c>
      <c r="G312" s="2">
        <v>806</v>
      </c>
      <c r="H312" s="1"/>
      <c r="J312" s="27">
        <v>43923</v>
      </c>
      <c r="K312" s="2">
        <v>111.26</v>
      </c>
      <c r="L312" s="2">
        <v>111.42</v>
      </c>
      <c r="M312" s="2">
        <v>111.21</v>
      </c>
      <c r="N312" s="2">
        <v>111.39</v>
      </c>
      <c r="O312" s="2">
        <v>0.17</v>
      </c>
      <c r="P312" s="2">
        <v>2825</v>
      </c>
    </row>
    <row r="313" spans="1:16" x14ac:dyDescent="0.3">
      <c r="A313" s="27">
        <v>43922</v>
      </c>
      <c r="B313" s="2">
        <v>131.83000000000001</v>
      </c>
      <c r="C313" s="2">
        <v>132.22999999999999</v>
      </c>
      <c r="D313" s="2">
        <v>131.49</v>
      </c>
      <c r="E313" s="2">
        <v>131.5</v>
      </c>
      <c r="F313" s="2">
        <v>-0.1</v>
      </c>
      <c r="G313" s="2">
        <v>3149</v>
      </c>
      <c r="H313" s="1"/>
      <c r="J313" s="27">
        <v>43922</v>
      </c>
      <c r="K313" s="2">
        <v>111.4</v>
      </c>
      <c r="L313" s="2">
        <v>111.44</v>
      </c>
      <c r="M313" s="2">
        <v>111.22</v>
      </c>
      <c r="N313" s="2">
        <v>111.22</v>
      </c>
      <c r="O313" s="2">
        <v>-0.14000000000000001</v>
      </c>
      <c r="P313" s="2">
        <v>-2585</v>
      </c>
    </row>
    <row r="314" spans="1:16" x14ac:dyDescent="0.3">
      <c r="A314" s="27">
        <v>43921</v>
      </c>
      <c r="B314" s="2">
        <v>131.18</v>
      </c>
      <c r="C314" s="2">
        <v>131.86000000000001</v>
      </c>
      <c r="D314" s="2">
        <v>130.85</v>
      </c>
      <c r="E314" s="2">
        <v>131.6</v>
      </c>
      <c r="F314" s="2">
        <v>0.1</v>
      </c>
      <c r="G314" s="2">
        <v>2232</v>
      </c>
      <c r="H314" s="1"/>
      <c r="J314" s="27">
        <v>43921</v>
      </c>
      <c r="K314" s="2">
        <v>111.21</v>
      </c>
      <c r="L314" s="2">
        <v>111.39</v>
      </c>
      <c r="M314" s="2">
        <v>111.12</v>
      </c>
      <c r="N314" s="2">
        <v>111.36</v>
      </c>
      <c r="O314" s="2">
        <v>0.06</v>
      </c>
      <c r="P314" s="2">
        <v>3423</v>
      </c>
    </row>
    <row r="315" spans="1:16" x14ac:dyDescent="0.3">
      <c r="A315" s="27">
        <v>43920</v>
      </c>
      <c r="B315" s="2">
        <v>131.9</v>
      </c>
      <c r="C315" s="2">
        <v>132.28</v>
      </c>
      <c r="D315" s="2">
        <v>131.46</v>
      </c>
      <c r="E315" s="2">
        <v>131.5</v>
      </c>
      <c r="F315" s="2">
        <v>-0.32</v>
      </c>
      <c r="G315" s="2">
        <v>3834</v>
      </c>
      <c r="H315" s="1"/>
      <c r="J315" s="27">
        <v>43920</v>
      </c>
      <c r="K315" s="2">
        <v>111.45</v>
      </c>
      <c r="L315" s="2">
        <v>111.48</v>
      </c>
      <c r="M315" s="2">
        <v>111.3</v>
      </c>
      <c r="N315" s="2">
        <v>111.3</v>
      </c>
      <c r="O315" s="2">
        <v>-0.15</v>
      </c>
      <c r="P315" s="2">
        <v>5517</v>
      </c>
    </row>
    <row r="316" spans="1:16" x14ac:dyDescent="0.3">
      <c r="A316" s="27">
        <v>43917</v>
      </c>
      <c r="B316" s="2">
        <v>132.05000000000001</v>
      </c>
      <c r="C316" s="2">
        <v>132.72999999999999</v>
      </c>
      <c r="D316" s="2">
        <v>131.63</v>
      </c>
      <c r="E316" s="2">
        <v>131.82</v>
      </c>
      <c r="F316" s="2">
        <v>-0.21</v>
      </c>
      <c r="G316" s="2">
        <v>1125</v>
      </c>
      <c r="H316" s="1"/>
      <c r="J316" s="27">
        <v>43917</v>
      </c>
      <c r="K316" s="2">
        <v>111.36</v>
      </c>
      <c r="L316" s="2">
        <v>111.55</v>
      </c>
      <c r="M316" s="2">
        <v>111.35</v>
      </c>
      <c r="N316" s="2">
        <v>111.45</v>
      </c>
      <c r="O316" s="2">
        <v>0.12</v>
      </c>
      <c r="P316" s="2">
        <v>4851</v>
      </c>
    </row>
    <row r="317" spans="1:16" x14ac:dyDescent="0.3">
      <c r="A317" s="27">
        <v>43916</v>
      </c>
      <c r="B317" s="2">
        <v>130.80000000000001</v>
      </c>
      <c r="C317" s="2">
        <v>132.1</v>
      </c>
      <c r="D317" s="2">
        <v>130.5</v>
      </c>
      <c r="E317" s="2">
        <v>132.03</v>
      </c>
      <c r="F317" s="2">
        <v>1.4</v>
      </c>
      <c r="G317" s="2">
        <v>2700</v>
      </c>
      <c r="H317" s="1"/>
      <c r="J317" s="27">
        <v>43916</v>
      </c>
      <c r="K317" s="2">
        <v>111.15</v>
      </c>
      <c r="L317" s="2">
        <v>111.47</v>
      </c>
      <c r="M317" s="2">
        <v>111.07</v>
      </c>
      <c r="N317" s="2">
        <v>111.33</v>
      </c>
      <c r="O317" s="2">
        <v>0.21</v>
      </c>
      <c r="P317" s="2">
        <v>618</v>
      </c>
    </row>
    <row r="318" spans="1:16" x14ac:dyDescent="0.3">
      <c r="A318" s="27">
        <v>43915</v>
      </c>
      <c r="B318" s="2">
        <v>129.5</v>
      </c>
      <c r="C318" s="2">
        <v>130.63</v>
      </c>
      <c r="D318" s="2">
        <v>129.5</v>
      </c>
      <c r="E318" s="2">
        <v>130.63</v>
      </c>
      <c r="F318" s="2">
        <v>1.03</v>
      </c>
      <c r="G318" s="2">
        <v>407</v>
      </c>
      <c r="H318" s="1"/>
      <c r="J318" s="27">
        <v>43915</v>
      </c>
      <c r="K318" s="2">
        <v>110.94</v>
      </c>
      <c r="L318" s="2">
        <v>111.16</v>
      </c>
      <c r="M318" s="2">
        <v>110.89</v>
      </c>
      <c r="N318" s="2">
        <v>111.12</v>
      </c>
      <c r="O318" s="2">
        <v>0.18</v>
      </c>
      <c r="P318" s="2">
        <v>2109</v>
      </c>
    </row>
    <row r="319" spans="1:16" x14ac:dyDescent="0.3">
      <c r="A319" s="27">
        <v>43914</v>
      </c>
      <c r="B319" s="2">
        <v>129.6</v>
      </c>
      <c r="C319" s="2">
        <v>130.44999999999999</v>
      </c>
      <c r="D319" s="2">
        <v>129.59</v>
      </c>
      <c r="E319" s="2">
        <v>129.6</v>
      </c>
      <c r="F319" s="2">
        <v>0.35</v>
      </c>
      <c r="G319" s="2">
        <v>245</v>
      </c>
      <c r="H319" s="1"/>
      <c r="J319" s="27">
        <v>43914</v>
      </c>
      <c r="K319" s="2">
        <v>110.84</v>
      </c>
      <c r="L319" s="2">
        <v>111.1</v>
      </c>
      <c r="M319" s="2">
        <v>110.84</v>
      </c>
      <c r="N319" s="2">
        <v>110.94</v>
      </c>
      <c r="O319" s="2">
        <v>0.16</v>
      </c>
      <c r="P319" s="2">
        <v>-4051</v>
      </c>
    </row>
    <row r="320" spans="1:16" x14ac:dyDescent="0.3">
      <c r="A320" s="27">
        <v>43913</v>
      </c>
      <c r="B320" s="2">
        <v>130</v>
      </c>
      <c r="C320" s="2">
        <v>130.52000000000001</v>
      </c>
      <c r="D320" s="2">
        <v>129.22</v>
      </c>
      <c r="E320" s="2">
        <v>129.25</v>
      </c>
      <c r="F320" s="2">
        <v>-1.25</v>
      </c>
      <c r="G320" s="2">
        <v>-2221</v>
      </c>
      <c r="H320" s="1"/>
      <c r="J320" s="27">
        <v>43913</v>
      </c>
      <c r="K320" s="2">
        <v>110.85</v>
      </c>
      <c r="L320" s="2">
        <v>111.12</v>
      </c>
      <c r="M320" s="2">
        <v>110.74</v>
      </c>
      <c r="N320" s="2">
        <v>110.78</v>
      </c>
      <c r="O320" s="2">
        <v>-0.18</v>
      </c>
      <c r="P320" s="2">
        <v>-2264</v>
      </c>
    </row>
    <row r="321" spans="1:16" x14ac:dyDescent="0.3">
      <c r="A321" s="27">
        <v>43910</v>
      </c>
      <c r="B321" s="2">
        <v>130.69999999999999</v>
      </c>
      <c r="C321" s="2">
        <v>130.75</v>
      </c>
      <c r="D321" s="2">
        <v>129.88</v>
      </c>
      <c r="E321" s="2">
        <v>130.5</v>
      </c>
      <c r="F321" s="2">
        <v>0.63</v>
      </c>
      <c r="G321" s="2">
        <v>-4059</v>
      </c>
      <c r="H321" s="1"/>
      <c r="J321" s="27">
        <v>43910</v>
      </c>
      <c r="K321" s="2">
        <v>110.85</v>
      </c>
      <c r="L321" s="2">
        <v>111.07</v>
      </c>
      <c r="M321" s="2">
        <v>110.6</v>
      </c>
      <c r="N321" s="2">
        <v>110.96</v>
      </c>
      <c r="O321" s="2">
        <v>0.41</v>
      </c>
      <c r="P321" s="2">
        <v>-7741</v>
      </c>
    </row>
    <row r="322" spans="1:16" x14ac:dyDescent="0.3">
      <c r="A322" s="27">
        <v>43909</v>
      </c>
      <c r="B322" s="2">
        <v>131.69999999999999</v>
      </c>
      <c r="C322" s="2">
        <v>131.69999999999999</v>
      </c>
      <c r="D322" s="2">
        <v>129.02000000000001</v>
      </c>
      <c r="E322" s="2">
        <v>129.87</v>
      </c>
      <c r="F322" s="2">
        <v>-1.83</v>
      </c>
      <c r="G322" s="2">
        <v>-8161</v>
      </c>
      <c r="H322" s="1"/>
      <c r="J322" s="27">
        <v>43909</v>
      </c>
      <c r="K322" s="2">
        <v>111.26</v>
      </c>
      <c r="L322" s="2">
        <v>111.28</v>
      </c>
      <c r="M322" s="2">
        <v>110.22</v>
      </c>
      <c r="N322" s="2">
        <v>110.55</v>
      </c>
      <c r="O322" s="2">
        <v>-0.76</v>
      </c>
      <c r="P322" s="2">
        <v>-20827</v>
      </c>
    </row>
    <row r="323" spans="1:16" x14ac:dyDescent="0.3">
      <c r="A323" s="27">
        <v>43908</v>
      </c>
      <c r="B323" s="2">
        <v>132.19999999999999</v>
      </c>
      <c r="C323" s="2">
        <v>132.81</v>
      </c>
      <c r="D323" s="2">
        <v>131.69999999999999</v>
      </c>
      <c r="E323" s="2">
        <v>131.69999999999999</v>
      </c>
      <c r="F323" s="2">
        <v>-1.24</v>
      </c>
      <c r="G323" s="2">
        <v>-4473</v>
      </c>
      <c r="H323" s="1"/>
      <c r="J323" s="27">
        <v>43908</v>
      </c>
      <c r="K323" s="2">
        <v>111.36</v>
      </c>
      <c r="L323" s="2">
        <v>111.5</v>
      </c>
      <c r="M323" s="2">
        <v>111.28</v>
      </c>
      <c r="N323" s="2">
        <v>111.31</v>
      </c>
      <c r="O323" s="2">
        <v>-0.18</v>
      </c>
      <c r="P323" s="2">
        <v>634</v>
      </c>
    </row>
    <row r="324" spans="1:16" x14ac:dyDescent="0.3">
      <c r="A324" s="27">
        <v>43907</v>
      </c>
      <c r="B324" s="2">
        <v>132.01</v>
      </c>
      <c r="C324" s="2">
        <v>133.03</v>
      </c>
      <c r="D324" s="2">
        <v>131.62</v>
      </c>
      <c r="E324" s="2">
        <v>132.94</v>
      </c>
      <c r="F324" s="2">
        <v>0.93</v>
      </c>
      <c r="G324" s="2">
        <v>-5377</v>
      </c>
      <c r="H324" s="1"/>
      <c r="J324" s="27">
        <v>43907</v>
      </c>
      <c r="K324" s="2">
        <v>111.41</v>
      </c>
      <c r="L324" s="2">
        <v>111.55</v>
      </c>
      <c r="M324" s="2">
        <v>111.32</v>
      </c>
      <c r="N324" s="2">
        <v>111.49</v>
      </c>
      <c r="O324" s="2">
        <v>0.15</v>
      </c>
      <c r="P324" s="2">
        <v>-4054</v>
      </c>
    </row>
    <row r="325" spans="1:16" x14ac:dyDescent="0.3">
      <c r="A325" s="27">
        <v>43906</v>
      </c>
      <c r="B325" s="2">
        <v>131.5</v>
      </c>
      <c r="C325" s="2">
        <v>132.72999999999999</v>
      </c>
      <c r="D325" s="2">
        <v>131.49</v>
      </c>
      <c r="E325" s="2">
        <v>131.94</v>
      </c>
      <c r="F325" s="2">
        <v>1.04</v>
      </c>
      <c r="G325" s="2">
        <v>-789</v>
      </c>
      <c r="H325" s="1"/>
      <c r="J325" s="27">
        <v>43906</v>
      </c>
      <c r="K325" s="2">
        <v>111.65</v>
      </c>
      <c r="L325" s="2">
        <v>111.65</v>
      </c>
      <c r="M325" s="2">
        <v>111.13</v>
      </c>
      <c r="N325" s="2">
        <v>111.3</v>
      </c>
      <c r="O325" s="2">
        <v>0.28000000000000003</v>
      </c>
      <c r="P325" s="2">
        <v>-15053</v>
      </c>
    </row>
    <row r="326" spans="1:16" x14ac:dyDescent="0.3">
      <c r="A326" s="27">
        <v>43903</v>
      </c>
      <c r="B326" s="2">
        <v>132.86000000000001</v>
      </c>
      <c r="C326" s="2">
        <v>133.63999999999999</v>
      </c>
      <c r="D326" s="2">
        <v>130.80000000000001</v>
      </c>
      <c r="E326" s="2">
        <v>130.9</v>
      </c>
      <c r="F326" s="2">
        <v>-2.88</v>
      </c>
      <c r="G326" s="2">
        <v>-12136</v>
      </c>
      <c r="H326" s="1"/>
      <c r="J326" s="27">
        <v>43903</v>
      </c>
      <c r="K326" s="2">
        <v>111.32</v>
      </c>
      <c r="L326" s="2">
        <v>111.41</v>
      </c>
      <c r="M326" s="2">
        <v>110.6</v>
      </c>
      <c r="N326" s="2">
        <v>111.02</v>
      </c>
      <c r="O326" s="2">
        <v>-0.49</v>
      </c>
      <c r="P326" s="2">
        <v>-20100</v>
      </c>
    </row>
    <row r="327" spans="1:16" x14ac:dyDescent="0.3">
      <c r="A327" s="27">
        <v>43902</v>
      </c>
      <c r="B327" s="2">
        <v>133.38</v>
      </c>
      <c r="C327" s="2">
        <v>133.96</v>
      </c>
      <c r="D327" s="2">
        <v>133.21</v>
      </c>
      <c r="E327" s="2">
        <v>133.78</v>
      </c>
      <c r="F327" s="2">
        <v>-0.08</v>
      </c>
      <c r="G327" s="2">
        <v>-366</v>
      </c>
      <c r="H327" s="1"/>
      <c r="J327" s="27">
        <v>43902</v>
      </c>
      <c r="K327" s="2">
        <v>111.35</v>
      </c>
      <c r="L327" s="2">
        <v>111.51</v>
      </c>
      <c r="M327" s="2">
        <v>111.31</v>
      </c>
      <c r="N327" s="2">
        <v>111.51</v>
      </c>
      <c r="O327" s="2">
        <v>0.09</v>
      </c>
      <c r="P327" s="2">
        <v>-1544</v>
      </c>
    </row>
    <row r="328" spans="1:16" x14ac:dyDescent="0.3">
      <c r="A328" s="27">
        <v>43901</v>
      </c>
      <c r="B328" s="2">
        <v>133.94</v>
      </c>
      <c r="C328" s="2">
        <v>134.35</v>
      </c>
      <c r="D328" s="2">
        <v>133.32</v>
      </c>
      <c r="E328" s="2">
        <v>133.86000000000001</v>
      </c>
      <c r="F328" s="2">
        <v>-0.08</v>
      </c>
      <c r="G328" s="2">
        <v>2411</v>
      </c>
      <c r="H328" s="1"/>
      <c r="J328" s="27">
        <v>43901</v>
      </c>
      <c r="K328" s="2">
        <v>111.46</v>
      </c>
      <c r="L328" s="2">
        <v>111.54</v>
      </c>
      <c r="M328" s="2">
        <v>111.33</v>
      </c>
      <c r="N328" s="2">
        <v>111.42</v>
      </c>
      <c r="O328" s="2">
        <v>0</v>
      </c>
      <c r="P328" s="2">
        <v>-3331</v>
      </c>
    </row>
    <row r="329" spans="1:16" x14ac:dyDescent="0.3">
      <c r="A329" s="27">
        <v>43900</v>
      </c>
      <c r="B329" s="2">
        <v>134.61000000000001</v>
      </c>
      <c r="C329" s="2">
        <v>134.66</v>
      </c>
      <c r="D329" s="2">
        <v>133.88999999999999</v>
      </c>
      <c r="E329" s="2">
        <v>133.94</v>
      </c>
      <c r="F329" s="2">
        <v>-1.0900000000000001</v>
      </c>
      <c r="G329" s="2">
        <v>-7141</v>
      </c>
      <c r="H329" s="1"/>
      <c r="J329" s="27">
        <v>43900</v>
      </c>
      <c r="K329" s="2">
        <v>111.54</v>
      </c>
      <c r="L329" s="2">
        <v>111.6</v>
      </c>
      <c r="M329" s="2">
        <v>111.41</v>
      </c>
      <c r="N329" s="2">
        <v>111.42</v>
      </c>
      <c r="O329" s="2">
        <v>-0.21</v>
      </c>
      <c r="P329" s="2">
        <v>-5419</v>
      </c>
    </row>
    <row r="330" spans="1:16" x14ac:dyDescent="0.3">
      <c r="A330" s="27">
        <v>43899</v>
      </c>
      <c r="B330" s="2">
        <v>134.76</v>
      </c>
      <c r="C330" s="2">
        <v>135.15</v>
      </c>
      <c r="D330" s="2">
        <v>133.97999999999999</v>
      </c>
      <c r="E330" s="2">
        <v>135.03</v>
      </c>
      <c r="F330" s="2">
        <v>1.23</v>
      </c>
      <c r="G330" s="2">
        <v>5082</v>
      </c>
      <c r="H330" s="1"/>
      <c r="J330" s="27">
        <v>43899</v>
      </c>
      <c r="K330" s="2">
        <v>111.68</v>
      </c>
      <c r="L330" s="2">
        <v>111.73</v>
      </c>
      <c r="M330" s="2">
        <v>111.44</v>
      </c>
      <c r="N330" s="2">
        <v>111.63</v>
      </c>
      <c r="O330" s="2">
        <v>0.15</v>
      </c>
      <c r="P330" s="2">
        <v>-985</v>
      </c>
    </row>
    <row r="331" spans="1:16" x14ac:dyDescent="0.3">
      <c r="A331" s="27">
        <v>43896</v>
      </c>
      <c r="B331" s="2">
        <v>134.65</v>
      </c>
      <c r="C331" s="2">
        <v>134.94999999999999</v>
      </c>
      <c r="D331" s="2">
        <v>133.80000000000001</v>
      </c>
      <c r="E331" s="2">
        <v>133.80000000000001</v>
      </c>
      <c r="F331" s="2">
        <v>-0.43</v>
      </c>
      <c r="G331" s="2">
        <v>6988</v>
      </c>
      <c r="H331" s="1"/>
      <c r="J331" s="27">
        <v>43896</v>
      </c>
      <c r="K331" s="2">
        <v>111.7</v>
      </c>
      <c r="L331" s="2">
        <v>111.72</v>
      </c>
      <c r="M331" s="2">
        <v>111.47</v>
      </c>
      <c r="N331" s="2">
        <v>111.48</v>
      </c>
      <c r="O331" s="2">
        <v>-0.12</v>
      </c>
      <c r="P331" s="2">
        <v>-1475</v>
      </c>
    </row>
    <row r="332" spans="1:16" x14ac:dyDescent="0.3">
      <c r="A332" s="27">
        <v>43895</v>
      </c>
      <c r="B332" s="2">
        <v>134.30000000000001</v>
      </c>
      <c r="C332" s="2">
        <v>134.66999999999999</v>
      </c>
      <c r="D332" s="2">
        <v>134.16</v>
      </c>
      <c r="E332" s="2">
        <v>134.22999999999999</v>
      </c>
      <c r="F332" s="2">
        <v>-0.45</v>
      </c>
      <c r="G332" s="2">
        <v>2178</v>
      </c>
      <c r="H332" s="1"/>
      <c r="J332" s="27">
        <v>43895</v>
      </c>
      <c r="K332" s="2">
        <v>111.61</v>
      </c>
      <c r="L332" s="2">
        <v>111.69</v>
      </c>
      <c r="M332" s="2">
        <v>111.58</v>
      </c>
      <c r="N332" s="2">
        <v>111.6</v>
      </c>
      <c r="O332" s="2">
        <v>-0.13</v>
      </c>
      <c r="P332" s="2">
        <v>2662</v>
      </c>
    </row>
    <row r="333" spans="1:16" x14ac:dyDescent="0.3">
      <c r="A333" s="27">
        <v>43894</v>
      </c>
      <c r="B333" s="2">
        <v>135.11000000000001</v>
      </c>
      <c r="C333" s="2">
        <v>135.11000000000001</v>
      </c>
      <c r="D333" s="2">
        <v>134.34</v>
      </c>
      <c r="E333" s="2">
        <v>134.68</v>
      </c>
      <c r="F333" s="2">
        <v>0.88</v>
      </c>
      <c r="G333" s="2">
        <v>1031</v>
      </c>
      <c r="H333" s="1"/>
      <c r="J333" s="27">
        <v>43894</v>
      </c>
      <c r="K333" s="2">
        <v>111.76</v>
      </c>
      <c r="L333" s="2">
        <v>111.77</v>
      </c>
      <c r="M333" s="2">
        <v>111.6</v>
      </c>
      <c r="N333" s="2">
        <v>111.73</v>
      </c>
      <c r="O333" s="2">
        <v>0.34</v>
      </c>
      <c r="P333" s="2">
        <v>-3846</v>
      </c>
    </row>
    <row r="334" spans="1:16" x14ac:dyDescent="0.3">
      <c r="A334" s="27">
        <v>43893</v>
      </c>
      <c r="B334" s="2">
        <v>133.32</v>
      </c>
      <c r="C334" s="2">
        <v>134.02000000000001</v>
      </c>
      <c r="D334" s="2">
        <v>133.31</v>
      </c>
      <c r="E334" s="2">
        <v>133.80000000000001</v>
      </c>
      <c r="F334" s="2">
        <v>-0.02</v>
      </c>
      <c r="G334" s="2">
        <v>2594</v>
      </c>
      <c r="H334" s="1"/>
      <c r="J334" s="27">
        <v>43893</v>
      </c>
      <c r="K334" s="2">
        <v>111.28</v>
      </c>
      <c r="L334" s="2">
        <v>111.46</v>
      </c>
      <c r="M334" s="2">
        <v>111.27</v>
      </c>
      <c r="N334" s="2">
        <v>111.39</v>
      </c>
      <c r="O334" s="2">
        <v>0.01</v>
      </c>
      <c r="P334" s="2">
        <v>-352</v>
      </c>
    </row>
    <row r="335" spans="1:16" x14ac:dyDescent="0.3">
      <c r="A335" s="27">
        <v>43892</v>
      </c>
      <c r="B335" s="2">
        <v>135</v>
      </c>
      <c r="C335" s="2">
        <v>135.22</v>
      </c>
      <c r="D335" s="2">
        <v>133.65</v>
      </c>
      <c r="E335" s="2">
        <v>133.82</v>
      </c>
      <c r="F335" s="2">
        <v>-0.5</v>
      </c>
      <c r="G335" s="2">
        <v>-346</v>
      </c>
      <c r="H335" s="1"/>
      <c r="J335" s="27">
        <v>43892</v>
      </c>
      <c r="K335" s="2">
        <v>111.62</v>
      </c>
      <c r="L335" s="2">
        <v>111.66</v>
      </c>
      <c r="M335" s="2">
        <v>111.33</v>
      </c>
      <c r="N335" s="2">
        <v>111.38</v>
      </c>
      <c r="O335" s="2">
        <v>-0.05</v>
      </c>
      <c r="P335" s="2">
        <v>-5671</v>
      </c>
    </row>
    <row r="336" spans="1:16" x14ac:dyDescent="0.3">
      <c r="A336" s="27">
        <v>43889</v>
      </c>
      <c r="B336" s="2">
        <v>133.35</v>
      </c>
      <c r="C336" s="2">
        <v>134.36000000000001</v>
      </c>
      <c r="D336" s="2">
        <v>133.33000000000001</v>
      </c>
      <c r="E336" s="2">
        <v>134.32</v>
      </c>
      <c r="F336" s="2">
        <v>1.22</v>
      </c>
      <c r="G336" s="2">
        <v>-666</v>
      </c>
      <c r="H336" s="1"/>
      <c r="J336" s="27">
        <v>43889</v>
      </c>
      <c r="K336" s="2">
        <v>111.17</v>
      </c>
      <c r="L336" s="2">
        <v>111.43</v>
      </c>
      <c r="M336" s="2">
        <v>111.16</v>
      </c>
      <c r="N336" s="2">
        <v>111.43</v>
      </c>
      <c r="O336" s="2">
        <v>0.34</v>
      </c>
      <c r="P336" s="2">
        <v>10931</v>
      </c>
    </row>
    <row r="337" spans="1:16" x14ac:dyDescent="0.3">
      <c r="A337" s="27">
        <v>43888</v>
      </c>
      <c r="B337" s="2">
        <v>133.5</v>
      </c>
      <c r="C337" s="2">
        <v>133.88</v>
      </c>
      <c r="D337" s="2">
        <v>132.94999999999999</v>
      </c>
      <c r="E337" s="2">
        <v>133.1</v>
      </c>
      <c r="F337" s="2">
        <v>-0.4</v>
      </c>
      <c r="G337" s="2">
        <v>1962</v>
      </c>
      <c r="H337" s="1"/>
      <c r="J337" s="27">
        <v>43888</v>
      </c>
      <c r="K337" s="2">
        <v>111.33</v>
      </c>
      <c r="L337" s="2">
        <v>111.38</v>
      </c>
      <c r="M337" s="2">
        <v>111.06</v>
      </c>
      <c r="N337" s="2">
        <v>111.09</v>
      </c>
      <c r="O337" s="2">
        <v>-0.21</v>
      </c>
      <c r="P337" s="2">
        <v>-8291</v>
      </c>
    </row>
    <row r="338" spans="1:16" x14ac:dyDescent="0.3">
      <c r="A338" s="27">
        <v>43887</v>
      </c>
      <c r="B338" s="2">
        <v>133.4</v>
      </c>
      <c r="C338" s="2">
        <v>133.78</v>
      </c>
      <c r="D338" s="2">
        <v>133.36000000000001</v>
      </c>
      <c r="E338" s="2">
        <v>133.5</v>
      </c>
      <c r="F338" s="2">
        <v>0.35</v>
      </c>
      <c r="G338" s="2">
        <v>6247</v>
      </c>
      <c r="H338" s="1"/>
      <c r="J338" s="27">
        <v>43887</v>
      </c>
      <c r="K338" s="2">
        <v>111.26</v>
      </c>
      <c r="L338" s="2">
        <v>111.34</v>
      </c>
      <c r="M338" s="2">
        <v>111.25</v>
      </c>
      <c r="N338" s="2">
        <v>111.3</v>
      </c>
      <c r="O338" s="2">
        <v>0.11</v>
      </c>
      <c r="P338" s="2">
        <v>15438</v>
      </c>
    </row>
    <row r="339" spans="1:16" x14ac:dyDescent="0.3">
      <c r="A339" s="27">
        <v>43886</v>
      </c>
      <c r="B339" s="2">
        <v>133.44999999999999</v>
      </c>
      <c r="C339" s="2">
        <v>133.47999999999999</v>
      </c>
      <c r="D339" s="2">
        <v>132.9</v>
      </c>
      <c r="E339" s="2">
        <v>133.15</v>
      </c>
      <c r="F339" s="2">
        <v>-0.15</v>
      </c>
      <c r="G339" s="2">
        <v>4425</v>
      </c>
      <c r="H339" s="1"/>
      <c r="J339" s="27">
        <v>43886</v>
      </c>
      <c r="K339" s="2">
        <v>111.33</v>
      </c>
      <c r="L339" s="2">
        <v>111.33</v>
      </c>
      <c r="M339" s="2">
        <v>111.15</v>
      </c>
      <c r="N339" s="2">
        <v>111.19</v>
      </c>
      <c r="O339" s="2">
        <v>-0.1</v>
      </c>
      <c r="P339" s="2">
        <v>2123</v>
      </c>
    </row>
    <row r="340" spans="1:16" x14ac:dyDescent="0.3">
      <c r="A340" s="27">
        <v>43885</v>
      </c>
      <c r="B340" s="2">
        <v>133.4</v>
      </c>
      <c r="C340" s="2">
        <v>133.72</v>
      </c>
      <c r="D340" s="2">
        <v>133.30000000000001</v>
      </c>
      <c r="E340" s="2">
        <v>133.30000000000001</v>
      </c>
      <c r="F340" s="2">
        <v>0.26</v>
      </c>
      <c r="G340" s="2">
        <v>3102</v>
      </c>
      <c r="H340" s="1"/>
      <c r="J340" s="27">
        <v>43885</v>
      </c>
      <c r="K340" s="2">
        <v>111.27</v>
      </c>
      <c r="L340" s="2">
        <v>111.34</v>
      </c>
      <c r="M340" s="2">
        <v>111.26</v>
      </c>
      <c r="N340" s="2">
        <v>111.29</v>
      </c>
      <c r="O340" s="2">
        <v>0.14000000000000001</v>
      </c>
      <c r="P340" s="2">
        <v>6420</v>
      </c>
    </row>
    <row r="341" spans="1:16" x14ac:dyDescent="0.3">
      <c r="A341" s="27">
        <v>43882</v>
      </c>
      <c r="B341" s="2">
        <v>132.44</v>
      </c>
      <c r="C341" s="2">
        <v>133.13999999999999</v>
      </c>
      <c r="D341" s="2">
        <v>132.25</v>
      </c>
      <c r="E341" s="2">
        <v>133.04</v>
      </c>
      <c r="F341" s="2">
        <v>0.87</v>
      </c>
      <c r="G341" s="2">
        <v>3778</v>
      </c>
      <c r="H341" s="1"/>
      <c r="J341" s="27">
        <v>43882</v>
      </c>
      <c r="K341" s="2">
        <v>111.05</v>
      </c>
      <c r="L341" s="2">
        <v>111.18</v>
      </c>
      <c r="M341" s="2">
        <v>110.99</v>
      </c>
      <c r="N341" s="2">
        <v>111.15</v>
      </c>
      <c r="O341" s="2">
        <v>0.2</v>
      </c>
      <c r="P341" s="2">
        <v>1106</v>
      </c>
    </row>
    <row r="342" spans="1:16" x14ac:dyDescent="0.3">
      <c r="A342" s="27">
        <v>43881</v>
      </c>
      <c r="B342" s="2">
        <v>131.81</v>
      </c>
      <c r="C342" s="2">
        <v>132.41999999999999</v>
      </c>
      <c r="D342" s="2">
        <v>131.78</v>
      </c>
      <c r="E342" s="2">
        <v>132.16999999999999</v>
      </c>
      <c r="F342" s="2">
        <v>0.37</v>
      </c>
      <c r="G342" s="2">
        <v>1324</v>
      </c>
      <c r="H342" s="1"/>
      <c r="J342" s="27">
        <v>43881</v>
      </c>
      <c r="K342" s="2">
        <v>110.82</v>
      </c>
      <c r="L342" s="2">
        <v>110.98</v>
      </c>
      <c r="M342" s="2">
        <v>110.82</v>
      </c>
      <c r="N342" s="2">
        <v>110.95</v>
      </c>
      <c r="O342" s="2">
        <v>0.15</v>
      </c>
      <c r="P342" s="2">
        <v>6785</v>
      </c>
    </row>
    <row r="343" spans="1:16" x14ac:dyDescent="0.3">
      <c r="A343" s="27">
        <v>43880</v>
      </c>
      <c r="B343" s="2">
        <v>131.69999999999999</v>
      </c>
      <c r="C343" s="2">
        <v>132.25</v>
      </c>
      <c r="D343" s="2">
        <v>131.22</v>
      </c>
      <c r="E343" s="2">
        <v>131.80000000000001</v>
      </c>
      <c r="F343" s="2">
        <v>0</v>
      </c>
      <c r="G343" s="2">
        <v>-1862</v>
      </c>
      <c r="H343" s="1"/>
      <c r="J343" s="27">
        <v>43880</v>
      </c>
      <c r="K343" s="2">
        <v>110.81</v>
      </c>
      <c r="L343" s="2">
        <v>110.93</v>
      </c>
      <c r="M343" s="2">
        <v>110.61</v>
      </c>
      <c r="N343" s="2">
        <v>110.8</v>
      </c>
      <c r="O343" s="2">
        <v>-0.03</v>
      </c>
      <c r="P343" s="2">
        <v>4914</v>
      </c>
    </row>
    <row r="344" spans="1:16" x14ac:dyDescent="0.3">
      <c r="A344" s="27">
        <v>43879</v>
      </c>
      <c r="B344" s="2">
        <v>131.15</v>
      </c>
      <c r="C344" s="2">
        <v>131.91</v>
      </c>
      <c r="D344" s="2">
        <v>131.15</v>
      </c>
      <c r="E344" s="2">
        <v>131.80000000000001</v>
      </c>
      <c r="F344" s="2">
        <v>0.65</v>
      </c>
      <c r="G344" s="2">
        <v>7993</v>
      </c>
      <c r="H344" s="1"/>
      <c r="J344" s="27">
        <v>43879</v>
      </c>
      <c r="K344" s="2">
        <v>110.7</v>
      </c>
      <c r="L344" s="2">
        <v>110.89</v>
      </c>
      <c r="M344" s="2">
        <v>110.7</v>
      </c>
      <c r="N344" s="2">
        <v>110.83</v>
      </c>
      <c r="O344" s="2">
        <v>0.14000000000000001</v>
      </c>
      <c r="P344" s="2">
        <v>-13687</v>
      </c>
    </row>
    <row r="345" spans="1:16" x14ac:dyDescent="0.3">
      <c r="A345" s="27">
        <v>43878</v>
      </c>
      <c r="B345" s="2">
        <v>130.5</v>
      </c>
      <c r="C345" s="2">
        <v>131.15</v>
      </c>
      <c r="D345" s="2">
        <v>130.47</v>
      </c>
      <c r="E345" s="2">
        <v>131.15</v>
      </c>
      <c r="F345" s="2">
        <v>0.51</v>
      </c>
      <c r="G345" s="2">
        <v>2851</v>
      </c>
      <c r="H345" s="1"/>
      <c r="J345" s="27">
        <v>43878</v>
      </c>
      <c r="K345" s="2">
        <v>110.56</v>
      </c>
      <c r="L345" s="2">
        <v>110.69</v>
      </c>
      <c r="M345" s="2">
        <v>110.52</v>
      </c>
      <c r="N345" s="2">
        <v>110.69</v>
      </c>
      <c r="O345" s="2">
        <v>0.09</v>
      </c>
      <c r="P345" s="2">
        <v>4317</v>
      </c>
    </row>
    <row r="346" spans="1:16" x14ac:dyDescent="0.3">
      <c r="A346" s="27">
        <v>43875</v>
      </c>
      <c r="B346" s="2">
        <v>131.22</v>
      </c>
      <c r="C346" s="2">
        <v>131.29</v>
      </c>
      <c r="D346" s="2">
        <v>130.44999999999999</v>
      </c>
      <c r="E346" s="2">
        <v>130.63999999999999</v>
      </c>
      <c r="F346" s="2">
        <v>-0.57999999999999996</v>
      </c>
      <c r="G346" s="2">
        <v>-1643</v>
      </c>
      <c r="H346" s="1"/>
      <c r="J346" s="27">
        <v>43875</v>
      </c>
      <c r="K346" s="2">
        <v>110.83</v>
      </c>
      <c r="L346" s="2">
        <v>110.88</v>
      </c>
      <c r="M346" s="2">
        <v>110.53</v>
      </c>
      <c r="N346" s="2">
        <v>110.6</v>
      </c>
      <c r="O346" s="2">
        <v>-0.23</v>
      </c>
      <c r="P346" s="2">
        <v>5619</v>
      </c>
    </row>
    <row r="347" spans="1:16" x14ac:dyDescent="0.3">
      <c r="A347" s="27">
        <v>43874</v>
      </c>
      <c r="B347" s="2">
        <v>131.29</v>
      </c>
      <c r="C347" s="2">
        <v>131.35</v>
      </c>
      <c r="D347" s="2">
        <v>130.94999999999999</v>
      </c>
      <c r="E347" s="2">
        <v>131.22</v>
      </c>
      <c r="F347" s="2">
        <v>0.12</v>
      </c>
      <c r="G347" s="2">
        <v>-543</v>
      </c>
      <c r="H347" s="1"/>
      <c r="J347" s="27">
        <v>43874</v>
      </c>
      <c r="K347" s="2">
        <v>110.81</v>
      </c>
      <c r="L347" s="2">
        <v>110.84</v>
      </c>
      <c r="M347" s="2">
        <v>110.74</v>
      </c>
      <c r="N347" s="2">
        <v>110.83</v>
      </c>
      <c r="O347" s="2">
        <v>0.08</v>
      </c>
      <c r="P347" s="2">
        <v>7090</v>
      </c>
    </row>
    <row r="348" spans="1:16" x14ac:dyDescent="0.3">
      <c r="A348" s="27">
        <v>43873</v>
      </c>
      <c r="B348" s="2">
        <v>131.18</v>
      </c>
      <c r="C348" s="2">
        <v>131.37</v>
      </c>
      <c r="D348" s="2">
        <v>130.93</v>
      </c>
      <c r="E348" s="2">
        <v>131.1</v>
      </c>
      <c r="F348" s="2">
        <v>-0.2</v>
      </c>
      <c r="G348" s="2">
        <v>328</v>
      </c>
      <c r="H348" s="1"/>
      <c r="J348" s="27">
        <v>43873</v>
      </c>
      <c r="K348" s="2">
        <v>110.75</v>
      </c>
      <c r="L348" s="2">
        <v>110.81</v>
      </c>
      <c r="M348" s="2">
        <v>110.72</v>
      </c>
      <c r="N348" s="2">
        <v>110.75</v>
      </c>
      <c r="O348" s="2">
        <v>-0.03</v>
      </c>
      <c r="P348" s="2">
        <v>5324</v>
      </c>
    </row>
    <row r="349" spans="1:16" x14ac:dyDescent="0.3">
      <c r="A349" s="27">
        <v>43872</v>
      </c>
      <c r="B349" s="2">
        <v>131.30000000000001</v>
      </c>
      <c r="C349" s="2">
        <v>131.5</v>
      </c>
      <c r="D349" s="2">
        <v>131.03</v>
      </c>
      <c r="E349" s="2">
        <v>131.30000000000001</v>
      </c>
      <c r="F349" s="2">
        <v>7.0000000000000007E-2</v>
      </c>
      <c r="G349" s="2">
        <v>1559</v>
      </c>
      <c r="H349" s="1"/>
      <c r="J349" s="27">
        <v>43872</v>
      </c>
      <c r="K349" s="2">
        <v>110.78</v>
      </c>
      <c r="L349" s="2">
        <v>110.84</v>
      </c>
      <c r="M349" s="2">
        <v>110.7</v>
      </c>
      <c r="N349" s="2">
        <v>110.78</v>
      </c>
      <c r="O349" s="2">
        <v>0.01</v>
      </c>
      <c r="P349" s="2">
        <v>2406</v>
      </c>
    </row>
    <row r="350" spans="1:16" x14ac:dyDescent="0.3">
      <c r="A350" s="27">
        <v>43871</v>
      </c>
      <c r="B350" s="2">
        <v>131.44999999999999</v>
      </c>
      <c r="C350" s="2">
        <v>131.59</v>
      </c>
      <c r="D350" s="2">
        <v>131.09</v>
      </c>
      <c r="E350" s="2">
        <v>131.22999999999999</v>
      </c>
      <c r="F350" s="2">
        <v>0.03</v>
      </c>
      <c r="G350" s="2">
        <v>639</v>
      </c>
      <c r="H350" s="1"/>
      <c r="J350" s="27">
        <v>43871</v>
      </c>
      <c r="K350" s="2">
        <v>110.89</v>
      </c>
      <c r="L350" s="2">
        <v>110.89</v>
      </c>
      <c r="M350" s="2">
        <v>110.75</v>
      </c>
      <c r="N350" s="2">
        <v>110.77</v>
      </c>
      <c r="O350" s="2">
        <v>-0.05</v>
      </c>
      <c r="P350" s="2">
        <v>-2025</v>
      </c>
    </row>
    <row r="351" spans="1:16" x14ac:dyDescent="0.3">
      <c r="A351" s="27">
        <v>43868</v>
      </c>
      <c r="B351" s="2">
        <v>131.1</v>
      </c>
      <c r="C351" s="2">
        <v>131.38</v>
      </c>
      <c r="D351" s="2">
        <v>131</v>
      </c>
      <c r="E351" s="2">
        <v>131.19999999999999</v>
      </c>
      <c r="F351" s="2">
        <v>0.23</v>
      </c>
      <c r="G351" s="2">
        <v>3039</v>
      </c>
      <c r="H351" s="1"/>
      <c r="J351" s="27">
        <v>43868</v>
      </c>
      <c r="K351" s="2">
        <v>110.77</v>
      </c>
      <c r="L351" s="2">
        <v>110.89</v>
      </c>
      <c r="M351" s="2">
        <v>110.74</v>
      </c>
      <c r="N351" s="2">
        <v>110.82</v>
      </c>
      <c r="O351" s="2">
        <v>0.08</v>
      </c>
      <c r="P351" s="2">
        <v>6880</v>
      </c>
    </row>
    <row r="352" spans="1:16" x14ac:dyDescent="0.3">
      <c r="A352" s="27">
        <v>43867</v>
      </c>
      <c r="B352" s="2">
        <v>130.94999999999999</v>
      </c>
      <c r="C352" s="2">
        <v>131.21</v>
      </c>
      <c r="D352" s="2">
        <v>130.65</v>
      </c>
      <c r="E352" s="2">
        <v>130.97</v>
      </c>
      <c r="F352" s="2">
        <v>-0.23</v>
      </c>
      <c r="G352" s="2">
        <v>-2958</v>
      </c>
      <c r="H352" s="1"/>
      <c r="J352" s="27">
        <v>43867</v>
      </c>
      <c r="K352" s="2">
        <v>110.7</v>
      </c>
      <c r="L352" s="2">
        <v>110.78</v>
      </c>
      <c r="M352" s="2">
        <v>110.63</v>
      </c>
      <c r="N352" s="2">
        <v>110.74</v>
      </c>
      <c r="O352" s="2">
        <v>0</v>
      </c>
      <c r="P352" s="2">
        <v>6792</v>
      </c>
    </row>
    <row r="353" spans="1:16" x14ac:dyDescent="0.3">
      <c r="A353" s="27">
        <v>43866</v>
      </c>
      <c r="B353" s="2">
        <v>130.74</v>
      </c>
      <c r="C353" s="2">
        <v>131.38</v>
      </c>
      <c r="D353" s="2">
        <v>130.66999999999999</v>
      </c>
      <c r="E353" s="2">
        <v>131.19999999999999</v>
      </c>
      <c r="F353" s="2">
        <v>0.31</v>
      </c>
      <c r="G353" s="2">
        <v>3593</v>
      </c>
      <c r="H353" s="1"/>
      <c r="J353" s="27">
        <v>43866</v>
      </c>
      <c r="K353" s="2">
        <v>110.61</v>
      </c>
      <c r="L353" s="2">
        <v>110.78</v>
      </c>
      <c r="M353" s="2">
        <v>110.59</v>
      </c>
      <c r="N353" s="2">
        <v>110.74</v>
      </c>
      <c r="O353" s="2">
        <v>0.08</v>
      </c>
      <c r="P353" s="2">
        <v>12570</v>
      </c>
    </row>
    <row r="354" spans="1:16" x14ac:dyDescent="0.3">
      <c r="A354" s="27">
        <v>43865</v>
      </c>
      <c r="B354" s="2">
        <v>131.55000000000001</v>
      </c>
      <c r="C354" s="2">
        <v>131.58000000000001</v>
      </c>
      <c r="D354" s="2">
        <v>130.88999999999999</v>
      </c>
      <c r="E354" s="2">
        <v>130.88999999999999</v>
      </c>
      <c r="F354" s="2">
        <v>-0.82</v>
      </c>
      <c r="G354" s="2">
        <v>5253</v>
      </c>
      <c r="H354" s="1"/>
      <c r="J354" s="27">
        <v>43865</v>
      </c>
      <c r="K354" s="2">
        <v>110.78</v>
      </c>
      <c r="L354" s="2">
        <v>110.79</v>
      </c>
      <c r="M354" s="2">
        <v>110.66</v>
      </c>
      <c r="N354" s="2">
        <v>110.66</v>
      </c>
      <c r="O354" s="2">
        <v>-0.16</v>
      </c>
      <c r="P354" s="2">
        <v>4083</v>
      </c>
    </row>
    <row r="355" spans="1:16" x14ac:dyDescent="0.3">
      <c r="A355" s="27">
        <v>43864</v>
      </c>
      <c r="B355" s="2">
        <v>132.07</v>
      </c>
      <c r="C355" s="2">
        <v>132.21</v>
      </c>
      <c r="D355" s="2">
        <v>131.71</v>
      </c>
      <c r="E355" s="2">
        <v>131.71</v>
      </c>
      <c r="F355" s="2">
        <v>0.08</v>
      </c>
      <c r="G355" s="2">
        <v>2312</v>
      </c>
      <c r="H355" s="1"/>
      <c r="J355" s="27">
        <v>43864</v>
      </c>
      <c r="K355" s="2">
        <v>110.92</v>
      </c>
      <c r="L355" s="2">
        <v>110.92</v>
      </c>
      <c r="M355" s="2">
        <v>110.81</v>
      </c>
      <c r="N355" s="2">
        <v>110.82</v>
      </c>
      <c r="O355" s="2">
        <v>0.06</v>
      </c>
      <c r="P355" s="2">
        <v>9183</v>
      </c>
    </row>
    <row r="356" spans="1:16" x14ac:dyDescent="0.3">
      <c r="A356" s="27">
        <v>43861</v>
      </c>
      <c r="B356" s="2">
        <v>131.59</v>
      </c>
      <c r="C356" s="2">
        <v>131.80000000000001</v>
      </c>
      <c r="D356" s="2">
        <v>131.41999999999999</v>
      </c>
      <c r="E356" s="2">
        <v>131.63</v>
      </c>
      <c r="F356" s="2">
        <v>-0.06</v>
      </c>
      <c r="G356" s="2">
        <v>2925</v>
      </c>
      <c r="H356" s="1"/>
      <c r="J356" s="27">
        <v>43861</v>
      </c>
      <c r="K356" s="2">
        <v>110.72</v>
      </c>
      <c r="L356" s="2">
        <v>110.79</v>
      </c>
      <c r="M356" s="2">
        <v>110.69</v>
      </c>
      <c r="N356" s="2">
        <v>110.76</v>
      </c>
      <c r="O356" s="2">
        <v>0.04</v>
      </c>
      <c r="P356" s="2">
        <v>2974</v>
      </c>
    </row>
    <row r="357" spans="1:16" x14ac:dyDescent="0.3">
      <c r="A357" s="27">
        <v>43860</v>
      </c>
      <c r="B357" s="2">
        <v>131.68</v>
      </c>
      <c r="C357" s="2">
        <v>132.11000000000001</v>
      </c>
      <c r="D357" s="2">
        <v>131.56</v>
      </c>
      <c r="E357" s="2">
        <v>131.69</v>
      </c>
      <c r="F357" s="2">
        <v>0.14000000000000001</v>
      </c>
      <c r="G357" s="2">
        <v>6019</v>
      </c>
      <c r="H357" s="1"/>
      <c r="J357" s="27">
        <v>43860</v>
      </c>
      <c r="K357" s="2">
        <v>110.69</v>
      </c>
      <c r="L357" s="2">
        <v>110.84</v>
      </c>
      <c r="M357" s="2">
        <v>110.69</v>
      </c>
      <c r="N357" s="2">
        <v>110.72</v>
      </c>
      <c r="O357" s="2">
        <v>0.05</v>
      </c>
      <c r="P357" s="2">
        <v>15145</v>
      </c>
    </row>
    <row r="358" spans="1:16" x14ac:dyDescent="0.3">
      <c r="A358" s="27">
        <v>43859</v>
      </c>
      <c r="B358" s="2">
        <v>130.9</v>
      </c>
      <c r="C358" s="2">
        <v>131.55000000000001</v>
      </c>
      <c r="D358" s="2">
        <v>130.9</v>
      </c>
      <c r="E358" s="2">
        <v>131.55000000000001</v>
      </c>
      <c r="F358" s="2">
        <v>0.36</v>
      </c>
      <c r="G358" s="2">
        <v>3221</v>
      </c>
      <c r="H358" s="1"/>
      <c r="J358" s="27">
        <v>43859</v>
      </c>
      <c r="K358" s="2">
        <v>110.55</v>
      </c>
      <c r="L358" s="2">
        <v>110.67</v>
      </c>
      <c r="M358" s="2">
        <v>110.53</v>
      </c>
      <c r="N358" s="2">
        <v>110.67</v>
      </c>
      <c r="O358" s="2">
        <v>0.08</v>
      </c>
      <c r="P358" s="2">
        <v>3083</v>
      </c>
    </row>
    <row r="359" spans="1:16" x14ac:dyDescent="0.3">
      <c r="A359" s="27">
        <v>43858</v>
      </c>
      <c r="B359" s="2">
        <v>131.30000000000001</v>
      </c>
      <c r="C359" s="2">
        <v>131.44999999999999</v>
      </c>
      <c r="D359" s="2">
        <v>131.1</v>
      </c>
      <c r="E359" s="2">
        <v>131.19</v>
      </c>
      <c r="F359" s="2">
        <v>1.1599999999999999</v>
      </c>
      <c r="G359" s="2">
        <v>3673</v>
      </c>
      <c r="H359" s="1"/>
      <c r="J359" s="27">
        <v>43858</v>
      </c>
      <c r="K359" s="2">
        <v>110.64</v>
      </c>
      <c r="L359" s="2">
        <v>110.67</v>
      </c>
      <c r="M359" s="2">
        <v>110.55</v>
      </c>
      <c r="N359" s="2">
        <v>110.59</v>
      </c>
      <c r="O359" s="2">
        <v>0.28000000000000003</v>
      </c>
      <c r="P359" s="2">
        <v>2625</v>
      </c>
    </row>
    <row r="360" spans="1:16" x14ac:dyDescent="0.3">
      <c r="A360" s="27">
        <v>43853</v>
      </c>
      <c r="B360" s="2">
        <v>129.87</v>
      </c>
      <c r="C360" s="2">
        <v>130.35</v>
      </c>
      <c r="D360" s="2">
        <v>129.87</v>
      </c>
      <c r="E360" s="2">
        <v>130.03</v>
      </c>
      <c r="F360" s="2">
        <v>0.35</v>
      </c>
      <c r="G360" s="2">
        <v>4140</v>
      </c>
      <c r="H360" s="1"/>
      <c r="J360" s="27">
        <v>43853</v>
      </c>
      <c r="K360" s="2">
        <v>110.3</v>
      </c>
      <c r="L360" s="2">
        <v>110.42</v>
      </c>
      <c r="M360" s="2">
        <v>110.29</v>
      </c>
      <c r="N360" s="2">
        <v>110.31</v>
      </c>
      <c r="O360" s="2">
        <v>7.0000000000000007E-2</v>
      </c>
      <c r="P360" s="2">
        <v>12202</v>
      </c>
    </row>
    <row r="361" spans="1:16" x14ac:dyDescent="0.3">
      <c r="A361" s="27">
        <v>43852</v>
      </c>
      <c r="B361" s="2">
        <v>130.1</v>
      </c>
      <c r="C361" s="2">
        <v>130.13</v>
      </c>
      <c r="D361" s="2">
        <v>129.57</v>
      </c>
      <c r="E361" s="2">
        <v>129.68</v>
      </c>
      <c r="F361" s="2">
        <v>-0.42</v>
      </c>
      <c r="G361" s="2">
        <v>-3167</v>
      </c>
      <c r="H361" s="1"/>
      <c r="J361" s="27">
        <v>43852</v>
      </c>
      <c r="K361" s="2">
        <v>110.37</v>
      </c>
      <c r="L361" s="2">
        <v>110.38</v>
      </c>
      <c r="M361" s="2">
        <v>110.22</v>
      </c>
      <c r="N361" s="2">
        <v>110.24</v>
      </c>
      <c r="O361" s="2">
        <v>-0.15</v>
      </c>
      <c r="P361" s="2">
        <v>-2322</v>
      </c>
    </row>
    <row r="362" spans="1:16" x14ac:dyDescent="0.3">
      <c r="A362" s="27">
        <v>43851</v>
      </c>
      <c r="B362" s="2">
        <v>129.38999999999999</v>
      </c>
      <c r="C362" s="2">
        <v>130.22999999999999</v>
      </c>
      <c r="D362" s="2">
        <v>129.29</v>
      </c>
      <c r="E362" s="2">
        <v>130.1</v>
      </c>
      <c r="F362" s="2">
        <v>0.72</v>
      </c>
      <c r="G362" s="2">
        <v>4058</v>
      </c>
      <c r="H362" s="1"/>
      <c r="J362" s="27">
        <v>43851</v>
      </c>
      <c r="K362" s="2">
        <v>110.18</v>
      </c>
      <c r="L362" s="2">
        <v>110.42</v>
      </c>
      <c r="M362" s="2">
        <v>110.15</v>
      </c>
      <c r="N362" s="2">
        <v>110.39</v>
      </c>
      <c r="O362" s="2">
        <v>0.19</v>
      </c>
      <c r="P362" s="2">
        <v>3461</v>
      </c>
    </row>
    <row r="363" spans="1:16" x14ac:dyDescent="0.3">
      <c r="A363" s="27">
        <v>43850</v>
      </c>
      <c r="B363" s="2">
        <v>129.26</v>
      </c>
      <c r="C363" s="2">
        <v>129.43</v>
      </c>
      <c r="D363" s="2">
        <v>129.03</v>
      </c>
      <c r="E363" s="2">
        <v>129.38</v>
      </c>
      <c r="F363" s="2">
        <v>-0.09</v>
      </c>
      <c r="G363" s="2">
        <v>3233</v>
      </c>
      <c r="H363" s="1"/>
      <c r="J363" s="27">
        <v>43850</v>
      </c>
      <c r="K363" s="2">
        <v>110.26</v>
      </c>
      <c r="L363" s="2">
        <v>110.27</v>
      </c>
      <c r="M363" s="2">
        <v>110.14</v>
      </c>
      <c r="N363" s="2">
        <v>110.2</v>
      </c>
      <c r="O363" s="2">
        <v>-0.1</v>
      </c>
      <c r="P363" s="2">
        <v>-1241</v>
      </c>
    </row>
    <row r="364" spans="1:16" x14ac:dyDescent="0.3">
      <c r="A364" s="27">
        <v>43847</v>
      </c>
      <c r="B364" s="2">
        <v>129.66999999999999</v>
      </c>
      <c r="C364" s="2">
        <v>130</v>
      </c>
      <c r="D364" s="2">
        <v>129.19</v>
      </c>
      <c r="E364" s="2">
        <v>129.47</v>
      </c>
      <c r="F364" s="2">
        <v>-0.28000000000000003</v>
      </c>
      <c r="G364" s="2">
        <v>2317</v>
      </c>
      <c r="H364" s="1"/>
      <c r="J364" s="27">
        <v>43847</v>
      </c>
      <c r="K364" s="2">
        <v>110.28</v>
      </c>
      <c r="L364" s="2">
        <v>110.42</v>
      </c>
      <c r="M364" s="2">
        <v>110.18</v>
      </c>
      <c r="N364" s="2">
        <v>110.3</v>
      </c>
      <c r="O364" s="2">
        <v>0</v>
      </c>
      <c r="P364" s="2">
        <v>-12248</v>
      </c>
    </row>
    <row r="365" spans="1:16" x14ac:dyDescent="0.3">
      <c r="A365" s="27">
        <v>43846</v>
      </c>
      <c r="B365" s="2">
        <v>130.01</v>
      </c>
      <c r="C365" s="2">
        <v>130.27000000000001</v>
      </c>
      <c r="D365" s="2">
        <v>129.72</v>
      </c>
      <c r="E365" s="2">
        <v>129.75</v>
      </c>
      <c r="F365" s="2">
        <v>-0.13</v>
      </c>
      <c r="G365" s="2">
        <v>5074</v>
      </c>
      <c r="H365" s="1"/>
      <c r="J365" s="27">
        <v>43846</v>
      </c>
      <c r="K365" s="2">
        <v>110.43</v>
      </c>
      <c r="L365" s="2">
        <v>110.46</v>
      </c>
      <c r="M365" s="2">
        <v>110.28</v>
      </c>
      <c r="N365" s="2">
        <v>110.3</v>
      </c>
      <c r="O365" s="2">
        <v>-0.13</v>
      </c>
      <c r="P365" s="2">
        <v>-136</v>
      </c>
    </row>
    <row r="366" spans="1:16" x14ac:dyDescent="0.3">
      <c r="A366" s="27">
        <v>43845</v>
      </c>
      <c r="B366" s="2">
        <v>129.82</v>
      </c>
      <c r="C366" s="2">
        <v>130.01</v>
      </c>
      <c r="D366" s="2">
        <v>129.62</v>
      </c>
      <c r="E366" s="2">
        <v>129.88</v>
      </c>
      <c r="F366" s="2">
        <v>0.2</v>
      </c>
      <c r="G366" s="2">
        <v>-791</v>
      </c>
      <c r="H366" s="1"/>
      <c r="J366" s="27">
        <v>43845</v>
      </c>
      <c r="K366" s="2">
        <v>110.47</v>
      </c>
      <c r="L366" s="2">
        <v>110.49</v>
      </c>
      <c r="M366" s="2">
        <v>110.39</v>
      </c>
      <c r="N366" s="2">
        <v>110.43</v>
      </c>
      <c r="O366" s="2">
        <v>-0.02</v>
      </c>
      <c r="P366" s="2">
        <v>2582</v>
      </c>
    </row>
    <row r="367" spans="1:16" x14ac:dyDescent="0.3">
      <c r="A367" s="27">
        <v>43844</v>
      </c>
      <c r="B367" s="2">
        <v>129.27000000000001</v>
      </c>
      <c r="C367" s="2">
        <v>129.69999999999999</v>
      </c>
      <c r="D367" s="2">
        <v>129.12</v>
      </c>
      <c r="E367" s="2">
        <v>129.68</v>
      </c>
      <c r="F367" s="2">
        <v>0.3</v>
      </c>
      <c r="G367" s="2">
        <v>-3317</v>
      </c>
      <c r="H367" s="1"/>
      <c r="J367" s="27">
        <v>43844</v>
      </c>
      <c r="K367" s="2">
        <v>110.3</v>
      </c>
      <c r="L367" s="2">
        <v>110.45</v>
      </c>
      <c r="M367" s="2">
        <v>110.28</v>
      </c>
      <c r="N367" s="2">
        <v>110.45</v>
      </c>
      <c r="O367" s="2">
        <v>0.12</v>
      </c>
      <c r="P367" s="2">
        <v>-2048</v>
      </c>
    </row>
    <row r="368" spans="1:16" x14ac:dyDescent="0.3">
      <c r="A368" s="27">
        <v>43843</v>
      </c>
      <c r="B368" s="2">
        <v>129.34</v>
      </c>
      <c r="C368" s="2">
        <v>129.59</v>
      </c>
      <c r="D368" s="2">
        <v>129.09</v>
      </c>
      <c r="E368" s="2">
        <v>129.38</v>
      </c>
      <c r="F368" s="2">
        <v>0.13</v>
      </c>
      <c r="G368" s="2">
        <v>-917</v>
      </c>
      <c r="H368" s="1"/>
      <c r="J368" s="27">
        <v>43843</v>
      </c>
      <c r="K368" s="2">
        <v>110.28</v>
      </c>
      <c r="L368" s="2">
        <v>110.34</v>
      </c>
      <c r="M368" s="2">
        <v>110.23</v>
      </c>
      <c r="N368" s="2">
        <v>110.33</v>
      </c>
      <c r="O368" s="2">
        <v>7.0000000000000007E-2</v>
      </c>
      <c r="P368" s="2">
        <v>-902</v>
      </c>
    </row>
    <row r="369" spans="1:16" x14ac:dyDescent="0.3">
      <c r="A369" s="27">
        <v>43840</v>
      </c>
      <c r="B369" s="2">
        <v>129.86000000000001</v>
      </c>
      <c r="C369" s="2">
        <v>129.94999999999999</v>
      </c>
      <c r="D369" s="2">
        <v>129.19</v>
      </c>
      <c r="E369" s="2">
        <v>129.25</v>
      </c>
      <c r="F369" s="2">
        <v>-0.43</v>
      </c>
      <c r="G369" s="2">
        <v>-2667</v>
      </c>
      <c r="H369" s="1"/>
      <c r="J369" s="27">
        <v>43840</v>
      </c>
      <c r="K369" s="2">
        <v>110.36</v>
      </c>
      <c r="L369" s="2">
        <v>110.41</v>
      </c>
      <c r="M369" s="2">
        <v>110.24</v>
      </c>
      <c r="N369" s="2">
        <v>110.26</v>
      </c>
      <c r="O369" s="2">
        <v>-0.06</v>
      </c>
      <c r="P369" s="2">
        <v>6789</v>
      </c>
    </row>
    <row r="370" spans="1:16" x14ac:dyDescent="0.3">
      <c r="A370" s="27">
        <v>43839</v>
      </c>
      <c r="B370" s="2">
        <v>130.31</v>
      </c>
      <c r="C370" s="2">
        <v>130.4</v>
      </c>
      <c r="D370" s="2">
        <v>129.6</v>
      </c>
      <c r="E370" s="2">
        <v>129.68</v>
      </c>
      <c r="F370" s="2">
        <v>-0.73</v>
      </c>
      <c r="G370" s="2">
        <v>-344</v>
      </c>
      <c r="H370" s="1"/>
      <c r="J370" s="27">
        <v>43839</v>
      </c>
      <c r="K370" s="2">
        <v>110.49</v>
      </c>
      <c r="L370" s="2">
        <v>110.53</v>
      </c>
      <c r="M370" s="2">
        <v>110.32</v>
      </c>
      <c r="N370" s="2">
        <v>110.32</v>
      </c>
      <c r="O370" s="2">
        <v>-0.2</v>
      </c>
      <c r="P370" s="2">
        <v>-2467</v>
      </c>
    </row>
    <row r="371" spans="1:16" x14ac:dyDescent="0.3">
      <c r="A371" s="27">
        <v>43838</v>
      </c>
      <c r="B371" s="2">
        <v>131.05000000000001</v>
      </c>
      <c r="C371" s="2">
        <v>131.31</v>
      </c>
      <c r="D371" s="2">
        <v>130.41</v>
      </c>
      <c r="E371" s="2">
        <v>130.41</v>
      </c>
      <c r="F371" s="2">
        <v>-0.14000000000000001</v>
      </c>
      <c r="G371" s="2">
        <v>1744</v>
      </c>
      <c r="H371" s="1"/>
      <c r="J371" s="27">
        <v>43838</v>
      </c>
      <c r="K371" s="2">
        <v>110.74</v>
      </c>
      <c r="L371" s="2">
        <v>110.78</v>
      </c>
      <c r="M371" s="2">
        <v>110.5</v>
      </c>
      <c r="N371" s="2">
        <v>110.52</v>
      </c>
      <c r="O371" s="2">
        <v>-0.1</v>
      </c>
      <c r="P371" s="2">
        <v>175</v>
      </c>
    </row>
    <row r="372" spans="1:16" x14ac:dyDescent="0.3">
      <c r="A372" s="27">
        <v>43837</v>
      </c>
      <c r="B372" s="2">
        <v>131.19999999999999</v>
      </c>
      <c r="C372" s="2">
        <v>131.19999999999999</v>
      </c>
      <c r="D372" s="2">
        <v>130.55000000000001</v>
      </c>
      <c r="E372" s="2">
        <v>130.55000000000001</v>
      </c>
      <c r="F372" s="2">
        <v>-0.82</v>
      </c>
      <c r="G372" s="2">
        <v>-3959</v>
      </c>
      <c r="H372" s="1"/>
      <c r="J372" s="27">
        <v>43837</v>
      </c>
      <c r="K372" s="2">
        <v>110.77</v>
      </c>
      <c r="L372" s="2">
        <v>110.77</v>
      </c>
      <c r="M372" s="2">
        <v>110.62</v>
      </c>
      <c r="N372" s="2">
        <v>110.62</v>
      </c>
      <c r="O372" s="2">
        <v>-0.17</v>
      </c>
      <c r="P372" s="2">
        <v>-3481</v>
      </c>
    </row>
    <row r="373" spans="1:16" x14ac:dyDescent="0.3">
      <c r="A373" s="27">
        <v>43836</v>
      </c>
      <c r="B373" s="2">
        <v>131.63999999999999</v>
      </c>
      <c r="C373" s="2">
        <v>131.93</v>
      </c>
      <c r="D373" s="2">
        <v>131.37</v>
      </c>
      <c r="E373" s="2">
        <v>131.37</v>
      </c>
      <c r="F373" s="2">
        <v>-0.03</v>
      </c>
      <c r="G373" s="2">
        <v>-705</v>
      </c>
      <c r="H373" s="1"/>
      <c r="J373" s="27">
        <v>43836</v>
      </c>
      <c r="K373" s="2">
        <v>110.86</v>
      </c>
      <c r="L373" s="2">
        <v>110.91</v>
      </c>
      <c r="M373" s="2">
        <v>110.79</v>
      </c>
      <c r="N373" s="2">
        <v>110.79</v>
      </c>
      <c r="O373" s="2">
        <v>-0.04</v>
      </c>
      <c r="P373" s="2">
        <v>6939</v>
      </c>
    </row>
    <row r="374" spans="1:16" x14ac:dyDescent="0.3">
      <c r="A374" s="27">
        <v>43833</v>
      </c>
      <c r="B374" s="2">
        <v>130.80000000000001</v>
      </c>
      <c r="C374" s="2">
        <v>131.44999999999999</v>
      </c>
      <c r="D374" s="2">
        <v>130.58000000000001</v>
      </c>
      <c r="E374" s="2">
        <v>131.4</v>
      </c>
      <c r="F374" s="2">
        <v>0.7</v>
      </c>
      <c r="G374" s="2">
        <v>-412</v>
      </c>
      <c r="H374" s="1"/>
      <c r="J374" s="27">
        <v>43833</v>
      </c>
      <c r="K374" s="2">
        <v>110.67</v>
      </c>
      <c r="L374" s="2">
        <v>110.85</v>
      </c>
      <c r="M374" s="2">
        <v>110.66</v>
      </c>
      <c r="N374" s="2">
        <v>110.83</v>
      </c>
      <c r="O374" s="2">
        <v>0.17</v>
      </c>
      <c r="P374" s="2">
        <v>6069</v>
      </c>
    </row>
    <row r="375" spans="1:16" x14ac:dyDescent="0.3">
      <c r="A375" s="27">
        <v>43832</v>
      </c>
      <c r="B375" s="2">
        <v>130.06</v>
      </c>
      <c r="C375" s="2">
        <v>130.80000000000001</v>
      </c>
      <c r="D375" s="2">
        <v>129.9</v>
      </c>
      <c r="E375" s="2">
        <v>130.69999999999999</v>
      </c>
      <c r="F375" s="2">
        <v>0.42</v>
      </c>
      <c r="G375" s="2">
        <v>-2493</v>
      </c>
      <c r="H375" s="1"/>
      <c r="J375" s="27">
        <v>43832</v>
      </c>
      <c r="K375" s="2">
        <v>110.52</v>
      </c>
      <c r="L375" s="2">
        <v>110.68</v>
      </c>
      <c r="M375" s="2">
        <v>110.49</v>
      </c>
      <c r="N375" s="2">
        <v>110.66</v>
      </c>
      <c r="O375" s="2">
        <v>0.12</v>
      </c>
      <c r="P375" s="2">
        <v>6818</v>
      </c>
    </row>
    <row r="376" spans="1:16" x14ac:dyDescent="0.3">
      <c r="A376" s="27">
        <v>43829</v>
      </c>
      <c r="B376" s="2">
        <v>130.19</v>
      </c>
      <c r="C376" s="2">
        <v>130.35</v>
      </c>
      <c r="D376" s="2">
        <v>129.97</v>
      </c>
      <c r="E376" s="2">
        <v>130.28</v>
      </c>
      <c r="F376" s="2">
        <v>0.13</v>
      </c>
      <c r="G376" s="2">
        <v>486</v>
      </c>
      <c r="H376" s="1"/>
      <c r="J376" s="27">
        <v>43829</v>
      </c>
      <c r="K376" s="2">
        <v>110.52</v>
      </c>
      <c r="L376" s="2">
        <v>110.58</v>
      </c>
      <c r="M376" s="2">
        <v>110.51</v>
      </c>
      <c r="N376" s="2">
        <v>110.54</v>
      </c>
      <c r="O376" s="2">
        <v>0.04</v>
      </c>
      <c r="P376" s="2">
        <v>5503</v>
      </c>
    </row>
    <row r="377" spans="1:16" x14ac:dyDescent="0.3">
      <c r="A377" s="27">
        <v>43826</v>
      </c>
      <c r="B377" s="2">
        <v>130.25</v>
      </c>
      <c r="C377" s="2">
        <v>130.30000000000001</v>
      </c>
      <c r="D377" s="2">
        <v>130.11000000000001</v>
      </c>
      <c r="E377" s="2">
        <v>130.15</v>
      </c>
      <c r="F377" s="2">
        <v>-0.4</v>
      </c>
      <c r="G377" s="2">
        <v>-470</v>
      </c>
      <c r="H377" s="1"/>
      <c r="J377" s="27">
        <v>43826</v>
      </c>
      <c r="K377" s="2">
        <v>110.48</v>
      </c>
      <c r="L377" s="2">
        <v>110.52</v>
      </c>
      <c r="M377" s="2">
        <v>110.46</v>
      </c>
      <c r="N377" s="2">
        <v>110.5</v>
      </c>
      <c r="O377" s="2">
        <v>-0.04</v>
      </c>
      <c r="P377" s="2">
        <v>1167</v>
      </c>
    </row>
    <row r="378" spans="1:16" x14ac:dyDescent="0.3">
      <c r="A378" s="27">
        <v>43825</v>
      </c>
      <c r="B378" s="2">
        <v>130.69</v>
      </c>
      <c r="C378" s="2">
        <v>130.69</v>
      </c>
      <c r="D378" s="2">
        <v>130.41999999999999</v>
      </c>
      <c r="E378" s="2">
        <v>130.55000000000001</v>
      </c>
      <c r="F378" s="2">
        <v>-0.05</v>
      </c>
      <c r="G378" s="2">
        <v>814</v>
      </c>
      <c r="H378" s="1"/>
      <c r="J378" s="27">
        <v>43825</v>
      </c>
      <c r="K378" s="2">
        <v>110.53</v>
      </c>
      <c r="L378" s="2">
        <v>110.56</v>
      </c>
      <c r="M378" s="2">
        <v>110.48</v>
      </c>
      <c r="N378" s="2">
        <v>110.54</v>
      </c>
      <c r="O378" s="2">
        <v>0.01</v>
      </c>
      <c r="P378" s="2">
        <v>3169</v>
      </c>
    </row>
    <row r="379" spans="1:16" x14ac:dyDescent="0.3">
      <c r="A379" s="27">
        <v>43823</v>
      </c>
      <c r="B379" s="2">
        <v>130.44999999999999</v>
      </c>
      <c r="C379" s="2">
        <v>130.69999999999999</v>
      </c>
      <c r="D379" s="2">
        <v>130.33000000000001</v>
      </c>
      <c r="E379" s="2">
        <v>130.6</v>
      </c>
      <c r="F379" s="2">
        <v>0.09</v>
      </c>
      <c r="G379" s="2">
        <v>69</v>
      </c>
      <c r="H379" s="1"/>
      <c r="J379" s="27">
        <v>43823</v>
      </c>
      <c r="K379" s="2">
        <v>110.47</v>
      </c>
      <c r="L379" s="2">
        <v>110.53</v>
      </c>
      <c r="M379" s="2">
        <v>110.45</v>
      </c>
      <c r="N379" s="2">
        <v>110.53</v>
      </c>
      <c r="O379" s="2">
        <v>0.05</v>
      </c>
      <c r="P379" s="2">
        <v>2190</v>
      </c>
    </row>
    <row r="380" spans="1:16" x14ac:dyDescent="0.3">
      <c r="A380" s="27">
        <v>43822</v>
      </c>
      <c r="B380" s="2">
        <v>130.16</v>
      </c>
      <c r="C380" s="2">
        <v>130.57</v>
      </c>
      <c r="D380" s="2">
        <v>130.13999999999999</v>
      </c>
      <c r="E380" s="2">
        <v>130.51</v>
      </c>
      <c r="F380" s="2">
        <v>0.26</v>
      </c>
      <c r="G380" s="2">
        <v>4968</v>
      </c>
      <c r="H380" s="1"/>
      <c r="J380" s="27">
        <v>43822</v>
      </c>
      <c r="K380" s="2">
        <v>110.4</v>
      </c>
      <c r="L380" s="2">
        <v>110.5</v>
      </c>
      <c r="M380" s="2">
        <v>110.4</v>
      </c>
      <c r="N380" s="2">
        <v>110.48</v>
      </c>
      <c r="O380" s="2">
        <v>0.05</v>
      </c>
      <c r="P380" s="2">
        <v>1294</v>
      </c>
    </row>
    <row r="381" spans="1:16" x14ac:dyDescent="0.3">
      <c r="A381" s="27">
        <v>43819</v>
      </c>
      <c r="B381" s="2">
        <v>130.26</v>
      </c>
      <c r="C381" s="2">
        <v>130.49</v>
      </c>
      <c r="D381" s="2">
        <v>129.80000000000001</v>
      </c>
      <c r="E381" s="2">
        <v>130.25</v>
      </c>
      <c r="F381" s="2">
        <v>-0.06</v>
      </c>
      <c r="G381" s="2">
        <v>-4208</v>
      </c>
      <c r="H381" s="1"/>
      <c r="J381" s="27">
        <v>43819</v>
      </c>
      <c r="K381" s="2">
        <v>110.44</v>
      </c>
      <c r="L381" s="2">
        <v>110.48</v>
      </c>
      <c r="M381" s="2">
        <v>110.36</v>
      </c>
      <c r="N381" s="2">
        <v>110.43</v>
      </c>
      <c r="O381" s="2">
        <v>0</v>
      </c>
      <c r="P381" s="2">
        <v>-3746</v>
      </c>
    </row>
    <row r="382" spans="1:16" x14ac:dyDescent="0.3">
      <c r="A382" s="27">
        <v>43818</v>
      </c>
      <c r="B382" s="2">
        <v>130.6</v>
      </c>
      <c r="C382" s="2">
        <v>130.63999999999999</v>
      </c>
      <c r="D382" s="2">
        <v>130.15</v>
      </c>
      <c r="E382" s="2">
        <v>130.31</v>
      </c>
      <c r="F382" s="2">
        <v>-0.49</v>
      </c>
      <c r="G382" s="2">
        <v>-6346</v>
      </c>
      <c r="H382" s="1"/>
      <c r="J382" s="27">
        <v>43818</v>
      </c>
      <c r="K382" s="2">
        <v>110.46</v>
      </c>
      <c r="L382" s="2">
        <v>110.47</v>
      </c>
      <c r="M382" s="2">
        <v>110.41</v>
      </c>
      <c r="N382" s="2">
        <v>110.43</v>
      </c>
      <c r="O382" s="2">
        <v>-0.06</v>
      </c>
      <c r="P382" s="2">
        <v>-1650</v>
      </c>
    </row>
    <row r="383" spans="1:16" x14ac:dyDescent="0.3">
      <c r="A383" s="27">
        <v>43817</v>
      </c>
      <c r="B383" s="2">
        <v>130.72</v>
      </c>
      <c r="C383" s="2">
        <v>130.91</v>
      </c>
      <c r="D383" s="2">
        <v>130.56</v>
      </c>
      <c r="E383" s="2">
        <v>130.80000000000001</v>
      </c>
      <c r="F383" s="2">
        <v>-0.01</v>
      </c>
      <c r="G383" s="2">
        <v>-1033</v>
      </c>
      <c r="H383" s="1"/>
      <c r="J383" s="27">
        <v>43817</v>
      </c>
      <c r="K383" s="2">
        <v>110.46</v>
      </c>
      <c r="L383" s="2">
        <v>110.52</v>
      </c>
      <c r="M383" s="2">
        <v>110.43</v>
      </c>
      <c r="N383" s="2">
        <v>110.49</v>
      </c>
      <c r="O383" s="2">
        <v>0.02</v>
      </c>
      <c r="P383" s="2">
        <v>2671</v>
      </c>
    </row>
    <row r="384" spans="1:16" x14ac:dyDescent="0.3">
      <c r="A384" s="27">
        <v>43816</v>
      </c>
      <c r="B384" s="2">
        <v>130.74</v>
      </c>
      <c r="C384" s="2">
        <v>131.12</v>
      </c>
      <c r="D384" s="2">
        <v>130.55000000000001</v>
      </c>
      <c r="E384" s="2">
        <v>130.81</v>
      </c>
      <c r="F384" s="2">
        <v>-0.08</v>
      </c>
      <c r="G384" s="2">
        <v>-4759</v>
      </c>
      <c r="H384" s="1"/>
      <c r="J384" s="27">
        <v>43816</v>
      </c>
      <c r="K384" s="2">
        <v>110.51</v>
      </c>
      <c r="L384" s="2">
        <v>110.55</v>
      </c>
      <c r="M384" s="2">
        <v>110.45</v>
      </c>
      <c r="N384" s="2">
        <v>110.47</v>
      </c>
      <c r="O384" s="2">
        <v>-0.04</v>
      </c>
      <c r="P384" s="2">
        <v>-1048</v>
      </c>
    </row>
    <row r="385" spans="1:16" x14ac:dyDescent="0.3">
      <c r="A385" s="27">
        <v>43815</v>
      </c>
      <c r="B385" s="2">
        <v>130.74</v>
      </c>
      <c r="C385" s="2">
        <v>131</v>
      </c>
      <c r="D385" s="2">
        <v>130.66</v>
      </c>
      <c r="E385" s="2">
        <v>130.96</v>
      </c>
      <c r="F385" s="2">
        <v>0.51</v>
      </c>
      <c r="G385" s="2">
        <v>1259</v>
      </c>
      <c r="H385" s="1"/>
      <c r="J385" s="27">
        <v>43815</v>
      </c>
      <c r="K385" s="2">
        <v>110.4</v>
      </c>
      <c r="L385" s="2">
        <v>110.47</v>
      </c>
      <c r="M385" s="2">
        <v>110.39</v>
      </c>
      <c r="N385" s="2">
        <v>110.47</v>
      </c>
      <c r="O385" s="2">
        <v>0.12</v>
      </c>
      <c r="P385" s="2">
        <v>3283</v>
      </c>
    </row>
    <row r="386" spans="1:16" x14ac:dyDescent="0.3">
      <c r="A386" s="27">
        <v>43812</v>
      </c>
      <c r="B386" s="2">
        <v>130.04</v>
      </c>
      <c r="C386" s="2">
        <v>130.91999999999999</v>
      </c>
      <c r="D386" s="2">
        <v>130</v>
      </c>
      <c r="E386" s="2">
        <v>130.44999999999999</v>
      </c>
      <c r="F386" s="2">
        <v>-0.46</v>
      </c>
      <c r="G386" s="2">
        <v>-2246</v>
      </c>
      <c r="H386" s="1"/>
      <c r="J386" s="27">
        <v>43812</v>
      </c>
      <c r="K386" s="2">
        <v>110.25</v>
      </c>
      <c r="L386" s="2">
        <v>110.38</v>
      </c>
      <c r="M386" s="2">
        <v>110.24</v>
      </c>
      <c r="N386" s="2">
        <v>110.35</v>
      </c>
      <c r="O386" s="2">
        <v>-0.1</v>
      </c>
      <c r="P386" s="2">
        <v>-2579</v>
      </c>
    </row>
    <row r="387" spans="1:16" x14ac:dyDescent="0.3">
      <c r="A387" s="27">
        <v>43811</v>
      </c>
      <c r="B387" s="2">
        <v>130.9</v>
      </c>
      <c r="C387" s="2">
        <v>131.07</v>
      </c>
      <c r="D387" s="2">
        <v>130.72999999999999</v>
      </c>
      <c r="E387" s="2">
        <v>130.91</v>
      </c>
      <c r="F387" s="2">
        <v>0.1</v>
      </c>
      <c r="G387" s="2">
        <v>422</v>
      </c>
      <c r="H387" s="1"/>
      <c r="J387" s="27">
        <v>43811</v>
      </c>
      <c r="K387" s="2">
        <v>110.44</v>
      </c>
      <c r="L387" s="2">
        <v>110.48</v>
      </c>
      <c r="M387" s="2">
        <v>110.41</v>
      </c>
      <c r="N387" s="2">
        <v>110.45</v>
      </c>
      <c r="O387" s="2">
        <v>0.01</v>
      </c>
      <c r="P387" s="2">
        <v>-2835</v>
      </c>
    </row>
    <row r="388" spans="1:16" x14ac:dyDescent="0.3">
      <c r="A388" s="27">
        <v>43810</v>
      </c>
      <c r="B388" s="2">
        <v>130.72</v>
      </c>
      <c r="C388" s="2">
        <v>130.93</v>
      </c>
      <c r="D388" s="2">
        <v>130.62</v>
      </c>
      <c r="E388" s="2">
        <v>130.81</v>
      </c>
      <c r="F388" s="2">
        <v>-7.0000000000000007E-2</v>
      </c>
      <c r="G388" s="2">
        <v>-3101</v>
      </c>
      <c r="H388" s="1"/>
      <c r="J388" s="27">
        <v>43810</v>
      </c>
      <c r="K388" s="2">
        <v>110.38</v>
      </c>
      <c r="L388" s="2">
        <v>110.45</v>
      </c>
      <c r="M388" s="2">
        <v>110.37</v>
      </c>
      <c r="N388" s="2">
        <v>110.44</v>
      </c>
      <c r="O388" s="2">
        <v>0.03</v>
      </c>
      <c r="P388" s="2">
        <v>-2230</v>
      </c>
    </row>
    <row r="389" spans="1:16" x14ac:dyDescent="0.3">
      <c r="A389" s="27">
        <v>43809</v>
      </c>
      <c r="B389" s="2">
        <v>130.63999999999999</v>
      </c>
      <c r="C389" s="2">
        <v>130.91999999999999</v>
      </c>
      <c r="D389" s="2">
        <v>130.5</v>
      </c>
      <c r="E389" s="2">
        <v>130.88</v>
      </c>
      <c r="F389" s="2">
        <v>0.23</v>
      </c>
      <c r="G389" s="2">
        <v>-449</v>
      </c>
      <c r="H389" s="1"/>
      <c r="J389" s="27">
        <v>43809</v>
      </c>
      <c r="K389" s="2">
        <v>110.41</v>
      </c>
      <c r="L389" s="2">
        <v>110.45</v>
      </c>
      <c r="M389" s="2">
        <v>110.36</v>
      </c>
      <c r="N389" s="2">
        <v>110.41</v>
      </c>
      <c r="O389" s="2">
        <v>-0.01</v>
      </c>
      <c r="P389" s="2">
        <v>-3018</v>
      </c>
    </row>
    <row r="390" spans="1:16" x14ac:dyDescent="0.3">
      <c r="A390" s="27">
        <v>43808</v>
      </c>
      <c r="B390" s="2">
        <v>130.01</v>
      </c>
      <c r="C390" s="2">
        <v>130.65</v>
      </c>
      <c r="D390" s="2">
        <v>130.01</v>
      </c>
      <c r="E390" s="2">
        <v>130.65</v>
      </c>
      <c r="F390" s="2">
        <v>0.3</v>
      </c>
      <c r="G390" s="2">
        <v>-480</v>
      </c>
      <c r="H390" s="1"/>
      <c r="J390" s="27">
        <v>43808</v>
      </c>
      <c r="K390" s="2">
        <v>110.27</v>
      </c>
      <c r="L390" s="2">
        <v>110.42</v>
      </c>
      <c r="M390" s="2">
        <v>110.27</v>
      </c>
      <c r="N390" s="2">
        <v>110.42</v>
      </c>
      <c r="O390" s="2">
        <v>0.1</v>
      </c>
      <c r="P390" s="2">
        <v>-1145</v>
      </c>
    </row>
    <row r="391" spans="1:16" x14ac:dyDescent="0.3">
      <c r="A391" s="27">
        <v>43805</v>
      </c>
      <c r="B391" s="2">
        <v>130.4</v>
      </c>
      <c r="C391" s="2">
        <v>130.69</v>
      </c>
      <c r="D391" s="2">
        <v>130.27000000000001</v>
      </c>
      <c r="E391" s="2">
        <v>130.35</v>
      </c>
      <c r="F391" s="2">
        <v>-0.3</v>
      </c>
      <c r="G391" s="2">
        <v>-2819</v>
      </c>
      <c r="H391" s="1"/>
      <c r="J391" s="27">
        <v>43805</v>
      </c>
      <c r="K391" s="2">
        <v>110.31</v>
      </c>
      <c r="L391" s="2">
        <v>110.37</v>
      </c>
      <c r="M391" s="2">
        <v>110.29</v>
      </c>
      <c r="N391" s="2">
        <v>110.32</v>
      </c>
      <c r="O391" s="2">
        <v>-0.04</v>
      </c>
      <c r="P391" s="2">
        <v>-2381</v>
      </c>
    </row>
    <row r="392" spans="1:16" x14ac:dyDescent="0.3">
      <c r="A392" s="27">
        <v>43804</v>
      </c>
      <c r="B392" s="2">
        <v>130.4</v>
      </c>
      <c r="C392" s="2">
        <v>130.80000000000001</v>
      </c>
      <c r="D392" s="2">
        <v>130.35</v>
      </c>
      <c r="E392" s="2">
        <v>130.65</v>
      </c>
      <c r="F392" s="2">
        <v>-0.03</v>
      </c>
      <c r="G392" s="2">
        <v>1340</v>
      </c>
      <c r="H392" s="1"/>
      <c r="J392" s="27">
        <v>43804</v>
      </c>
      <c r="K392" s="2">
        <v>110.36</v>
      </c>
      <c r="L392" s="2">
        <v>110.41</v>
      </c>
      <c r="M392" s="2">
        <v>110.35</v>
      </c>
      <c r="N392" s="2">
        <v>110.36</v>
      </c>
      <c r="O392" s="2">
        <v>-0.06</v>
      </c>
      <c r="P392" s="2">
        <v>-1933</v>
      </c>
    </row>
    <row r="393" spans="1:16" x14ac:dyDescent="0.3">
      <c r="A393" s="27">
        <v>43803</v>
      </c>
      <c r="B393" s="2">
        <v>130.58000000000001</v>
      </c>
      <c r="C393" s="2">
        <v>130.72999999999999</v>
      </c>
      <c r="D393" s="2">
        <v>130.22</v>
      </c>
      <c r="E393" s="2">
        <v>130.68</v>
      </c>
      <c r="F393" s="2">
        <v>0.9</v>
      </c>
      <c r="G393" s="2">
        <v>1729</v>
      </c>
      <c r="H393" s="1"/>
      <c r="J393" s="27">
        <v>43803</v>
      </c>
      <c r="K393" s="2">
        <v>110.43</v>
      </c>
      <c r="L393" s="2">
        <v>110.43</v>
      </c>
      <c r="M393" s="2">
        <v>110.31</v>
      </c>
      <c r="N393" s="2">
        <v>110.42</v>
      </c>
      <c r="O393" s="2">
        <v>0.18</v>
      </c>
      <c r="P393" s="2">
        <v>2989</v>
      </c>
    </row>
    <row r="394" spans="1:16" x14ac:dyDescent="0.3">
      <c r="A394" s="27">
        <v>43802</v>
      </c>
      <c r="B394" s="2">
        <v>130.24</v>
      </c>
      <c r="C394" s="2">
        <v>130.38</v>
      </c>
      <c r="D394" s="2">
        <v>129.75</v>
      </c>
      <c r="E394" s="2">
        <v>129.78</v>
      </c>
      <c r="F394" s="2">
        <v>-0.37</v>
      </c>
      <c r="G394" s="2">
        <v>-1625</v>
      </c>
      <c r="H394" s="1"/>
      <c r="J394" s="27">
        <v>43802</v>
      </c>
      <c r="K394" s="2">
        <v>110.36</v>
      </c>
      <c r="L394" s="2">
        <v>110.39</v>
      </c>
      <c r="M394" s="2">
        <v>110.22</v>
      </c>
      <c r="N394" s="2">
        <v>110.24</v>
      </c>
      <c r="O394" s="2">
        <v>-0.08</v>
      </c>
      <c r="P394" s="2">
        <v>-4216</v>
      </c>
    </row>
    <row r="395" spans="1:16" x14ac:dyDescent="0.3">
      <c r="A395" s="27">
        <v>43801</v>
      </c>
      <c r="B395" s="2">
        <v>130.81</v>
      </c>
      <c r="C395" s="2">
        <v>130.81</v>
      </c>
      <c r="D395" s="2">
        <v>130.15</v>
      </c>
      <c r="E395" s="2">
        <v>130.15</v>
      </c>
      <c r="F395" s="2">
        <v>-0.72</v>
      </c>
      <c r="G395" s="2">
        <v>-4551</v>
      </c>
      <c r="H395" s="1"/>
      <c r="J395" s="27">
        <v>43801</v>
      </c>
      <c r="K395" s="2">
        <v>110.44</v>
      </c>
      <c r="L395" s="2">
        <v>110.45</v>
      </c>
      <c r="M395" s="2">
        <v>110.32</v>
      </c>
      <c r="N395" s="2">
        <v>110.32</v>
      </c>
      <c r="O395" s="2">
        <v>-0.14000000000000001</v>
      </c>
      <c r="P395" s="2">
        <v>-6090</v>
      </c>
    </row>
    <row r="396" spans="1:16" x14ac:dyDescent="0.3">
      <c r="A396" s="27">
        <v>43798</v>
      </c>
      <c r="B396" s="2">
        <v>130.57</v>
      </c>
      <c r="C396" s="2">
        <v>131.12</v>
      </c>
      <c r="D396" s="2">
        <v>130.5</v>
      </c>
      <c r="E396" s="2">
        <v>130.87</v>
      </c>
      <c r="F396" s="2">
        <v>0.31</v>
      </c>
      <c r="G396" s="2">
        <v>-1450</v>
      </c>
      <c r="H396" s="1"/>
      <c r="J396" s="27">
        <v>43798</v>
      </c>
      <c r="K396" s="2">
        <v>110.36</v>
      </c>
      <c r="L396" s="2">
        <v>110.5</v>
      </c>
      <c r="M396" s="2">
        <v>110.35</v>
      </c>
      <c r="N396" s="2">
        <v>110.46</v>
      </c>
      <c r="O396" s="2">
        <v>0.1</v>
      </c>
      <c r="P396" s="2">
        <v>3467</v>
      </c>
    </row>
    <row r="397" spans="1:16" x14ac:dyDescent="0.3">
      <c r="A397" s="27">
        <v>43797</v>
      </c>
      <c r="B397" s="2">
        <v>130.61000000000001</v>
      </c>
      <c r="C397" s="2">
        <v>130.76</v>
      </c>
      <c r="D397" s="2">
        <v>130.41</v>
      </c>
      <c r="E397" s="2">
        <v>130.56</v>
      </c>
      <c r="F397" s="2">
        <v>0</v>
      </c>
      <c r="G397" s="2">
        <v>-1349</v>
      </c>
      <c r="H397" s="1"/>
      <c r="J397" s="27">
        <v>43797</v>
      </c>
      <c r="K397" s="2">
        <v>110.3</v>
      </c>
      <c r="L397" s="2">
        <v>110.37</v>
      </c>
      <c r="M397" s="2">
        <v>110.25</v>
      </c>
      <c r="N397" s="2">
        <v>110.36</v>
      </c>
      <c r="O397" s="2">
        <v>7.0000000000000007E-2</v>
      </c>
      <c r="P397" s="2">
        <v>4977</v>
      </c>
    </row>
    <row r="398" spans="1:16" x14ac:dyDescent="0.3">
      <c r="A398" s="27">
        <v>43796</v>
      </c>
      <c r="B398" s="2">
        <v>130.22999999999999</v>
      </c>
      <c r="C398" s="2">
        <v>130.61000000000001</v>
      </c>
      <c r="D398" s="2">
        <v>130.13</v>
      </c>
      <c r="E398" s="2">
        <v>130.56</v>
      </c>
      <c r="F398" s="2">
        <v>0.37</v>
      </c>
      <c r="G398" s="2">
        <v>1318</v>
      </c>
      <c r="H398" s="1"/>
      <c r="J398" s="27">
        <v>43796</v>
      </c>
      <c r="K398" s="2">
        <v>110.22</v>
      </c>
      <c r="L398" s="2">
        <v>110.3</v>
      </c>
      <c r="M398" s="2">
        <v>110.2</v>
      </c>
      <c r="N398" s="2">
        <v>110.29</v>
      </c>
      <c r="O398" s="2">
        <v>7.0000000000000007E-2</v>
      </c>
      <c r="P398" s="2">
        <v>4549</v>
      </c>
    </row>
    <row r="399" spans="1:16" x14ac:dyDescent="0.3">
      <c r="A399" s="27">
        <v>43795</v>
      </c>
      <c r="B399" s="2">
        <v>129.93</v>
      </c>
      <c r="C399" s="2">
        <v>130.19</v>
      </c>
      <c r="D399" s="2">
        <v>129.71</v>
      </c>
      <c r="E399" s="2">
        <v>130.19</v>
      </c>
      <c r="F399" s="2">
        <v>0.27</v>
      </c>
      <c r="G399" s="2">
        <v>3413</v>
      </c>
      <c r="H399" s="1"/>
      <c r="J399" s="27">
        <v>43795</v>
      </c>
      <c r="K399" s="2">
        <v>110.2</v>
      </c>
      <c r="L399" s="2">
        <v>110.23</v>
      </c>
      <c r="M399" s="2">
        <v>110.13</v>
      </c>
      <c r="N399" s="2">
        <v>110.22</v>
      </c>
      <c r="O399" s="2">
        <v>0.02</v>
      </c>
      <c r="P399" s="2">
        <v>49</v>
      </c>
    </row>
    <row r="400" spans="1:16" x14ac:dyDescent="0.3">
      <c r="A400" s="27">
        <v>43794</v>
      </c>
      <c r="B400" s="2">
        <v>130.13999999999999</v>
      </c>
      <c r="C400" s="2">
        <v>130.26</v>
      </c>
      <c r="D400" s="2">
        <v>129.84</v>
      </c>
      <c r="E400" s="2">
        <v>129.91999999999999</v>
      </c>
      <c r="F400" s="2">
        <v>-0.32</v>
      </c>
      <c r="G400" s="2">
        <v>2567</v>
      </c>
      <c r="H400" s="1"/>
      <c r="J400" s="27">
        <v>43794</v>
      </c>
      <c r="K400" s="2">
        <v>110.25</v>
      </c>
      <c r="L400" s="2">
        <v>110.27</v>
      </c>
      <c r="M400" s="2">
        <v>110.16</v>
      </c>
      <c r="N400" s="2">
        <v>110.2</v>
      </c>
      <c r="O400" s="2">
        <v>-7.0000000000000007E-2</v>
      </c>
      <c r="P400" s="2">
        <v>-3497</v>
      </c>
    </row>
    <row r="401" spans="1:16" x14ac:dyDescent="0.3">
      <c r="A401" s="27">
        <v>43791</v>
      </c>
      <c r="B401" s="2">
        <v>130.44</v>
      </c>
      <c r="C401" s="2">
        <v>130.54</v>
      </c>
      <c r="D401" s="2">
        <v>130.04</v>
      </c>
      <c r="E401" s="2">
        <v>130.24</v>
      </c>
      <c r="F401" s="2">
        <v>-0.16</v>
      </c>
      <c r="G401" s="2">
        <v>-2815</v>
      </c>
      <c r="H401" s="1"/>
      <c r="J401" s="27">
        <v>43791</v>
      </c>
      <c r="K401" s="2">
        <v>110.23</v>
      </c>
      <c r="L401" s="2">
        <v>110.29</v>
      </c>
      <c r="M401" s="2">
        <v>110.12</v>
      </c>
      <c r="N401" s="2">
        <v>110.27</v>
      </c>
      <c r="O401" s="2">
        <v>0.04</v>
      </c>
      <c r="P401" s="2">
        <v>-2848</v>
      </c>
    </row>
    <row r="402" spans="1:16" x14ac:dyDescent="0.3">
      <c r="A402" s="27">
        <v>43790</v>
      </c>
      <c r="B402" s="2">
        <v>130.51</v>
      </c>
      <c r="C402" s="2">
        <v>130.93</v>
      </c>
      <c r="D402" s="2">
        <v>130.25</v>
      </c>
      <c r="E402" s="2">
        <v>130.4</v>
      </c>
      <c r="F402" s="2">
        <v>-0.13</v>
      </c>
      <c r="G402" s="2">
        <v>165</v>
      </c>
      <c r="H402" s="1"/>
      <c r="J402" s="27">
        <v>43790</v>
      </c>
      <c r="K402" s="2">
        <v>110.29</v>
      </c>
      <c r="L402" s="2">
        <v>110.37</v>
      </c>
      <c r="M402" s="2">
        <v>110.18</v>
      </c>
      <c r="N402" s="2">
        <v>110.23</v>
      </c>
      <c r="O402" s="2">
        <v>-7.0000000000000007E-2</v>
      </c>
      <c r="P402" s="2">
        <v>3538</v>
      </c>
    </row>
    <row r="403" spans="1:16" x14ac:dyDescent="0.3">
      <c r="A403" s="27">
        <v>43789</v>
      </c>
      <c r="B403" s="2">
        <v>130.1</v>
      </c>
      <c r="C403" s="2">
        <v>130.53</v>
      </c>
      <c r="D403" s="2">
        <v>130.04</v>
      </c>
      <c r="E403" s="2">
        <v>130.53</v>
      </c>
      <c r="F403" s="2">
        <v>0.66</v>
      </c>
      <c r="G403" s="2">
        <v>892</v>
      </c>
      <c r="H403" s="1"/>
      <c r="J403" s="27">
        <v>43789</v>
      </c>
      <c r="K403" s="2">
        <v>110.23</v>
      </c>
      <c r="L403" s="2">
        <v>110.3</v>
      </c>
      <c r="M403" s="2">
        <v>110.2</v>
      </c>
      <c r="N403" s="2">
        <v>110.3</v>
      </c>
      <c r="O403" s="2">
        <v>0.13</v>
      </c>
      <c r="P403" s="2">
        <v>3405</v>
      </c>
    </row>
    <row r="404" spans="1:16" x14ac:dyDescent="0.3">
      <c r="A404" s="27">
        <v>43788</v>
      </c>
      <c r="B404" s="2">
        <v>129.38999999999999</v>
      </c>
      <c r="C404" s="2">
        <v>129.93</v>
      </c>
      <c r="D404" s="2">
        <v>129.37</v>
      </c>
      <c r="E404" s="2">
        <v>129.87</v>
      </c>
      <c r="F404" s="2">
        <v>0.56999999999999995</v>
      </c>
      <c r="G404" s="2">
        <v>1422</v>
      </c>
      <c r="H404" s="1"/>
      <c r="J404" s="27">
        <v>43788</v>
      </c>
      <c r="K404" s="2">
        <v>110.07</v>
      </c>
      <c r="L404" s="2">
        <v>110.19</v>
      </c>
      <c r="M404" s="2">
        <v>110.07</v>
      </c>
      <c r="N404" s="2">
        <v>110.17</v>
      </c>
      <c r="O404" s="2">
        <v>0.11</v>
      </c>
      <c r="P404" s="2">
        <v>32</v>
      </c>
    </row>
    <row r="405" spans="1:16" x14ac:dyDescent="0.3">
      <c r="A405" s="27">
        <v>43787</v>
      </c>
      <c r="B405" s="2">
        <v>129.1</v>
      </c>
      <c r="C405" s="2">
        <v>129.30000000000001</v>
      </c>
      <c r="D405" s="2">
        <v>129.06</v>
      </c>
      <c r="E405" s="2">
        <v>129.30000000000001</v>
      </c>
      <c r="F405" s="2">
        <v>0.2</v>
      </c>
      <c r="G405" s="2">
        <v>1129</v>
      </c>
      <c r="H405" s="1"/>
      <c r="J405" s="27">
        <v>43787</v>
      </c>
      <c r="K405" s="2">
        <v>110.04</v>
      </c>
      <c r="L405" s="2">
        <v>110.08</v>
      </c>
      <c r="M405" s="2">
        <v>110</v>
      </c>
      <c r="N405" s="2">
        <v>110.06</v>
      </c>
      <c r="O405" s="2">
        <v>0.04</v>
      </c>
      <c r="P405" s="2">
        <v>1484</v>
      </c>
    </row>
    <row r="406" spans="1:16" x14ac:dyDescent="0.3">
      <c r="A406" s="27">
        <v>43784</v>
      </c>
      <c r="B406" s="2">
        <v>129.31</v>
      </c>
      <c r="C406" s="2">
        <v>129.41</v>
      </c>
      <c r="D406" s="2">
        <v>129.05000000000001</v>
      </c>
      <c r="E406" s="2">
        <v>129.1</v>
      </c>
      <c r="F406" s="2">
        <v>-0.16</v>
      </c>
      <c r="G406" s="2">
        <v>-318</v>
      </c>
      <c r="H406" s="1"/>
      <c r="J406" s="27">
        <v>43784</v>
      </c>
      <c r="K406" s="2">
        <v>110.05</v>
      </c>
      <c r="L406" s="2">
        <v>110.08</v>
      </c>
      <c r="M406" s="2">
        <v>109.99</v>
      </c>
      <c r="N406" s="2">
        <v>110.02</v>
      </c>
      <c r="O406" s="2">
        <v>-0.03</v>
      </c>
      <c r="P406" s="2">
        <v>1485</v>
      </c>
    </row>
    <row r="407" spans="1:16" x14ac:dyDescent="0.3">
      <c r="A407" s="27">
        <v>43783</v>
      </c>
      <c r="B407" s="2">
        <v>129.41</v>
      </c>
      <c r="C407" s="2">
        <v>129.41999999999999</v>
      </c>
      <c r="D407" s="2">
        <v>129.04</v>
      </c>
      <c r="E407" s="2">
        <v>129.26</v>
      </c>
      <c r="F407" s="2">
        <v>0.03</v>
      </c>
      <c r="G407" s="2">
        <v>-927</v>
      </c>
      <c r="H407" s="1"/>
      <c r="J407" s="27">
        <v>43783</v>
      </c>
      <c r="K407" s="2">
        <v>110.08</v>
      </c>
      <c r="L407" s="2">
        <v>110.1</v>
      </c>
      <c r="M407" s="2">
        <v>109.97</v>
      </c>
      <c r="N407" s="2">
        <v>110.05</v>
      </c>
      <c r="O407" s="2">
        <v>0</v>
      </c>
      <c r="P407" s="2">
        <v>247</v>
      </c>
    </row>
    <row r="408" spans="1:16" x14ac:dyDescent="0.3">
      <c r="A408" s="27">
        <v>43782</v>
      </c>
      <c r="B408" s="2">
        <v>128.80000000000001</v>
      </c>
      <c r="C408" s="2">
        <v>129.22999999999999</v>
      </c>
      <c r="D408" s="2">
        <v>128.66999999999999</v>
      </c>
      <c r="E408" s="2">
        <v>129.22999999999999</v>
      </c>
      <c r="F408" s="2">
        <v>0.68</v>
      </c>
      <c r="G408" s="2">
        <v>1546</v>
      </c>
      <c r="H408" s="1"/>
      <c r="J408" s="27">
        <v>43782</v>
      </c>
      <c r="K408" s="2">
        <v>109.92</v>
      </c>
      <c r="L408" s="2">
        <v>110.05</v>
      </c>
      <c r="M408" s="2">
        <v>109.88</v>
      </c>
      <c r="N408" s="2">
        <v>110.05</v>
      </c>
      <c r="O408" s="2">
        <v>0.19</v>
      </c>
      <c r="P408" s="2">
        <v>-626</v>
      </c>
    </row>
    <row r="409" spans="1:16" x14ac:dyDescent="0.3">
      <c r="A409" s="27">
        <v>43781</v>
      </c>
      <c r="B409" s="2">
        <v>129.02000000000001</v>
      </c>
      <c r="C409" s="2">
        <v>129.54</v>
      </c>
      <c r="D409" s="2">
        <v>128.49</v>
      </c>
      <c r="E409" s="2">
        <v>128.55000000000001</v>
      </c>
      <c r="F409" s="2">
        <v>-0.55000000000000004</v>
      </c>
      <c r="G409" s="2">
        <v>-1534</v>
      </c>
      <c r="H409" s="1"/>
      <c r="J409" s="27">
        <v>43781</v>
      </c>
      <c r="K409" s="2">
        <v>110</v>
      </c>
      <c r="L409" s="2">
        <v>110.11</v>
      </c>
      <c r="M409" s="2">
        <v>109.82</v>
      </c>
      <c r="N409" s="2">
        <v>109.86</v>
      </c>
      <c r="O409" s="2">
        <v>-0.15</v>
      </c>
      <c r="P409" s="2">
        <v>1327</v>
      </c>
    </row>
    <row r="410" spans="1:16" x14ac:dyDescent="0.3">
      <c r="A410" s="27">
        <v>43780</v>
      </c>
      <c r="B410" s="2">
        <v>128.87</v>
      </c>
      <c r="C410" s="2">
        <v>129.34</v>
      </c>
      <c r="D410" s="2">
        <v>128.43</v>
      </c>
      <c r="E410" s="2">
        <v>129.1</v>
      </c>
      <c r="F410" s="2">
        <v>0.12</v>
      </c>
      <c r="G410" s="2">
        <v>-3616</v>
      </c>
      <c r="H410" s="1"/>
      <c r="J410" s="27">
        <v>43780</v>
      </c>
      <c r="K410" s="2">
        <v>109.93</v>
      </c>
      <c r="L410" s="2">
        <v>110.09</v>
      </c>
      <c r="M410" s="2">
        <v>109.85</v>
      </c>
      <c r="N410" s="2">
        <v>110.01</v>
      </c>
      <c r="O410" s="2">
        <v>0.04</v>
      </c>
      <c r="P410" s="2">
        <v>-4541</v>
      </c>
    </row>
    <row r="411" spans="1:16" x14ac:dyDescent="0.3">
      <c r="A411" s="27">
        <v>43777</v>
      </c>
      <c r="B411" s="2">
        <v>127.82</v>
      </c>
      <c r="C411" s="2">
        <v>129.1</v>
      </c>
      <c r="D411" s="2">
        <v>127.73</v>
      </c>
      <c r="E411" s="2">
        <v>128.97999999999999</v>
      </c>
      <c r="F411" s="2">
        <v>0.32</v>
      </c>
      <c r="G411" s="2">
        <v>2022</v>
      </c>
      <c r="H411" s="1"/>
      <c r="J411" s="27">
        <v>43777</v>
      </c>
      <c r="K411" s="2">
        <v>109.67</v>
      </c>
      <c r="L411" s="2">
        <v>109.99</v>
      </c>
      <c r="M411" s="2">
        <v>109.64</v>
      </c>
      <c r="N411" s="2">
        <v>109.97</v>
      </c>
      <c r="O411" s="2">
        <v>0.1</v>
      </c>
      <c r="P411" s="2">
        <v>2167</v>
      </c>
    </row>
    <row r="412" spans="1:16" x14ac:dyDescent="0.3">
      <c r="A412" s="27">
        <v>43776</v>
      </c>
      <c r="B412" s="2">
        <v>129.06</v>
      </c>
      <c r="C412" s="2">
        <v>129.08000000000001</v>
      </c>
      <c r="D412" s="2">
        <v>128.65</v>
      </c>
      <c r="E412" s="2">
        <v>128.66</v>
      </c>
      <c r="F412" s="2">
        <v>-0.23</v>
      </c>
      <c r="G412" s="2">
        <v>-4081</v>
      </c>
      <c r="H412" s="1"/>
      <c r="J412" s="27">
        <v>43776</v>
      </c>
      <c r="K412" s="2">
        <v>110</v>
      </c>
      <c r="L412" s="2">
        <v>110.03</v>
      </c>
      <c r="M412" s="2">
        <v>109.87</v>
      </c>
      <c r="N412" s="2">
        <v>109.87</v>
      </c>
      <c r="O412" s="2">
        <v>-0.1</v>
      </c>
      <c r="P412" s="2">
        <v>-11175</v>
      </c>
    </row>
    <row r="413" spans="1:16" x14ac:dyDescent="0.3">
      <c r="A413" s="27">
        <v>43775</v>
      </c>
      <c r="B413" s="2">
        <v>128.44999999999999</v>
      </c>
      <c r="C413" s="2">
        <v>128.88999999999999</v>
      </c>
      <c r="D413" s="2">
        <v>128.19</v>
      </c>
      <c r="E413" s="2">
        <v>128.88999999999999</v>
      </c>
      <c r="F413" s="2">
        <v>0.08</v>
      </c>
      <c r="G413" s="2">
        <v>-4909</v>
      </c>
      <c r="H413" s="1"/>
      <c r="J413" s="27">
        <v>43775</v>
      </c>
      <c r="K413" s="2">
        <v>109.88</v>
      </c>
      <c r="L413" s="2">
        <v>109.97</v>
      </c>
      <c r="M413" s="2">
        <v>109.72</v>
      </c>
      <c r="N413" s="2">
        <v>109.97</v>
      </c>
      <c r="O413" s="2">
        <v>0.01</v>
      </c>
      <c r="P413" s="2">
        <v>-6957</v>
      </c>
    </row>
    <row r="414" spans="1:16" x14ac:dyDescent="0.3">
      <c r="A414" s="27">
        <v>43774</v>
      </c>
      <c r="B414" s="2">
        <v>128.44999999999999</v>
      </c>
      <c r="C414" s="2">
        <v>128.84</v>
      </c>
      <c r="D414" s="2">
        <v>127.82</v>
      </c>
      <c r="E414" s="2">
        <v>128.81</v>
      </c>
      <c r="F414" s="2">
        <v>0.21</v>
      </c>
      <c r="G414" s="2">
        <v>2121</v>
      </c>
      <c r="H414" s="1"/>
      <c r="J414" s="27">
        <v>43774</v>
      </c>
      <c r="K414" s="2">
        <v>109.8</v>
      </c>
      <c r="L414" s="2">
        <v>109.96</v>
      </c>
      <c r="M414" s="2">
        <v>109.64</v>
      </c>
      <c r="N414" s="2">
        <v>109.96</v>
      </c>
      <c r="O414" s="2">
        <v>0.14000000000000001</v>
      </c>
      <c r="P414" s="2">
        <v>-537</v>
      </c>
    </row>
    <row r="415" spans="1:16" x14ac:dyDescent="0.3">
      <c r="A415" s="27">
        <v>43773</v>
      </c>
      <c r="B415" s="2">
        <v>129.5</v>
      </c>
      <c r="C415" s="2">
        <v>129.59</v>
      </c>
      <c r="D415" s="2">
        <v>128.6</v>
      </c>
      <c r="E415" s="2">
        <v>128.6</v>
      </c>
      <c r="F415" s="2">
        <v>-1.1200000000000001</v>
      </c>
      <c r="G415" s="2">
        <v>859</v>
      </c>
      <c r="H415" s="1"/>
      <c r="J415" s="27">
        <v>43773</v>
      </c>
      <c r="K415" s="2">
        <v>110.08</v>
      </c>
      <c r="L415" s="2">
        <v>110.09</v>
      </c>
      <c r="M415" s="2">
        <v>109.82</v>
      </c>
      <c r="N415" s="2">
        <v>109.82</v>
      </c>
      <c r="O415" s="2">
        <v>-0.28999999999999998</v>
      </c>
      <c r="P415" s="2">
        <v>-6064</v>
      </c>
    </row>
    <row r="416" spans="1:16" x14ac:dyDescent="0.3">
      <c r="A416" s="27">
        <v>43770</v>
      </c>
      <c r="B416" s="2">
        <v>130.08000000000001</v>
      </c>
      <c r="C416" s="2">
        <v>130.27000000000001</v>
      </c>
      <c r="D416" s="2">
        <v>129.63</v>
      </c>
      <c r="E416" s="2">
        <v>129.72</v>
      </c>
      <c r="F416" s="2">
        <v>-7.0000000000000007E-2</v>
      </c>
      <c r="G416" s="2">
        <v>-1321</v>
      </c>
      <c r="H416" s="1"/>
      <c r="J416" s="27">
        <v>43770</v>
      </c>
      <c r="K416" s="2">
        <v>110.2</v>
      </c>
      <c r="L416" s="2">
        <v>110.23</v>
      </c>
      <c r="M416" s="2">
        <v>110.1</v>
      </c>
      <c r="N416" s="2">
        <v>110.11</v>
      </c>
      <c r="O416" s="2">
        <v>-0.02</v>
      </c>
      <c r="P416" s="2">
        <v>2911</v>
      </c>
    </row>
    <row r="417" spans="1:16" x14ac:dyDescent="0.3">
      <c r="A417" s="27">
        <v>43769</v>
      </c>
      <c r="B417" s="2">
        <v>130</v>
      </c>
      <c r="C417" s="2">
        <v>130</v>
      </c>
      <c r="D417" s="2">
        <v>129.61000000000001</v>
      </c>
      <c r="E417" s="2">
        <v>129.79</v>
      </c>
      <c r="F417" s="2">
        <v>0.18</v>
      </c>
      <c r="G417" s="2">
        <v>850</v>
      </c>
      <c r="H417" s="1"/>
      <c r="J417" s="27">
        <v>43769</v>
      </c>
      <c r="K417" s="2">
        <v>110.21</v>
      </c>
      <c r="L417" s="2">
        <v>110.21</v>
      </c>
      <c r="M417" s="2">
        <v>110.11</v>
      </c>
      <c r="N417" s="2">
        <v>110.13</v>
      </c>
      <c r="O417" s="2">
        <v>0</v>
      </c>
      <c r="P417" s="2">
        <v>-2516</v>
      </c>
    </row>
    <row r="418" spans="1:16" x14ac:dyDescent="0.3">
      <c r="A418" s="27">
        <v>43768</v>
      </c>
      <c r="B418" s="2">
        <v>129.29</v>
      </c>
      <c r="C418" s="2">
        <v>129.91</v>
      </c>
      <c r="D418" s="2">
        <v>129.21</v>
      </c>
      <c r="E418" s="2">
        <v>129.61000000000001</v>
      </c>
      <c r="F418" s="2">
        <v>0.26</v>
      </c>
      <c r="G418" s="2">
        <v>336</v>
      </c>
      <c r="H418" s="1"/>
      <c r="J418" s="27">
        <v>43768</v>
      </c>
      <c r="K418" s="2">
        <v>110.06</v>
      </c>
      <c r="L418" s="2">
        <v>110.2</v>
      </c>
      <c r="M418" s="2">
        <v>110</v>
      </c>
      <c r="N418" s="2">
        <v>110.13</v>
      </c>
      <c r="O418" s="2">
        <v>0.06</v>
      </c>
      <c r="P418" s="2">
        <v>-4061</v>
      </c>
    </row>
    <row r="419" spans="1:16" x14ac:dyDescent="0.3">
      <c r="A419" s="27">
        <v>43767</v>
      </c>
      <c r="B419" s="2">
        <v>129.01</v>
      </c>
      <c r="C419" s="2">
        <v>129.44</v>
      </c>
      <c r="D419" s="2">
        <v>128.84</v>
      </c>
      <c r="E419" s="2">
        <v>129.35</v>
      </c>
      <c r="F419" s="2">
        <v>0.08</v>
      </c>
      <c r="G419" s="2">
        <v>-46</v>
      </c>
      <c r="H419" s="1"/>
      <c r="J419" s="27">
        <v>43767</v>
      </c>
      <c r="K419" s="2">
        <v>109.9</v>
      </c>
      <c r="L419" s="2">
        <v>110.07</v>
      </c>
      <c r="M419" s="2">
        <v>109.88</v>
      </c>
      <c r="N419" s="2">
        <v>110.07</v>
      </c>
      <c r="O419" s="2">
        <v>0.13</v>
      </c>
      <c r="P419" s="2">
        <v>7980</v>
      </c>
    </row>
    <row r="420" spans="1:16" x14ac:dyDescent="0.3">
      <c r="A420" s="27">
        <v>43766</v>
      </c>
      <c r="B420" s="2">
        <v>130.18</v>
      </c>
      <c r="C420" s="2">
        <v>130.25</v>
      </c>
      <c r="D420" s="2">
        <v>129.27000000000001</v>
      </c>
      <c r="E420" s="2">
        <v>129.27000000000001</v>
      </c>
      <c r="F420" s="2">
        <v>-1.03</v>
      </c>
      <c r="G420" s="2">
        <v>-703</v>
      </c>
      <c r="H420" s="1"/>
      <c r="J420" s="27">
        <v>43766</v>
      </c>
      <c r="K420" s="2">
        <v>110.21</v>
      </c>
      <c r="L420" s="2">
        <v>110.23</v>
      </c>
      <c r="M420" s="2">
        <v>109.94</v>
      </c>
      <c r="N420" s="2">
        <v>109.94</v>
      </c>
      <c r="O420" s="2">
        <v>-0.28999999999999998</v>
      </c>
      <c r="P420" s="2">
        <v>-2047</v>
      </c>
    </row>
    <row r="421" spans="1:16" x14ac:dyDescent="0.3">
      <c r="A421" s="27">
        <v>43763</v>
      </c>
      <c r="B421" s="2">
        <v>130.66999999999999</v>
      </c>
      <c r="C421" s="2">
        <v>130.74</v>
      </c>
      <c r="D421" s="2">
        <v>130.25</v>
      </c>
      <c r="E421" s="2">
        <v>130.30000000000001</v>
      </c>
      <c r="F421" s="2">
        <v>-0.46</v>
      </c>
      <c r="G421" s="2">
        <v>-1296</v>
      </c>
      <c r="H421" s="1"/>
      <c r="J421" s="27">
        <v>43763</v>
      </c>
      <c r="K421" s="2">
        <v>110.38</v>
      </c>
      <c r="L421" s="2">
        <v>110.4</v>
      </c>
      <c r="M421" s="2">
        <v>110.23</v>
      </c>
      <c r="N421" s="2">
        <v>110.23</v>
      </c>
      <c r="O421" s="2">
        <v>-0.15</v>
      </c>
      <c r="P421" s="2">
        <v>-1980</v>
      </c>
    </row>
    <row r="422" spans="1:16" x14ac:dyDescent="0.3">
      <c r="A422" s="27">
        <v>43762</v>
      </c>
      <c r="B422" s="2">
        <v>130.9</v>
      </c>
      <c r="C422" s="2">
        <v>130.91</v>
      </c>
      <c r="D422" s="2">
        <v>130.37</v>
      </c>
      <c r="E422" s="2">
        <v>130.76</v>
      </c>
      <c r="F422" s="2">
        <v>0.1</v>
      </c>
      <c r="G422" s="2">
        <v>-2024</v>
      </c>
      <c r="H422" s="1"/>
      <c r="J422" s="27">
        <v>43762</v>
      </c>
      <c r="K422" s="2">
        <v>110.48</v>
      </c>
      <c r="L422" s="2">
        <v>110.48</v>
      </c>
      <c r="M422" s="2">
        <v>110.3</v>
      </c>
      <c r="N422" s="2">
        <v>110.38</v>
      </c>
      <c r="O422" s="2">
        <v>-0.04</v>
      </c>
      <c r="P422" s="2">
        <v>-9189</v>
      </c>
    </row>
    <row r="423" spans="1:16" x14ac:dyDescent="0.3">
      <c r="A423" s="27">
        <v>43761</v>
      </c>
      <c r="B423" s="2">
        <v>130.75</v>
      </c>
      <c r="C423" s="2">
        <v>130.91999999999999</v>
      </c>
      <c r="D423" s="2">
        <v>130.38999999999999</v>
      </c>
      <c r="E423" s="2">
        <v>130.66</v>
      </c>
      <c r="F423" s="2">
        <v>0.06</v>
      </c>
      <c r="G423" s="2">
        <v>-4891</v>
      </c>
      <c r="H423" s="1"/>
      <c r="J423" s="27">
        <v>43761</v>
      </c>
      <c r="K423" s="2">
        <v>110.47</v>
      </c>
      <c r="L423" s="2">
        <v>110.5</v>
      </c>
      <c r="M423" s="2">
        <v>110.36</v>
      </c>
      <c r="N423" s="2">
        <v>110.42</v>
      </c>
      <c r="O423" s="2">
        <v>-0.02</v>
      </c>
      <c r="P423" s="2">
        <v>-3391</v>
      </c>
    </row>
    <row r="424" spans="1:16" x14ac:dyDescent="0.3">
      <c r="A424" s="27">
        <v>43760</v>
      </c>
      <c r="B424" s="2">
        <v>130.30000000000001</v>
      </c>
      <c r="C424" s="2">
        <v>130.65</v>
      </c>
      <c r="D424" s="2">
        <v>130.18</v>
      </c>
      <c r="E424" s="2">
        <v>130.6</v>
      </c>
      <c r="F424" s="2">
        <v>0.2</v>
      </c>
      <c r="G424" s="2">
        <v>-1624</v>
      </c>
      <c r="H424" s="1"/>
      <c r="J424" s="27">
        <v>43760</v>
      </c>
      <c r="K424" s="2">
        <v>110.31</v>
      </c>
      <c r="L424" s="2">
        <v>110.45</v>
      </c>
      <c r="M424" s="2">
        <v>110.3</v>
      </c>
      <c r="N424" s="2">
        <v>110.44</v>
      </c>
      <c r="O424" s="2">
        <v>0.13</v>
      </c>
      <c r="P424" s="2">
        <v>1877</v>
      </c>
    </row>
    <row r="425" spans="1:16" x14ac:dyDescent="0.3">
      <c r="A425" s="27">
        <v>43759</v>
      </c>
      <c r="B425" s="2">
        <v>131.25</v>
      </c>
      <c r="C425" s="2">
        <v>131.31</v>
      </c>
      <c r="D425" s="2">
        <v>130.4</v>
      </c>
      <c r="E425" s="2">
        <v>130.4</v>
      </c>
      <c r="F425" s="2">
        <v>-0.86</v>
      </c>
      <c r="G425" s="2">
        <v>-2879</v>
      </c>
      <c r="H425" s="1"/>
      <c r="J425" s="27">
        <v>43759</v>
      </c>
      <c r="K425" s="2">
        <v>110.47</v>
      </c>
      <c r="L425" s="2">
        <v>110.49</v>
      </c>
      <c r="M425" s="2">
        <v>110.31</v>
      </c>
      <c r="N425" s="2">
        <v>110.31</v>
      </c>
      <c r="O425" s="2">
        <v>-0.16</v>
      </c>
      <c r="P425" s="2">
        <v>-8298</v>
      </c>
    </row>
    <row r="426" spans="1:16" x14ac:dyDescent="0.3">
      <c r="A426" s="27">
        <v>43756</v>
      </c>
      <c r="B426" s="2">
        <v>131.47</v>
      </c>
      <c r="C426" s="2">
        <v>131.56</v>
      </c>
      <c r="D426" s="2">
        <v>131.22999999999999</v>
      </c>
      <c r="E426" s="2">
        <v>131.26</v>
      </c>
      <c r="F426" s="2">
        <v>-0.12</v>
      </c>
      <c r="G426" s="2">
        <v>-1584</v>
      </c>
      <c r="H426" s="1"/>
      <c r="J426" s="27">
        <v>43756</v>
      </c>
      <c r="K426" s="2">
        <v>110.5</v>
      </c>
      <c r="L426" s="2">
        <v>110.52</v>
      </c>
      <c r="M426" s="2">
        <v>110.42</v>
      </c>
      <c r="N426" s="2">
        <v>110.47</v>
      </c>
      <c r="O426" s="2">
        <v>0</v>
      </c>
      <c r="P426" s="2">
        <v>-8447</v>
      </c>
    </row>
    <row r="427" spans="1:16" x14ac:dyDescent="0.3">
      <c r="A427" s="27">
        <v>43755</v>
      </c>
      <c r="B427" s="2">
        <v>132.05000000000001</v>
      </c>
      <c r="C427" s="2">
        <v>132.13999999999999</v>
      </c>
      <c r="D427" s="2">
        <v>131.24</v>
      </c>
      <c r="E427" s="2">
        <v>131.38</v>
      </c>
      <c r="F427" s="2">
        <v>-0.56999999999999995</v>
      </c>
      <c r="G427" s="2">
        <v>-4989</v>
      </c>
      <c r="H427" s="1"/>
      <c r="J427" s="27">
        <v>43755</v>
      </c>
      <c r="K427" s="2">
        <v>110.68</v>
      </c>
      <c r="L427" s="2">
        <v>110.7</v>
      </c>
      <c r="M427" s="2">
        <v>110.47</v>
      </c>
      <c r="N427" s="2">
        <v>110.47</v>
      </c>
      <c r="O427" s="2">
        <v>-0.19</v>
      </c>
      <c r="P427" s="2">
        <v>-13309</v>
      </c>
    </row>
    <row r="428" spans="1:16" x14ac:dyDescent="0.3">
      <c r="A428" s="27">
        <v>43754</v>
      </c>
      <c r="B428" s="2">
        <v>132</v>
      </c>
      <c r="C428" s="2">
        <v>132.22999999999999</v>
      </c>
      <c r="D428" s="2">
        <v>131.72999999999999</v>
      </c>
      <c r="E428" s="2">
        <v>131.94999999999999</v>
      </c>
      <c r="F428" s="2">
        <v>-0.23</v>
      </c>
      <c r="G428" s="2">
        <v>-2779</v>
      </c>
      <c r="H428" s="1"/>
      <c r="J428" s="27">
        <v>43754</v>
      </c>
      <c r="K428" s="2">
        <v>110.75</v>
      </c>
      <c r="L428" s="2">
        <v>110.8</v>
      </c>
      <c r="M428" s="2">
        <v>110.62</v>
      </c>
      <c r="N428" s="2">
        <v>110.66</v>
      </c>
      <c r="O428" s="2">
        <v>-0.13</v>
      </c>
      <c r="P428" s="2">
        <v>-7265</v>
      </c>
    </row>
    <row r="429" spans="1:16" x14ac:dyDescent="0.3">
      <c r="A429" s="27">
        <v>43753</v>
      </c>
      <c r="B429" s="2">
        <v>132.58000000000001</v>
      </c>
      <c r="C429" s="2">
        <v>132.74</v>
      </c>
      <c r="D429" s="2">
        <v>132.18</v>
      </c>
      <c r="E429" s="2">
        <v>132.18</v>
      </c>
      <c r="F429" s="2">
        <v>-0.35</v>
      </c>
      <c r="G429" s="2">
        <v>-2005</v>
      </c>
      <c r="H429" s="1"/>
      <c r="J429" s="27">
        <v>43753</v>
      </c>
      <c r="K429" s="2">
        <v>110.85</v>
      </c>
      <c r="L429" s="2">
        <v>110.88</v>
      </c>
      <c r="M429" s="2">
        <v>110.78</v>
      </c>
      <c r="N429" s="2">
        <v>110.79</v>
      </c>
      <c r="O429" s="2">
        <v>-0.05</v>
      </c>
      <c r="P429" s="2">
        <v>-316</v>
      </c>
    </row>
    <row r="430" spans="1:16" x14ac:dyDescent="0.3">
      <c r="A430" s="27">
        <v>43752</v>
      </c>
      <c r="B430" s="2">
        <v>132.15</v>
      </c>
      <c r="C430" s="2">
        <v>132.53</v>
      </c>
      <c r="D430" s="2">
        <v>132.15</v>
      </c>
      <c r="E430" s="2">
        <v>132.53</v>
      </c>
      <c r="F430" s="2">
        <v>-0.01</v>
      </c>
      <c r="G430" s="2">
        <v>-312</v>
      </c>
      <c r="H430" s="1"/>
      <c r="J430" s="27">
        <v>43752</v>
      </c>
      <c r="K430" s="2">
        <v>110.82</v>
      </c>
      <c r="L430" s="2">
        <v>110.86</v>
      </c>
      <c r="M430" s="2">
        <v>110.78</v>
      </c>
      <c r="N430" s="2">
        <v>110.84</v>
      </c>
      <c r="O430" s="2">
        <v>-0.04</v>
      </c>
      <c r="P430" s="2">
        <v>3649</v>
      </c>
    </row>
    <row r="431" spans="1:16" x14ac:dyDescent="0.3">
      <c r="A431" s="27">
        <v>43749</v>
      </c>
      <c r="B431" s="2">
        <v>132.36000000000001</v>
      </c>
      <c r="C431" s="2">
        <v>132.54</v>
      </c>
      <c r="D431" s="2">
        <v>132.07</v>
      </c>
      <c r="E431" s="2">
        <v>132.54</v>
      </c>
      <c r="F431" s="2">
        <v>-0.24</v>
      </c>
      <c r="G431" s="2">
        <v>-5761</v>
      </c>
      <c r="H431" s="1"/>
      <c r="J431" s="27">
        <v>43749</v>
      </c>
      <c r="K431" s="2">
        <v>110.81</v>
      </c>
      <c r="L431" s="2">
        <v>110.88</v>
      </c>
      <c r="M431" s="2">
        <v>110.75</v>
      </c>
      <c r="N431" s="2">
        <v>110.88</v>
      </c>
      <c r="O431" s="2">
        <v>-0.01</v>
      </c>
      <c r="P431" s="2">
        <v>3559</v>
      </c>
    </row>
    <row r="432" spans="1:16" x14ac:dyDescent="0.3">
      <c r="A432" s="27">
        <v>43748</v>
      </c>
      <c r="B432" s="2">
        <v>133.47</v>
      </c>
      <c r="C432" s="2">
        <v>133.57</v>
      </c>
      <c r="D432" s="2">
        <v>132.71</v>
      </c>
      <c r="E432" s="2">
        <v>132.78</v>
      </c>
      <c r="F432" s="2">
        <v>-0.42</v>
      </c>
      <c r="G432" s="2">
        <v>-1369</v>
      </c>
      <c r="H432" s="1"/>
      <c r="J432" s="27">
        <v>43748</v>
      </c>
      <c r="K432" s="2">
        <v>111.02</v>
      </c>
      <c r="L432" s="2">
        <v>111.06</v>
      </c>
      <c r="M432" s="2">
        <v>110.88</v>
      </c>
      <c r="N432" s="2">
        <v>110.89</v>
      </c>
      <c r="O432" s="2">
        <v>-0.06</v>
      </c>
      <c r="P432" s="2">
        <v>-491</v>
      </c>
    </row>
    <row r="433" spans="1:16" x14ac:dyDescent="0.3">
      <c r="A433" s="27">
        <v>43746</v>
      </c>
      <c r="B433" s="2">
        <v>133.41999999999999</v>
      </c>
      <c r="C433" s="2">
        <v>133.46</v>
      </c>
      <c r="D433" s="2">
        <v>133</v>
      </c>
      <c r="E433" s="2">
        <v>133.19999999999999</v>
      </c>
      <c r="F433" s="2">
        <v>-0.34</v>
      </c>
      <c r="G433" s="2">
        <v>-1985</v>
      </c>
      <c r="H433" s="1"/>
      <c r="J433" s="27">
        <v>43746</v>
      </c>
      <c r="K433" s="2">
        <v>111.01</v>
      </c>
      <c r="L433" s="2">
        <v>111.01</v>
      </c>
      <c r="M433" s="2">
        <v>110.91</v>
      </c>
      <c r="N433" s="2">
        <v>110.95</v>
      </c>
      <c r="O433" s="2">
        <v>-7.0000000000000007E-2</v>
      </c>
      <c r="P433" s="2">
        <v>-3014</v>
      </c>
    </row>
    <row r="434" spans="1:16" x14ac:dyDescent="0.3">
      <c r="A434" s="27">
        <v>43745</v>
      </c>
      <c r="B434" s="2">
        <v>133.75</v>
      </c>
      <c r="C434" s="2">
        <v>133.91999999999999</v>
      </c>
      <c r="D434" s="2">
        <v>133.4</v>
      </c>
      <c r="E434" s="2">
        <v>133.54</v>
      </c>
      <c r="F434" s="2">
        <v>-0.21</v>
      </c>
      <c r="G434" s="2">
        <v>-202</v>
      </c>
      <c r="H434" s="1"/>
      <c r="J434" s="27">
        <v>43745</v>
      </c>
      <c r="K434" s="2">
        <v>111.08</v>
      </c>
      <c r="L434" s="2">
        <v>111.12</v>
      </c>
      <c r="M434" s="2">
        <v>111</v>
      </c>
      <c r="N434" s="2">
        <v>111.02</v>
      </c>
      <c r="O434" s="2">
        <v>-7.0000000000000007E-2</v>
      </c>
      <c r="P434" s="2">
        <v>5861</v>
      </c>
    </row>
    <row r="435" spans="1:16" x14ac:dyDescent="0.3">
      <c r="A435" s="27">
        <v>43742</v>
      </c>
      <c r="B435" s="2">
        <v>132.9</v>
      </c>
      <c r="C435" s="2">
        <v>133.81</v>
      </c>
      <c r="D435" s="2">
        <v>132.9</v>
      </c>
      <c r="E435" s="2">
        <v>133.75</v>
      </c>
      <c r="F435" s="2">
        <v>1.34</v>
      </c>
      <c r="G435" s="2">
        <v>3016</v>
      </c>
      <c r="H435" s="1"/>
      <c r="J435" s="27">
        <v>43742</v>
      </c>
      <c r="K435" s="2">
        <v>110.93</v>
      </c>
      <c r="L435" s="2">
        <v>111.11</v>
      </c>
      <c r="M435" s="2">
        <v>110.93</v>
      </c>
      <c r="N435" s="2">
        <v>111.09</v>
      </c>
      <c r="O435" s="2">
        <v>0.28000000000000003</v>
      </c>
      <c r="P435" s="2">
        <v>9432</v>
      </c>
    </row>
    <row r="436" spans="1:16" x14ac:dyDescent="0.3">
      <c r="A436" s="27">
        <v>43740</v>
      </c>
      <c r="B436" s="2">
        <v>132.83000000000001</v>
      </c>
      <c r="C436" s="2">
        <v>132.85</v>
      </c>
      <c r="D436" s="2">
        <v>132.30000000000001</v>
      </c>
      <c r="E436" s="2">
        <v>132.41</v>
      </c>
      <c r="F436" s="2">
        <v>0.01</v>
      </c>
      <c r="G436" s="2">
        <v>1966</v>
      </c>
      <c r="H436" s="1"/>
      <c r="J436" s="27">
        <v>43740</v>
      </c>
      <c r="K436" s="2">
        <v>110.87</v>
      </c>
      <c r="L436" s="2">
        <v>110.87</v>
      </c>
      <c r="M436" s="2">
        <v>110.77</v>
      </c>
      <c r="N436" s="2">
        <v>110.81</v>
      </c>
      <c r="O436" s="2">
        <v>0.06</v>
      </c>
      <c r="P436" s="2">
        <v>5182</v>
      </c>
    </row>
    <row r="437" spans="1:16" x14ac:dyDescent="0.3">
      <c r="A437" s="27">
        <v>43739</v>
      </c>
      <c r="B437" s="2">
        <v>132.9</v>
      </c>
      <c r="C437" s="2">
        <v>133.04</v>
      </c>
      <c r="D437" s="2">
        <v>132.09</v>
      </c>
      <c r="E437" s="2">
        <v>132.4</v>
      </c>
      <c r="F437" s="2">
        <v>-0.43</v>
      </c>
      <c r="G437" s="2">
        <v>-1648</v>
      </c>
      <c r="H437" s="1"/>
      <c r="J437" s="27">
        <v>43739</v>
      </c>
      <c r="K437" s="2">
        <v>110.84</v>
      </c>
      <c r="L437" s="2">
        <v>110.88</v>
      </c>
      <c r="M437" s="2">
        <v>110.68</v>
      </c>
      <c r="N437" s="2">
        <v>110.75</v>
      </c>
      <c r="O437" s="2">
        <v>-0.08</v>
      </c>
      <c r="P437" s="2">
        <v>-7255</v>
      </c>
    </row>
    <row r="438" spans="1:16" x14ac:dyDescent="0.3">
      <c r="A438" s="27">
        <v>43738</v>
      </c>
      <c r="B438" s="2">
        <v>133.09</v>
      </c>
      <c r="C438" s="2">
        <v>133.1</v>
      </c>
      <c r="D438" s="2">
        <v>132.77000000000001</v>
      </c>
      <c r="E438" s="2">
        <v>132.83000000000001</v>
      </c>
      <c r="F438" s="2">
        <v>-0.13</v>
      </c>
      <c r="G438" s="2">
        <v>775</v>
      </c>
      <c r="H438" s="1"/>
      <c r="J438" s="27">
        <v>43738</v>
      </c>
      <c r="K438" s="2">
        <v>110.85</v>
      </c>
      <c r="L438" s="2">
        <v>110.89</v>
      </c>
      <c r="M438" s="2">
        <v>110.83</v>
      </c>
      <c r="N438" s="2">
        <v>110.83</v>
      </c>
      <c r="O438" s="2">
        <v>0.01</v>
      </c>
      <c r="P438" s="2">
        <v>4454</v>
      </c>
    </row>
    <row r="439" spans="1:16" x14ac:dyDescent="0.3">
      <c r="A439" s="27">
        <v>43735</v>
      </c>
      <c r="B439" s="2">
        <v>133.12</v>
      </c>
      <c r="C439" s="2">
        <v>133.21</v>
      </c>
      <c r="D439" s="2">
        <v>132.94</v>
      </c>
      <c r="E439" s="2">
        <v>132.96</v>
      </c>
      <c r="F439" s="2">
        <v>-0.14000000000000001</v>
      </c>
      <c r="G439" s="2">
        <v>-67</v>
      </c>
      <c r="H439" s="1"/>
      <c r="J439" s="27">
        <v>43735</v>
      </c>
      <c r="K439" s="2">
        <v>110.82</v>
      </c>
      <c r="L439" s="2">
        <v>110.84</v>
      </c>
      <c r="M439" s="2">
        <v>110.8</v>
      </c>
      <c r="N439" s="2">
        <v>110.82</v>
      </c>
      <c r="O439" s="2">
        <v>0</v>
      </c>
      <c r="P439" s="2">
        <v>36</v>
      </c>
    </row>
    <row r="440" spans="1:16" x14ac:dyDescent="0.3">
      <c r="A440" s="27">
        <v>43734</v>
      </c>
      <c r="B440" s="2">
        <v>133</v>
      </c>
      <c r="C440" s="2">
        <v>133.18</v>
      </c>
      <c r="D440" s="2">
        <v>132.93</v>
      </c>
      <c r="E440" s="2">
        <v>133.1</v>
      </c>
      <c r="F440" s="2">
        <v>-0.13</v>
      </c>
      <c r="G440" s="2">
        <v>308</v>
      </c>
      <c r="H440" s="1"/>
      <c r="J440" s="27">
        <v>43734</v>
      </c>
      <c r="K440" s="2">
        <v>110.76</v>
      </c>
      <c r="L440" s="2">
        <v>110.82</v>
      </c>
      <c r="M440" s="2">
        <v>110.75</v>
      </c>
      <c r="N440" s="2">
        <v>110.82</v>
      </c>
      <c r="O440" s="2">
        <v>0.01</v>
      </c>
      <c r="P440" s="2">
        <v>-1514</v>
      </c>
    </row>
    <row r="441" spans="1:16" x14ac:dyDescent="0.3">
      <c r="A441" s="27">
        <v>43733</v>
      </c>
      <c r="B441" s="2">
        <v>133.35</v>
      </c>
      <c r="C441" s="2">
        <v>133.37</v>
      </c>
      <c r="D441" s="2">
        <v>133.1</v>
      </c>
      <c r="E441" s="2">
        <v>133.22999999999999</v>
      </c>
      <c r="F441" s="2">
        <v>0.24</v>
      </c>
      <c r="G441" s="2">
        <v>-277</v>
      </c>
      <c r="H441" s="1"/>
      <c r="J441" s="27">
        <v>43733</v>
      </c>
      <c r="K441" s="2">
        <v>110.81</v>
      </c>
      <c r="L441" s="2">
        <v>110.84</v>
      </c>
      <c r="M441" s="2">
        <v>110.78</v>
      </c>
      <c r="N441" s="2">
        <v>110.81</v>
      </c>
      <c r="O441" s="2">
        <v>7.0000000000000007E-2</v>
      </c>
      <c r="P441" s="2">
        <v>1932</v>
      </c>
    </row>
    <row r="442" spans="1:16" x14ac:dyDescent="0.3">
      <c r="A442" s="27">
        <v>43732</v>
      </c>
      <c r="B442" s="2">
        <v>132.88</v>
      </c>
      <c r="C442" s="2">
        <v>133.06</v>
      </c>
      <c r="D442" s="2">
        <v>132.63</v>
      </c>
      <c r="E442" s="2">
        <v>132.99</v>
      </c>
      <c r="F442" s="2">
        <v>0.23</v>
      </c>
      <c r="G442" s="2">
        <v>3678</v>
      </c>
      <c r="H442" s="1"/>
      <c r="J442" s="27">
        <v>43732</v>
      </c>
      <c r="K442" s="2">
        <v>110.71</v>
      </c>
      <c r="L442" s="2">
        <v>110.75</v>
      </c>
      <c r="M442" s="2">
        <v>110.65</v>
      </c>
      <c r="N442" s="2">
        <v>110.74</v>
      </c>
      <c r="O442" s="2">
        <v>0.05</v>
      </c>
      <c r="P442" s="2">
        <v>891</v>
      </c>
    </row>
    <row r="443" spans="1:16" x14ac:dyDescent="0.3">
      <c r="A443" s="27">
        <v>43731</v>
      </c>
      <c r="B443" s="2">
        <v>133.04</v>
      </c>
      <c r="C443" s="2">
        <v>133.11000000000001</v>
      </c>
      <c r="D443" s="2">
        <v>132.72999999999999</v>
      </c>
      <c r="E443" s="2">
        <v>132.76</v>
      </c>
      <c r="F443" s="2">
        <v>-0.12</v>
      </c>
      <c r="G443" s="2">
        <v>-799</v>
      </c>
      <c r="H443" s="1"/>
      <c r="J443" s="27">
        <v>43731</v>
      </c>
      <c r="K443" s="2">
        <v>110.75</v>
      </c>
      <c r="L443" s="2">
        <v>110.77</v>
      </c>
      <c r="M443" s="2">
        <v>110.67</v>
      </c>
      <c r="N443" s="2">
        <v>110.69</v>
      </c>
      <c r="O443" s="2">
        <v>-0.02</v>
      </c>
      <c r="P443" s="2">
        <v>468</v>
      </c>
    </row>
    <row r="444" spans="1:16" x14ac:dyDescent="0.3">
      <c r="A444" s="27">
        <v>43728</v>
      </c>
      <c r="B444" s="2">
        <v>132.69999999999999</v>
      </c>
      <c r="C444" s="2">
        <v>132.94</v>
      </c>
      <c r="D444" s="2">
        <v>132.69999999999999</v>
      </c>
      <c r="E444" s="2">
        <v>132.88</v>
      </c>
      <c r="F444" s="2">
        <v>0.08</v>
      </c>
      <c r="G444" s="2">
        <v>1239</v>
      </c>
      <c r="H444" s="1"/>
      <c r="J444" s="27">
        <v>43728</v>
      </c>
      <c r="K444" s="2">
        <v>110.68</v>
      </c>
      <c r="L444" s="2">
        <v>110.74</v>
      </c>
      <c r="M444" s="2">
        <v>110.68</v>
      </c>
      <c r="N444" s="2">
        <v>110.71</v>
      </c>
      <c r="O444" s="2">
        <v>0</v>
      </c>
      <c r="P444" s="2">
        <v>-3490</v>
      </c>
    </row>
    <row r="445" spans="1:16" x14ac:dyDescent="0.3">
      <c r="A445" s="27">
        <v>43727</v>
      </c>
      <c r="B445" s="2">
        <v>132.9</v>
      </c>
      <c r="C445" s="2">
        <v>133.15</v>
      </c>
      <c r="D445" s="2">
        <v>132.57</v>
      </c>
      <c r="E445" s="2">
        <v>132.80000000000001</v>
      </c>
      <c r="F445" s="2">
        <v>-0.06</v>
      </c>
      <c r="G445" s="2">
        <v>-2911</v>
      </c>
      <c r="H445" s="1"/>
      <c r="J445" s="27">
        <v>43727</v>
      </c>
      <c r="K445" s="2">
        <v>110.77</v>
      </c>
      <c r="L445" s="2">
        <v>110.84</v>
      </c>
      <c r="M445" s="2">
        <v>110.68</v>
      </c>
      <c r="N445" s="2">
        <v>110.71</v>
      </c>
      <c r="O445" s="2">
        <v>-0.05</v>
      </c>
      <c r="P445" s="2">
        <v>224</v>
      </c>
    </row>
    <row r="446" spans="1:16" x14ac:dyDescent="0.3">
      <c r="A446" s="27">
        <v>43726</v>
      </c>
      <c r="B446" s="2">
        <v>132.63999999999999</v>
      </c>
      <c r="C446" s="2">
        <v>132.86000000000001</v>
      </c>
      <c r="D446" s="2">
        <v>132.38999999999999</v>
      </c>
      <c r="E446" s="2">
        <v>132.86000000000001</v>
      </c>
      <c r="F446" s="2">
        <v>0.4</v>
      </c>
      <c r="G446" s="2">
        <v>-1877</v>
      </c>
      <c r="H446" s="1"/>
      <c r="J446" s="27">
        <v>43726</v>
      </c>
      <c r="K446" s="2">
        <v>110.72</v>
      </c>
      <c r="L446" s="2">
        <v>110.77</v>
      </c>
      <c r="M446" s="2">
        <v>110.65</v>
      </c>
      <c r="N446" s="2">
        <v>110.76</v>
      </c>
      <c r="O446" s="2">
        <v>7.0000000000000007E-2</v>
      </c>
      <c r="P446" s="2">
        <v>249</v>
      </c>
    </row>
    <row r="447" spans="1:16" x14ac:dyDescent="0.3">
      <c r="A447" s="27">
        <v>43725</v>
      </c>
      <c r="B447" s="2">
        <v>132.28</v>
      </c>
      <c r="C447" s="2">
        <v>132.68</v>
      </c>
      <c r="D447" s="2">
        <v>132.12</v>
      </c>
      <c r="E447" s="2">
        <v>132.46</v>
      </c>
      <c r="F447" s="2">
        <v>0.53</v>
      </c>
      <c r="G447" s="2">
        <v>134</v>
      </c>
      <c r="H447" s="1"/>
      <c r="J447" s="27">
        <v>43725</v>
      </c>
      <c r="K447" s="2">
        <v>110.67</v>
      </c>
      <c r="L447" s="2">
        <v>110.74</v>
      </c>
      <c r="M447" s="2">
        <v>110.62</v>
      </c>
      <c r="N447" s="2">
        <v>110.69</v>
      </c>
      <c r="O447" s="2">
        <v>0.1</v>
      </c>
      <c r="P447" s="2">
        <v>-3993</v>
      </c>
    </row>
    <row r="448" spans="1:16" x14ac:dyDescent="0.3">
      <c r="A448" s="27">
        <v>43724</v>
      </c>
      <c r="B448" s="2">
        <v>132.85</v>
      </c>
      <c r="C448" s="2">
        <v>132.91</v>
      </c>
      <c r="D448" s="2">
        <v>131.77000000000001</v>
      </c>
      <c r="E448" s="2">
        <v>131.85</v>
      </c>
      <c r="F448" s="2">
        <v>-1.5</v>
      </c>
      <c r="G448" s="2">
        <v>-6768</v>
      </c>
      <c r="H448" s="1"/>
      <c r="J448" s="27">
        <v>43724</v>
      </c>
      <c r="K448" s="2">
        <v>110.73</v>
      </c>
      <c r="L448" s="2">
        <v>110.73</v>
      </c>
      <c r="M448" s="2">
        <v>110.44</v>
      </c>
      <c r="N448" s="2">
        <v>110.47</v>
      </c>
      <c r="O448" s="2">
        <v>-0.33</v>
      </c>
      <c r="P448" s="2">
        <v>-2613</v>
      </c>
    </row>
    <row r="449" spans="1:16" x14ac:dyDescent="0.3">
      <c r="A449" s="27">
        <v>43719</v>
      </c>
      <c r="B449" s="2">
        <v>133.38</v>
      </c>
      <c r="C449" s="2">
        <v>133.6</v>
      </c>
      <c r="D449" s="2">
        <v>133.35</v>
      </c>
      <c r="E449" s="2">
        <v>133.35</v>
      </c>
      <c r="F449" s="2">
        <v>-0.44</v>
      </c>
      <c r="G449" s="2">
        <v>-4623</v>
      </c>
      <c r="H449" s="1"/>
      <c r="J449" s="27">
        <v>43719</v>
      </c>
      <c r="K449" s="2">
        <v>110.81</v>
      </c>
      <c r="L449" s="2">
        <v>110.85</v>
      </c>
      <c r="M449" s="2">
        <v>110.8</v>
      </c>
      <c r="N449" s="2">
        <v>110.8</v>
      </c>
      <c r="O449" s="2">
        <v>-0.09</v>
      </c>
      <c r="P449" s="2">
        <v>-4730</v>
      </c>
    </row>
    <row r="450" spans="1:16" x14ac:dyDescent="0.3">
      <c r="A450" s="27">
        <v>43718</v>
      </c>
      <c r="B450" s="2">
        <v>133.65</v>
      </c>
      <c r="C450" s="2">
        <v>133.79</v>
      </c>
      <c r="D450" s="2">
        <v>133.43</v>
      </c>
      <c r="E450" s="2">
        <v>133.79</v>
      </c>
      <c r="F450" s="2">
        <v>-7.0000000000000007E-2</v>
      </c>
      <c r="G450" s="2">
        <v>-3252</v>
      </c>
      <c r="H450" s="1"/>
      <c r="J450" s="27">
        <v>43718</v>
      </c>
      <c r="K450" s="2">
        <v>110.85</v>
      </c>
      <c r="L450" s="2">
        <v>110.89</v>
      </c>
      <c r="M450" s="2">
        <v>110.82</v>
      </c>
      <c r="N450" s="2">
        <v>110.89</v>
      </c>
      <c r="O450" s="2">
        <v>-0.01</v>
      </c>
      <c r="P450" s="2">
        <v>-6568</v>
      </c>
    </row>
    <row r="451" spans="1:16" x14ac:dyDescent="0.3">
      <c r="A451" s="27">
        <v>43717</v>
      </c>
      <c r="B451" s="2">
        <v>133.72999999999999</v>
      </c>
      <c r="C451" s="2">
        <v>133.97999999999999</v>
      </c>
      <c r="D451" s="2">
        <v>133.71</v>
      </c>
      <c r="E451" s="2">
        <v>133.86000000000001</v>
      </c>
      <c r="F451" s="2">
        <v>0.27</v>
      </c>
      <c r="G451" s="2">
        <v>-656</v>
      </c>
      <c r="H451" s="1"/>
      <c r="J451" s="27">
        <v>43717</v>
      </c>
      <c r="K451" s="2">
        <v>110.87</v>
      </c>
      <c r="L451" s="2">
        <v>110.94</v>
      </c>
      <c r="M451" s="2">
        <v>110.86</v>
      </c>
      <c r="N451" s="2">
        <v>110.9</v>
      </c>
      <c r="O451" s="2">
        <v>0.06</v>
      </c>
      <c r="P451" s="2">
        <v>-2478</v>
      </c>
    </row>
    <row r="452" spans="1:16" x14ac:dyDescent="0.3">
      <c r="A452" s="27">
        <v>43714</v>
      </c>
      <c r="B452" s="2">
        <v>133.41</v>
      </c>
      <c r="C452" s="2">
        <v>133.68</v>
      </c>
      <c r="D452" s="2">
        <v>133.38999999999999</v>
      </c>
      <c r="E452" s="2">
        <v>133.59</v>
      </c>
      <c r="F452" s="2">
        <v>-0.22</v>
      </c>
      <c r="G452" s="2">
        <v>-3697</v>
      </c>
      <c r="H452" s="1"/>
      <c r="J452" s="27">
        <v>43714</v>
      </c>
      <c r="K452" s="2">
        <v>110.79</v>
      </c>
      <c r="L452" s="2">
        <v>110.87</v>
      </c>
      <c r="M452" s="2">
        <v>110.79</v>
      </c>
      <c r="N452" s="2">
        <v>110.84</v>
      </c>
      <c r="O452" s="2">
        <v>-0.03</v>
      </c>
      <c r="P452" s="2">
        <v>-3353</v>
      </c>
    </row>
    <row r="453" spans="1:16" x14ac:dyDescent="0.3">
      <c r="A453" s="27">
        <v>43713</v>
      </c>
      <c r="B453" s="2">
        <v>134.21</v>
      </c>
      <c r="C453" s="2">
        <v>134.24</v>
      </c>
      <c r="D453" s="2">
        <v>133.54</v>
      </c>
      <c r="E453" s="2">
        <v>133.81</v>
      </c>
      <c r="F453" s="2">
        <v>-0.32</v>
      </c>
      <c r="G453" s="2">
        <v>-1510</v>
      </c>
      <c r="H453" s="1"/>
      <c r="J453" s="27">
        <v>43713</v>
      </c>
      <c r="K453" s="2">
        <v>110.96</v>
      </c>
      <c r="L453" s="2">
        <v>111</v>
      </c>
      <c r="M453" s="2">
        <v>110.82</v>
      </c>
      <c r="N453" s="2">
        <v>110.87</v>
      </c>
      <c r="O453" s="2">
        <v>-0.08</v>
      </c>
      <c r="P453" s="2">
        <v>-15929</v>
      </c>
    </row>
    <row r="454" spans="1:16" x14ac:dyDescent="0.3">
      <c r="A454" s="27">
        <v>43712</v>
      </c>
      <c r="B454" s="2">
        <v>134.54</v>
      </c>
      <c r="C454" s="2">
        <v>134.61000000000001</v>
      </c>
      <c r="D454" s="2">
        <v>133.9</v>
      </c>
      <c r="E454" s="2">
        <v>134.13</v>
      </c>
      <c r="F454" s="2">
        <v>-0.17</v>
      </c>
      <c r="G454" s="2">
        <v>-655</v>
      </c>
      <c r="H454" s="1"/>
      <c r="J454" s="27">
        <v>43712</v>
      </c>
      <c r="K454" s="2">
        <v>111.04</v>
      </c>
      <c r="L454" s="2">
        <v>111.08</v>
      </c>
      <c r="M454" s="2">
        <v>110.87</v>
      </c>
      <c r="N454" s="2">
        <v>110.95</v>
      </c>
      <c r="O454" s="2">
        <v>-0.04</v>
      </c>
      <c r="P454" s="2">
        <v>-573</v>
      </c>
    </row>
    <row r="455" spans="1:16" x14ac:dyDescent="0.3">
      <c r="A455" s="27">
        <v>43711</v>
      </c>
      <c r="B455" s="2">
        <v>134.19999999999999</v>
      </c>
      <c r="C455" s="2">
        <v>134.4</v>
      </c>
      <c r="D455" s="2">
        <v>134.03</v>
      </c>
      <c r="E455" s="2">
        <v>134.30000000000001</v>
      </c>
      <c r="F455" s="2">
        <v>0.2</v>
      </c>
      <c r="G455" s="2">
        <v>2515</v>
      </c>
      <c r="H455" s="1"/>
      <c r="J455" s="27">
        <v>43711</v>
      </c>
      <c r="K455" s="2">
        <v>110.99</v>
      </c>
      <c r="L455" s="2">
        <v>111.04</v>
      </c>
      <c r="M455" s="2">
        <v>110.95</v>
      </c>
      <c r="N455" s="2">
        <v>110.99</v>
      </c>
      <c r="O455" s="2">
        <v>0.03</v>
      </c>
      <c r="P455" s="2">
        <v>3950</v>
      </c>
    </row>
    <row r="456" spans="1:16" x14ac:dyDescent="0.3">
      <c r="A456" s="27">
        <v>43710</v>
      </c>
      <c r="B456" s="2">
        <v>134.75</v>
      </c>
      <c r="C456" s="2">
        <v>134.80000000000001</v>
      </c>
      <c r="D456" s="2">
        <v>133.91999999999999</v>
      </c>
      <c r="E456" s="2">
        <v>134.1</v>
      </c>
      <c r="F456" s="2">
        <v>-0.5</v>
      </c>
      <c r="G456" s="2">
        <v>-839</v>
      </c>
      <c r="H456" s="1"/>
      <c r="J456" s="27">
        <v>43710</v>
      </c>
      <c r="K456" s="2">
        <v>111.12</v>
      </c>
      <c r="L456" s="2">
        <v>111.14</v>
      </c>
      <c r="M456" s="2">
        <v>110.91</v>
      </c>
      <c r="N456" s="2">
        <v>110.96</v>
      </c>
      <c r="O456" s="2">
        <v>-0.13</v>
      </c>
      <c r="P456" s="2">
        <v>491</v>
      </c>
    </row>
    <row r="457" spans="1:16" x14ac:dyDescent="0.3">
      <c r="A457" s="27">
        <v>43707</v>
      </c>
      <c r="B457" s="2">
        <v>135.07</v>
      </c>
      <c r="C457" s="2">
        <v>135.21</v>
      </c>
      <c r="D457" s="2">
        <v>134.54</v>
      </c>
      <c r="E457" s="2">
        <v>134.6</v>
      </c>
      <c r="F457" s="2">
        <v>-0.53</v>
      </c>
      <c r="G457" s="2">
        <v>-646</v>
      </c>
      <c r="H457" s="1"/>
      <c r="J457" s="27">
        <v>43707</v>
      </c>
      <c r="K457" s="2">
        <v>111.2</v>
      </c>
      <c r="L457" s="2">
        <v>111.33</v>
      </c>
      <c r="M457" s="2">
        <v>111.06</v>
      </c>
      <c r="N457" s="2">
        <v>111.09</v>
      </c>
      <c r="O457" s="2">
        <v>-0.12</v>
      </c>
      <c r="P457" s="2">
        <v>-6616</v>
      </c>
    </row>
    <row r="458" spans="1:16" x14ac:dyDescent="0.3">
      <c r="A458" s="27">
        <v>43706</v>
      </c>
      <c r="B458" s="2">
        <v>134.94999999999999</v>
      </c>
      <c r="C458" s="2">
        <v>135.25</v>
      </c>
      <c r="D458" s="2">
        <v>134.85</v>
      </c>
      <c r="E458" s="2">
        <v>135.13</v>
      </c>
      <c r="F458" s="2">
        <v>-0.1</v>
      </c>
      <c r="G458" s="2">
        <v>830</v>
      </c>
      <c r="H458" s="1"/>
      <c r="J458" s="27">
        <v>43706</v>
      </c>
      <c r="K458" s="2">
        <v>111.13</v>
      </c>
      <c r="L458" s="2">
        <v>111.26</v>
      </c>
      <c r="M458" s="2">
        <v>111.12</v>
      </c>
      <c r="N458" s="2">
        <v>111.21</v>
      </c>
      <c r="O458" s="2">
        <v>0.01</v>
      </c>
      <c r="P458" s="2">
        <v>4163</v>
      </c>
    </row>
    <row r="459" spans="1:16" x14ac:dyDescent="0.3">
      <c r="A459" s="27">
        <v>43705</v>
      </c>
      <c r="B459" s="2">
        <v>135.31</v>
      </c>
      <c r="C459" s="2">
        <v>135.43</v>
      </c>
      <c r="D459" s="2">
        <v>134.68</v>
      </c>
      <c r="E459" s="2">
        <v>135.22999999999999</v>
      </c>
      <c r="F459" s="2">
        <v>0.15</v>
      </c>
      <c r="G459" s="2">
        <v>2738</v>
      </c>
      <c r="H459" s="1"/>
      <c r="J459" s="27">
        <v>43705</v>
      </c>
      <c r="K459" s="2">
        <v>111.22</v>
      </c>
      <c r="L459" s="2">
        <v>111.24</v>
      </c>
      <c r="M459" s="2">
        <v>111.02</v>
      </c>
      <c r="N459" s="2">
        <v>111.2</v>
      </c>
      <c r="O459" s="2">
        <v>0.02</v>
      </c>
      <c r="P459" s="2">
        <v>-555</v>
      </c>
    </row>
    <row r="460" spans="1:16" x14ac:dyDescent="0.3">
      <c r="A460" s="27">
        <v>43704</v>
      </c>
      <c r="B460" s="2">
        <v>135.59</v>
      </c>
      <c r="C460" s="2">
        <v>135.63</v>
      </c>
      <c r="D460" s="2">
        <v>134.86000000000001</v>
      </c>
      <c r="E460" s="2">
        <v>135.08000000000001</v>
      </c>
      <c r="F460" s="2">
        <v>-0.69</v>
      </c>
      <c r="G460" s="2">
        <v>1465</v>
      </c>
      <c r="H460" s="1"/>
      <c r="J460" s="27">
        <v>43704</v>
      </c>
      <c r="K460" s="2">
        <v>111.33</v>
      </c>
      <c r="L460" s="2">
        <v>111.35</v>
      </c>
      <c r="M460" s="2">
        <v>111.11</v>
      </c>
      <c r="N460" s="2">
        <v>111.18</v>
      </c>
      <c r="O460" s="2">
        <v>-0.2</v>
      </c>
      <c r="P460" s="2">
        <v>5125</v>
      </c>
    </row>
    <row r="461" spans="1:16" x14ac:dyDescent="0.3">
      <c r="A461" s="27">
        <v>43703</v>
      </c>
      <c r="B461" s="2">
        <v>135.97</v>
      </c>
      <c r="C461" s="2">
        <v>135.97</v>
      </c>
      <c r="D461" s="2">
        <v>135.65</v>
      </c>
      <c r="E461" s="2">
        <v>135.77000000000001</v>
      </c>
      <c r="F461" s="2">
        <v>0.73</v>
      </c>
      <c r="G461" s="2">
        <v>-3107</v>
      </c>
      <c r="H461" s="1"/>
      <c r="J461" s="27">
        <v>43703</v>
      </c>
      <c r="K461" s="2">
        <v>111.4</v>
      </c>
      <c r="L461" s="2">
        <v>111.43</v>
      </c>
      <c r="M461" s="2">
        <v>111.34</v>
      </c>
      <c r="N461" s="2">
        <v>111.38</v>
      </c>
      <c r="O461" s="2">
        <v>0.17</v>
      </c>
      <c r="P461" s="2">
        <v>2168</v>
      </c>
    </row>
    <row r="462" spans="1:16" x14ac:dyDescent="0.3">
      <c r="A462" s="27">
        <v>43700</v>
      </c>
      <c r="B462" s="2">
        <v>135.34</v>
      </c>
      <c r="C462" s="2">
        <v>135.38</v>
      </c>
      <c r="D462" s="2">
        <v>134.66999999999999</v>
      </c>
      <c r="E462" s="2">
        <v>135.04</v>
      </c>
      <c r="F462" s="2">
        <v>-0.31</v>
      </c>
      <c r="G462" s="2">
        <v>-587</v>
      </c>
      <c r="H462" s="1"/>
      <c r="J462" s="27">
        <v>43700</v>
      </c>
      <c r="K462" s="2">
        <v>111.31</v>
      </c>
      <c r="L462" s="2">
        <v>111.31</v>
      </c>
      <c r="M462" s="2">
        <v>111.13</v>
      </c>
      <c r="N462" s="2">
        <v>111.21</v>
      </c>
      <c r="O462" s="2">
        <v>-0.11</v>
      </c>
      <c r="P462" s="2">
        <v>-4176</v>
      </c>
    </row>
    <row r="463" spans="1:16" x14ac:dyDescent="0.3">
      <c r="A463" s="27">
        <v>43699</v>
      </c>
      <c r="B463" s="2">
        <v>134.69999999999999</v>
      </c>
      <c r="C463" s="2">
        <v>135.35</v>
      </c>
      <c r="D463" s="2">
        <v>134.66999999999999</v>
      </c>
      <c r="E463" s="2">
        <v>135.35</v>
      </c>
      <c r="F463" s="2">
        <v>0.62</v>
      </c>
      <c r="G463" s="2">
        <v>2389</v>
      </c>
      <c r="H463" s="1"/>
      <c r="J463" s="27">
        <v>43699</v>
      </c>
      <c r="K463" s="2">
        <v>111.16</v>
      </c>
      <c r="L463" s="2">
        <v>111.32</v>
      </c>
      <c r="M463" s="2">
        <v>111.16</v>
      </c>
      <c r="N463" s="2">
        <v>111.32</v>
      </c>
      <c r="O463" s="2">
        <v>0.14000000000000001</v>
      </c>
      <c r="P463" s="2">
        <v>33</v>
      </c>
    </row>
    <row r="464" spans="1:16" x14ac:dyDescent="0.3">
      <c r="A464" s="27">
        <v>43698</v>
      </c>
      <c r="B464" s="2">
        <v>135.87</v>
      </c>
      <c r="C464" s="2">
        <v>135.87</v>
      </c>
      <c r="D464" s="2">
        <v>134.66</v>
      </c>
      <c r="E464" s="2">
        <v>134.72999999999999</v>
      </c>
      <c r="F464" s="2">
        <v>-0.89</v>
      </c>
      <c r="G464" s="2">
        <v>2445</v>
      </c>
      <c r="H464" s="1"/>
      <c r="J464" s="27">
        <v>43698</v>
      </c>
      <c r="K464" s="2">
        <v>111.45</v>
      </c>
      <c r="L464" s="2">
        <v>111.45</v>
      </c>
      <c r="M464" s="2">
        <v>111.18</v>
      </c>
      <c r="N464" s="2">
        <v>111.18</v>
      </c>
      <c r="O464" s="2">
        <v>-0.21</v>
      </c>
      <c r="P464" s="2">
        <v>-4643</v>
      </c>
    </row>
    <row r="465" spans="1:16" x14ac:dyDescent="0.3">
      <c r="A465" s="27">
        <v>43697</v>
      </c>
      <c r="B465" s="2">
        <v>135.72999999999999</v>
      </c>
      <c r="C465" s="2">
        <v>135.86000000000001</v>
      </c>
      <c r="D465" s="2">
        <v>135.54</v>
      </c>
      <c r="E465" s="2">
        <v>135.62</v>
      </c>
      <c r="F465" s="2">
        <v>-0.22</v>
      </c>
      <c r="G465" s="2">
        <v>395</v>
      </c>
      <c r="H465" s="1"/>
      <c r="J465" s="27">
        <v>43697</v>
      </c>
      <c r="K465" s="2">
        <v>111.42</v>
      </c>
      <c r="L465" s="2">
        <v>111.45</v>
      </c>
      <c r="M465" s="2">
        <v>111.38</v>
      </c>
      <c r="N465" s="2">
        <v>111.39</v>
      </c>
      <c r="O465" s="2">
        <v>-0.05</v>
      </c>
      <c r="P465" s="2">
        <v>-1080</v>
      </c>
    </row>
    <row r="466" spans="1:16" x14ac:dyDescent="0.3">
      <c r="A466" s="27">
        <v>43696</v>
      </c>
      <c r="B466" s="2">
        <v>135.85</v>
      </c>
      <c r="C466" s="2">
        <v>135.91</v>
      </c>
      <c r="D466" s="2">
        <v>135.72999999999999</v>
      </c>
      <c r="E466" s="2">
        <v>135.84</v>
      </c>
      <c r="F466" s="2">
        <v>-0.11</v>
      </c>
      <c r="G466" s="2">
        <v>-1794</v>
      </c>
      <c r="H466" s="1"/>
      <c r="J466" s="27">
        <v>43696</v>
      </c>
      <c r="K466" s="2">
        <v>111.44</v>
      </c>
      <c r="L466" s="2">
        <v>111.47</v>
      </c>
      <c r="M466" s="2">
        <v>111.43</v>
      </c>
      <c r="N466" s="2">
        <v>111.44</v>
      </c>
      <c r="O466" s="2">
        <v>-0.02</v>
      </c>
      <c r="P466" s="2">
        <v>-1069</v>
      </c>
    </row>
    <row r="467" spans="1:16" x14ac:dyDescent="0.3">
      <c r="A467" s="27">
        <v>43693</v>
      </c>
      <c r="B467" s="2">
        <v>136.11000000000001</v>
      </c>
      <c r="C467" s="2">
        <v>136.24</v>
      </c>
      <c r="D467" s="2">
        <v>135.94</v>
      </c>
      <c r="E467" s="2">
        <v>135.94999999999999</v>
      </c>
      <c r="F467" s="2">
        <v>0.62</v>
      </c>
      <c r="G467" s="2">
        <v>-359</v>
      </c>
      <c r="H467" s="1"/>
      <c r="J467" s="27">
        <v>43693</v>
      </c>
      <c r="K467" s="2">
        <v>111.5</v>
      </c>
      <c r="L467" s="2">
        <v>111.52</v>
      </c>
      <c r="M467" s="2">
        <v>111.44</v>
      </c>
      <c r="N467" s="2">
        <v>111.46</v>
      </c>
      <c r="O467" s="2">
        <v>0.14000000000000001</v>
      </c>
      <c r="P467" s="2">
        <v>-4447</v>
      </c>
    </row>
    <row r="468" spans="1:16" x14ac:dyDescent="0.3">
      <c r="A468" s="27">
        <v>43691</v>
      </c>
      <c r="B468" s="2">
        <v>135.13999999999999</v>
      </c>
      <c r="C468" s="2">
        <v>135.37</v>
      </c>
      <c r="D468" s="2">
        <v>135.06</v>
      </c>
      <c r="E468" s="2">
        <v>135.33000000000001</v>
      </c>
      <c r="F468" s="2">
        <v>-0.05</v>
      </c>
      <c r="G468" s="2">
        <v>-328</v>
      </c>
      <c r="H468" s="1"/>
      <c r="J468" s="27">
        <v>43691</v>
      </c>
      <c r="K468" s="2">
        <v>111.28</v>
      </c>
      <c r="L468" s="2">
        <v>111.33</v>
      </c>
      <c r="M468" s="2">
        <v>111.26</v>
      </c>
      <c r="N468" s="2">
        <v>111.32</v>
      </c>
      <c r="O468" s="2">
        <v>-0.03</v>
      </c>
      <c r="P468" s="2">
        <v>-447</v>
      </c>
    </row>
    <row r="469" spans="1:16" x14ac:dyDescent="0.3">
      <c r="A469" s="27">
        <v>43690</v>
      </c>
      <c r="B469" s="2">
        <v>135.15</v>
      </c>
      <c r="C469" s="2">
        <v>135.4</v>
      </c>
      <c r="D469" s="2">
        <v>134.99</v>
      </c>
      <c r="E469" s="2">
        <v>135.38</v>
      </c>
      <c r="F469" s="2">
        <v>0.68</v>
      </c>
      <c r="G469" s="2">
        <v>-2184</v>
      </c>
      <c r="H469" s="1"/>
      <c r="J469" s="27">
        <v>43690</v>
      </c>
      <c r="K469" s="2">
        <v>111.31</v>
      </c>
      <c r="L469" s="2">
        <v>111.35</v>
      </c>
      <c r="M469" s="2">
        <v>111.26</v>
      </c>
      <c r="N469" s="2">
        <v>111.35</v>
      </c>
      <c r="O469" s="2">
        <v>0.14000000000000001</v>
      </c>
      <c r="P469" s="2">
        <v>-2524</v>
      </c>
    </row>
    <row r="470" spans="1:16" x14ac:dyDescent="0.3">
      <c r="A470" s="27">
        <v>43689</v>
      </c>
      <c r="B470" s="2">
        <v>134.71</v>
      </c>
      <c r="C470" s="2">
        <v>134.76</v>
      </c>
      <c r="D470" s="2">
        <v>134.61000000000001</v>
      </c>
      <c r="E470" s="2">
        <v>134.69999999999999</v>
      </c>
      <c r="F470" s="2">
        <v>0</v>
      </c>
      <c r="G470" s="2">
        <v>1373</v>
      </c>
      <c r="H470" s="1"/>
      <c r="J470" s="27">
        <v>43689</v>
      </c>
      <c r="K470" s="2">
        <v>111.21</v>
      </c>
      <c r="L470" s="2">
        <v>111.23</v>
      </c>
      <c r="M470" s="2">
        <v>111.18</v>
      </c>
      <c r="N470" s="2">
        <v>111.21</v>
      </c>
      <c r="O470" s="2">
        <v>-0.01</v>
      </c>
      <c r="P470" s="2">
        <v>2045</v>
      </c>
    </row>
    <row r="471" spans="1:16" x14ac:dyDescent="0.3">
      <c r="A471" s="27">
        <v>43686</v>
      </c>
      <c r="B471" s="2">
        <v>134.96</v>
      </c>
      <c r="C471" s="2">
        <v>134.96</v>
      </c>
      <c r="D471" s="2">
        <v>134.53</v>
      </c>
      <c r="E471" s="2">
        <v>134.69999999999999</v>
      </c>
      <c r="F471" s="2">
        <v>-0.1</v>
      </c>
      <c r="G471" s="2">
        <v>2202</v>
      </c>
      <c r="H471" s="1"/>
      <c r="J471" s="27">
        <v>43686</v>
      </c>
      <c r="K471" s="2">
        <v>111.29</v>
      </c>
      <c r="L471" s="2">
        <v>111.29</v>
      </c>
      <c r="M471" s="2">
        <v>111.16</v>
      </c>
      <c r="N471" s="2">
        <v>111.22</v>
      </c>
      <c r="O471" s="2">
        <v>-0.04</v>
      </c>
      <c r="P471" s="2">
        <v>1308</v>
      </c>
    </row>
    <row r="472" spans="1:16" x14ac:dyDescent="0.3">
      <c r="A472" s="27">
        <v>43685</v>
      </c>
      <c r="B472" s="2">
        <v>134.76</v>
      </c>
      <c r="C472" s="2">
        <v>135.01</v>
      </c>
      <c r="D472" s="2">
        <v>134.72999999999999</v>
      </c>
      <c r="E472" s="2">
        <v>134.80000000000001</v>
      </c>
      <c r="F472" s="2">
        <v>-0.25</v>
      </c>
      <c r="G472" s="2">
        <v>1919</v>
      </c>
      <c r="H472" s="1"/>
      <c r="J472" s="27">
        <v>43685</v>
      </c>
      <c r="K472" s="2">
        <v>111.28</v>
      </c>
      <c r="L472" s="2">
        <v>111.34</v>
      </c>
      <c r="M472" s="2">
        <v>111.26</v>
      </c>
      <c r="N472" s="2">
        <v>111.26</v>
      </c>
      <c r="O472" s="2">
        <v>-7.0000000000000007E-2</v>
      </c>
      <c r="P472" s="2">
        <v>-3430</v>
      </c>
    </row>
    <row r="473" spans="1:16" x14ac:dyDescent="0.3">
      <c r="A473" s="27">
        <v>43684</v>
      </c>
      <c r="B473" s="2">
        <v>135.15</v>
      </c>
      <c r="C473" s="2">
        <v>135.4</v>
      </c>
      <c r="D473" s="2">
        <v>134.91999999999999</v>
      </c>
      <c r="E473" s="2">
        <v>135.05000000000001</v>
      </c>
      <c r="F473" s="2">
        <v>0.05</v>
      </c>
      <c r="G473" s="2">
        <v>-3842</v>
      </c>
      <c r="H473" s="1"/>
      <c r="J473" s="27">
        <v>43684</v>
      </c>
      <c r="K473" s="2">
        <v>111.33</v>
      </c>
      <c r="L473" s="2">
        <v>111.39</v>
      </c>
      <c r="M473" s="2">
        <v>111.28</v>
      </c>
      <c r="N473" s="2">
        <v>111.33</v>
      </c>
      <c r="O473" s="2">
        <v>0.03</v>
      </c>
      <c r="P473" s="2">
        <v>-3185</v>
      </c>
    </row>
    <row r="474" spans="1:16" x14ac:dyDescent="0.3">
      <c r="A474" s="27">
        <v>43683</v>
      </c>
      <c r="B474" s="2">
        <v>135.49</v>
      </c>
      <c r="C474" s="2">
        <v>135.6</v>
      </c>
      <c r="D474" s="2">
        <v>134.51</v>
      </c>
      <c r="E474" s="2">
        <v>135</v>
      </c>
      <c r="F474" s="2">
        <v>0</v>
      </c>
      <c r="G474" s="2">
        <v>-2400</v>
      </c>
      <c r="H474" s="1"/>
      <c r="J474" s="27">
        <v>43683</v>
      </c>
      <c r="K474" s="2">
        <v>111.4</v>
      </c>
      <c r="L474" s="2">
        <v>111.44</v>
      </c>
      <c r="M474" s="2">
        <v>111.14</v>
      </c>
      <c r="N474" s="2">
        <v>111.3</v>
      </c>
      <c r="O474" s="2">
        <v>0.04</v>
      </c>
      <c r="P474" s="2">
        <v>-9593</v>
      </c>
    </row>
    <row r="475" spans="1:16" x14ac:dyDescent="0.3">
      <c r="A475" s="27">
        <v>43682</v>
      </c>
      <c r="B475" s="2">
        <v>134.1</v>
      </c>
      <c r="C475" s="2">
        <v>135.05000000000001</v>
      </c>
      <c r="D475" s="2">
        <v>134.04</v>
      </c>
      <c r="E475" s="2">
        <v>135</v>
      </c>
      <c r="F475" s="2">
        <v>1.07</v>
      </c>
      <c r="G475" s="2">
        <v>2120</v>
      </c>
      <c r="H475" s="1"/>
      <c r="J475" s="27">
        <v>43682</v>
      </c>
      <c r="K475" s="2">
        <v>111.02</v>
      </c>
      <c r="L475" s="2">
        <v>111.27</v>
      </c>
      <c r="M475" s="2">
        <v>111</v>
      </c>
      <c r="N475" s="2">
        <v>111.26</v>
      </c>
      <c r="O475" s="2">
        <v>0.28999999999999998</v>
      </c>
      <c r="P475" s="2">
        <v>4886</v>
      </c>
    </row>
    <row r="476" spans="1:16" x14ac:dyDescent="0.3">
      <c r="A476" s="27">
        <v>43679</v>
      </c>
      <c r="B476" s="2">
        <v>133.94</v>
      </c>
      <c r="C476" s="2">
        <v>134.19999999999999</v>
      </c>
      <c r="D476" s="2">
        <v>133.86000000000001</v>
      </c>
      <c r="E476" s="2">
        <v>133.93</v>
      </c>
      <c r="F476" s="2">
        <v>0.7</v>
      </c>
      <c r="G476" s="2">
        <v>679</v>
      </c>
      <c r="H476" s="1"/>
      <c r="J476" s="27">
        <v>43679</v>
      </c>
      <c r="K476" s="2">
        <v>111</v>
      </c>
      <c r="L476" s="2">
        <v>111.02</v>
      </c>
      <c r="M476" s="2">
        <v>110.95</v>
      </c>
      <c r="N476" s="2">
        <v>110.97</v>
      </c>
      <c r="O476" s="2">
        <v>0.17</v>
      </c>
      <c r="P476" s="2">
        <v>-2136</v>
      </c>
    </row>
    <row r="477" spans="1:16" x14ac:dyDescent="0.3">
      <c r="A477" s="27">
        <v>43678</v>
      </c>
      <c r="B477" s="2">
        <v>133.47999999999999</v>
      </c>
      <c r="C477" s="2">
        <v>133.5</v>
      </c>
      <c r="D477" s="2">
        <v>133.22999999999999</v>
      </c>
      <c r="E477" s="2">
        <v>133.22999999999999</v>
      </c>
      <c r="F477" s="2">
        <v>-0.3</v>
      </c>
      <c r="G477" s="2">
        <v>-1503</v>
      </c>
      <c r="H477" s="1"/>
      <c r="J477" s="27">
        <v>43678</v>
      </c>
      <c r="K477" s="2">
        <v>110.85</v>
      </c>
      <c r="L477" s="2">
        <v>110.87</v>
      </c>
      <c r="M477" s="2">
        <v>110.8</v>
      </c>
      <c r="N477" s="2">
        <v>110.8</v>
      </c>
      <c r="O477" s="2">
        <v>-0.1</v>
      </c>
      <c r="P477" s="2">
        <v>-210</v>
      </c>
    </row>
    <row r="478" spans="1:16" x14ac:dyDescent="0.3">
      <c r="A478" s="27">
        <v>43677</v>
      </c>
      <c r="B478" s="2">
        <v>133.29</v>
      </c>
      <c r="C478" s="2">
        <v>133.53</v>
      </c>
      <c r="D478" s="2">
        <v>133.22999999999999</v>
      </c>
      <c r="E478" s="2">
        <v>133.53</v>
      </c>
      <c r="F478" s="2">
        <v>0.3</v>
      </c>
      <c r="G478" s="2">
        <v>380</v>
      </c>
      <c r="H478" s="1"/>
      <c r="J478" s="27">
        <v>43677</v>
      </c>
      <c r="K478" s="2">
        <v>110.84</v>
      </c>
      <c r="L478" s="2">
        <v>110.9</v>
      </c>
      <c r="M478" s="2">
        <v>110.83</v>
      </c>
      <c r="N478" s="2">
        <v>110.9</v>
      </c>
      <c r="O478" s="2">
        <v>7.0000000000000007E-2</v>
      </c>
      <c r="P478" s="2">
        <v>-2641</v>
      </c>
    </row>
    <row r="479" spans="1:16" x14ac:dyDescent="0.3">
      <c r="A479" s="27">
        <v>43676</v>
      </c>
      <c r="B479" s="2">
        <v>133.13999999999999</v>
      </c>
      <c r="C479" s="2">
        <v>133.43</v>
      </c>
      <c r="D479" s="2">
        <v>133.06</v>
      </c>
      <c r="E479" s="2">
        <v>133.22999999999999</v>
      </c>
      <c r="F479" s="2">
        <v>0.03</v>
      </c>
      <c r="G479" s="2">
        <v>2685</v>
      </c>
      <c r="H479" s="1"/>
      <c r="J479" s="27">
        <v>43676</v>
      </c>
      <c r="K479" s="2">
        <v>110.8</v>
      </c>
      <c r="L479" s="2">
        <v>110.88</v>
      </c>
      <c r="M479" s="2">
        <v>110.79</v>
      </c>
      <c r="N479" s="2">
        <v>110.83</v>
      </c>
      <c r="O479" s="2">
        <v>0.01</v>
      </c>
      <c r="P479" s="2">
        <v>5219</v>
      </c>
    </row>
    <row r="480" spans="1:16" x14ac:dyDescent="0.3">
      <c r="A480" s="27">
        <v>43675</v>
      </c>
      <c r="B480" s="2">
        <v>133.22</v>
      </c>
      <c r="C480" s="2">
        <v>133.30000000000001</v>
      </c>
      <c r="D480" s="2">
        <v>133.15</v>
      </c>
      <c r="E480" s="2">
        <v>133.19999999999999</v>
      </c>
      <c r="F480" s="2">
        <v>0.08</v>
      </c>
      <c r="G480" s="2">
        <v>-417</v>
      </c>
      <c r="H480" s="1"/>
      <c r="J480" s="27">
        <v>43675</v>
      </c>
      <c r="K480" s="2">
        <v>110.85</v>
      </c>
      <c r="L480" s="2">
        <v>110.87</v>
      </c>
      <c r="M480" s="2">
        <v>110.8</v>
      </c>
      <c r="N480" s="2">
        <v>110.82</v>
      </c>
      <c r="O480" s="2">
        <v>-0.01</v>
      </c>
      <c r="P480" s="2">
        <v>-2899</v>
      </c>
    </row>
    <row r="481" spans="1:16" x14ac:dyDescent="0.3">
      <c r="A481" s="27">
        <v>43672</v>
      </c>
      <c r="B481" s="2">
        <v>133</v>
      </c>
      <c r="C481" s="2">
        <v>133.26</v>
      </c>
      <c r="D481" s="2">
        <v>132.97999999999999</v>
      </c>
      <c r="E481" s="2">
        <v>133.12</v>
      </c>
      <c r="F481" s="2">
        <v>-7.0000000000000007E-2</v>
      </c>
      <c r="G481" s="2">
        <v>-6399</v>
      </c>
      <c r="H481" s="1"/>
      <c r="J481" s="27">
        <v>43672</v>
      </c>
      <c r="K481" s="2">
        <v>110.83</v>
      </c>
      <c r="L481" s="2">
        <v>110.89</v>
      </c>
      <c r="M481" s="2">
        <v>110.81</v>
      </c>
      <c r="N481" s="2">
        <v>110.83</v>
      </c>
      <c r="O481" s="2">
        <v>-0.04</v>
      </c>
      <c r="P481" s="2">
        <v>-1056</v>
      </c>
    </row>
    <row r="482" spans="1:16" x14ac:dyDescent="0.3">
      <c r="A482" s="27">
        <v>43671</v>
      </c>
      <c r="B482" s="2">
        <v>132.83000000000001</v>
      </c>
      <c r="C482" s="2">
        <v>133.19</v>
      </c>
      <c r="D482" s="2">
        <v>132.80000000000001</v>
      </c>
      <c r="E482" s="2">
        <v>133.19</v>
      </c>
      <c r="F482" s="2">
        <v>0.5</v>
      </c>
      <c r="G482" s="2">
        <v>1190</v>
      </c>
      <c r="H482" s="1"/>
      <c r="J482" s="27">
        <v>43671</v>
      </c>
      <c r="K482" s="2">
        <v>110.82</v>
      </c>
      <c r="L482" s="2">
        <v>110.87</v>
      </c>
      <c r="M482" s="2">
        <v>110.79</v>
      </c>
      <c r="N482" s="2">
        <v>110.87</v>
      </c>
      <c r="O482" s="2">
        <v>0.08</v>
      </c>
      <c r="P482" s="2">
        <v>-1649</v>
      </c>
    </row>
    <row r="483" spans="1:16" x14ac:dyDescent="0.3">
      <c r="A483" s="27">
        <v>43670</v>
      </c>
      <c r="B483" s="2">
        <v>132.46</v>
      </c>
      <c r="C483" s="2">
        <v>132.77000000000001</v>
      </c>
      <c r="D483" s="2">
        <v>132.46</v>
      </c>
      <c r="E483" s="2">
        <v>132.69</v>
      </c>
      <c r="F483" s="2">
        <v>0.13</v>
      </c>
      <c r="G483" s="2">
        <v>-34</v>
      </c>
      <c r="H483" s="1"/>
      <c r="J483" s="27">
        <v>43670</v>
      </c>
      <c r="K483" s="2">
        <v>110.71</v>
      </c>
      <c r="L483" s="2">
        <v>110.82</v>
      </c>
      <c r="M483" s="2">
        <v>110.71</v>
      </c>
      <c r="N483" s="2">
        <v>110.79</v>
      </c>
      <c r="O483" s="2">
        <v>0.06</v>
      </c>
      <c r="P483" s="2">
        <v>6001</v>
      </c>
    </row>
    <row r="484" spans="1:16" x14ac:dyDescent="0.3">
      <c r="A484" s="27">
        <v>43669</v>
      </c>
      <c r="B484" s="2">
        <v>132.72</v>
      </c>
      <c r="C484" s="2">
        <v>132.82</v>
      </c>
      <c r="D484" s="2">
        <v>132.56</v>
      </c>
      <c r="E484" s="2">
        <v>132.56</v>
      </c>
      <c r="F484" s="2">
        <v>-0.11</v>
      </c>
      <c r="G484" s="2">
        <v>-951</v>
      </c>
      <c r="H484" s="1"/>
      <c r="J484" s="27">
        <v>43669</v>
      </c>
      <c r="K484" s="2">
        <v>110.76</v>
      </c>
      <c r="L484" s="2">
        <v>110.79</v>
      </c>
      <c r="M484" s="2">
        <v>110.73</v>
      </c>
      <c r="N484" s="2">
        <v>110.73</v>
      </c>
      <c r="O484" s="2">
        <v>-0.02</v>
      </c>
      <c r="P484" s="2">
        <v>3323</v>
      </c>
    </row>
    <row r="485" spans="1:16" x14ac:dyDescent="0.3">
      <c r="A485" s="27">
        <v>43668</v>
      </c>
      <c r="B485" s="2">
        <v>132.69</v>
      </c>
      <c r="C485" s="2">
        <v>132.79</v>
      </c>
      <c r="D485" s="2">
        <v>132.62</v>
      </c>
      <c r="E485" s="2">
        <v>132.66999999999999</v>
      </c>
      <c r="F485" s="2">
        <v>0.01</v>
      </c>
      <c r="G485" s="2">
        <v>-658</v>
      </c>
      <c r="H485" s="1"/>
      <c r="J485" s="27">
        <v>43668</v>
      </c>
      <c r="K485" s="2">
        <v>110.79</v>
      </c>
      <c r="L485" s="2">
        <v>110.8</v>
      </c>
      <c r="M485" s="2">
        <v>110.74</v>
      </c>
      <c r="N485" s="2">
        <v>110.75</v>
      </c>
      <c r="O485" s="2">
        <v>-0.01</v>
      </c>
      <c r="P485" s="2">
        <v>-2675</v>
      </c>
    </row>
    <row r="486" spans="1:16" x14ac:dyDescent="0.3">
      <c r="A486" s="27">
        <v>43665</v>
      </c>
      <c r="B486" s="2">
        <v>132.59</v>
      </c>
      <c r="C486" s="2">
        <v>132.97999999999999</v>
      </c>
      <c r="D486" s="2">
        <v>132.57</v>
      </c>
      <c r="E486" s="2">
        <v>132.66</v>
      </c>
      <c r="F486" s="2">
        <v>0.08</v>
      </c>
      <c r="G486" s="2">
        <v>-325</v>
      </c>
      <c r="H486" s="1"/>
      <c r="J486" s="27">
        <v>43665</v>
      </c>
      <c r="K486" s="2">
        <v>110.74</v>
      </c>
      <c r="L486" s="2">
        <v>110.85</v>
      </c>
      <c r="M486" s="2">
        <v>110.74</v>
      </c>
      <c r="N486" s="2">
        <v>110.76</v>
      </c>
      <c r="O486" s="2">
        <v>0.02</v>
      </c>
      <c r="P486" s="2">
        <v>-2677</v>
      </c>
    </row>
    <row r="487" spans="1:16" x14ac:dyDescent="0.3">
      <c r="A487" s="27">
        <v>43664</v>
      </c>
      <c r="B487" s="2">
        <v>132.03</v>
      </c>
      <c r="C487" s="2">
        <v>132.66999999999999</v>
      </c>
      <c r="D487" s="2">
        <v>131.88999999999999</v>
      </c>
      <c r="E487" s="2">
        <v>132.58000000000001</v>
      </c>
      <c r="F487" s="2">
        <v>0.73</v>
      </c>
      <c r="G487" s="2">
        <v>1964</v>
      </c>
      <c r="H487" s="1"/>
      <c r="J487" s="27">
        <v>43664</v>
      </c>
      <c r="K487" s="2">
        <v>110.64</v>
      </c>
      <c r="L487" s="2">
        <v>110.77</v>
      </c>
      <c r="M487" s="2">
        <v>110.6</v>
      </c>
      <c r="N487" s="2">
        <v>110.74</v>
      </c>
      <c r="O487" s="2">
        <v>0.14000000000000001</v>
      </c>
      <c r="P487" s="2">
        <v>11945</v>
      </c>
    </row>
    <row r="488" spans="1:16" x14ac:dyDescent="0.3">
      <c r="A488" s="27">
        <v>43663</v>
      </c>
      <c r="B488" s="2">
        <v>131.6</v>
      </c>
      <c r="C488" s="2">
        <v>131.85</v>
      </c>
      <c r="D488" s="2">
        <v>131.52000000000001</v>
      </c>
      <c r="E488" s="2">
        <v>131.85</v>
      </c>
      <c r="F488" s="2">
        <v>0.31</v>
      </c>
      <c r="G488" s="2">
        <v>1542</v>
      </c>
      <c r="H488" s="1"/>
      <c r="J488" s="27">
        <v>43663</v>
      </c>
      <c r="K488" s="2">
        <v>110.52</v>
      </c>
      <c r="L488" s="2">
        <v>110.6</v>
      </c>
      <c r="M488" s="2">
        <v>110.5</v>
      </c>
      <c r="N488" s="2">
        <v>110.6</v>
      </c>
      <c r="O488" s="2">
        <v>0.1</v>
      </c>
      <c r="P488" s="2">
        <v>-2368</v>
      </c>
    </row>
    <row r="489" spans="1:16" x14ac:dyDescent="0.3">
      <c r="A489" s="27">
        <v>43662</v>
      </c>
      <c r="B489" s="2">
        <v>131.63999999999999</v>
      </c>
      <c r="C489" s="2">
        <v>131.71</v>
      </c>
      <c r="D489" s="2">
        <v>131.44999999999999</v>
      </c>
      <c r="E489" s="2">
        <v>131.54</v>
      </c>
      <c r="F489" s="2">
        <v>0.11</v>
      </c>
      <c r="G489" s="2">
        <v>2322</v>
      </c>
      <c r="H489" s="1"/>
      <c r="J489" s="27">
        <v>43662</v>
      </c>
      <c r="K489" s="2">
        <v>110.54</v>
      </c>
      <c r="L489" s="2">
        <v>110.55</v>
      </c>
      <c r="M489" s="2">
        <v>110.47</v>
      </c>
      <c r="N489" s="2">
        <v>110.5</v>
      </c>
      <c r="O489" s="2">
        <v>0.01</v>
      </c>
      <c r="P489" s="2">
        <v>-1080</v>
      </c>
    </row>
    <row r="490" spans="1:16" x14ac:dyDescent="0.3">
      <c r="A490" s="27">
        <v>43661</v>
      </c>
      <c r="B490" s="2">
        <v>131.61000000000001</v>
      </c>
      <c r="C490" s="2">
        <v>131.74</v>
      </c>
      <c r="D490" s="2">
        <v>131.43</v>
      </c>
      <c r="E490" s="2">
        <v>131.43</v>
      </c>
      <c r="F490" s="2">
        <v>-0.22</v>
      </c>
      <c r="G490" s="2">
        <v>-1012</v>
      </c>
      <c r="H490" s="1"/>
      <c r="J490" s="27">
        <v>43661</v>
      </c>
      <c r="K490" s="2">
        <v>110.51</v>
      </c>
      <c r="L490" s="2">
        <v>110.55</v>
      </c>
      <c r="M490" s="2">
        <v>110.48</v>
      </c>
      <c r="N490" s="2">
        <v>110.49</v>
      </c>
      <c r="O490" s="2">
        <v>-0.03</v>
      </c>
      <c r="P490" s="2">
        <v>-287</v>
      </c>
    </row>
    <row r="491" spans="1:16" x14ac:dyDescent="0.3">
      <c r="A491" s="27">
        <v>43658</v>
      </c>
      <c r="B491" s="2">
        <v>131.5</v>
      </c>
      <c r="C491" s="2">
        <v>131.65</v>
      </c>
      <c r="D491" s="2">
        <v>131.34</v>
      </c>
      <c r="E491" s="2">
        <v>131.65</v>
      </c>
      <c r="F491" s="2">
        <v>-0.15</v>
      </c>
      <c r="G491" s="2">
        <v>-5827</v>
      </c>
      <c r="H491" s="1"/>
      <c r="J491" s="27">
        <v>43658</v>
      </c>
      <c r="K491" s="2">
        <v>110.47</v>
      </c>
      <c r="L491" s="2">
        <v>110.52</v>
      </c>
      <c r="M491" s="2">
        <v>110.44</v>
      </c>
      <c r="N491" s="2">
        <v>110.52</v>
      </c>
      <c r="O491" s="2">
        <v>-0.01</v>
      </c>
      <c r="P491" s="2">
        <v>-4938</v>
      </c>
    </row>
    <row r="492" spans="1:16" x14ac:dyDescent="0.3">
      <c r="A492" s="27">
        <v>43657</v>
      </c>
      <c r="B492" s="2">
        <v>131.93</v>
      </c>
      <c r="C492" s="2">
        <v>132.11000000000001</v>
      </c>
      <c r="D492" s="2">
        <v>131.77000000000001</v>
      </c>
      <c r="E492" s="2">
        <v>131.80000000000001</v>
      </c>
      <c r="F492" s="2">
        <v>0.18</v>
      </c>
      <c r="G492" s="2">
        <v>576</v>
      </c>
      <c r="H492" s="1"/>
      <c r="J492" s="27">
        <v>43657</v>
      </c>
      <c r="K492" s="2">
        <v>110.59</v>
      </c>
      <c r="L492" s="2">
        <v>110.6</v>
      </c>
      <c r="M492" s="2">
        <v>110.53</v>
      </c>
      <c r="N492" s="2">
        <v>110.53</v>
      </c>
      <c r="O492" s="2">
        <v>0.06</v>
      </c>
      <c r="P492" s="2">
        <v>791</v>
      </c>
    </row>
    <row r="493" spans="1:16" x14ac:dyDescent="0.3">
      <c r="A493" s="27">
        <v>43656</v>
      </c>
      <c r="B493" s="2">
        <v>131.85</v>
      </c>
      <c r="C493" s="2">
        <v>131.86000000000001</v>
      </c>
      <c r="D493" s="2">
        <v>131.62</v>
      </c>
      <c r="E493" s="2">
        <v>131.62</v>
      </c>
      <c r="F493" s="2">
        <v>-0.3</v>
      </c>
      <c r="G493" s="2">
        <v>-3671</v>
      </c>
      <c r="H493" s="1"/>
      <c r="J493" s="27">
        <v>43656</v>
      </c>
      <c r="K493" s="2">
        <v>110.52</v>
      </c>
      <c r="L493" s="2">
        <v>110.52</v>
      </c>
      <c r="M493" s="2">
        <v>110.47</v>
      </c>
      <c r="N493" s="2">
        <v>110.47</v>
      </c>
      <c r="O493" s="2">
        <v>-7.0000000000000007E-2</v>
      </c>
      <c r="P493" s="2">
        <v>-4106</v>
      </c>
    </row>
    <row r="494" spans="1:16" x14ac:dyDescent="0.3">
      <c r="A494" s="27">
        <v>43655</v>
      </c>
      <c r="B494" s="2">
        <v>131.87</v>
      </c>
      <c r="C494" s="2">
        <v>132.15</v>
      </c>
      <c r="D494" s="2">
        <v>131.85</v>
      </c>
      <c r="E494" s="2">
        <v>131.91999999999999</v>
      </c>
      <c r="F494" s="2">
        <v>-0.1</v>
      </c>
      <c r="G494" s="2">
        <v>-1769</v>
      </c>
      <c r="H494" s="1"/>
      <c r="J494" s="27">
        <v>43655</v>
      </c>
      <c r="K494" s="2">
        <v>110.52</v>
      </c>
      <c r="L494" s="2">
        <v>110.6</v>
      </c>
      <c r="M494" s="2">
        <v>110.52</v>
      </c>
      <c r="N494" s="2">
        <v>110.54</v>
      </c>
      <c r="O494" s="2">
        <v>-0.02</v>
      </c>
      <c r="P494" s="2">
        <v>-626</v>
      </c>
    </row>
    <row r="495" spans="1:16" x14ac:dyDescent="0.3">
      <c r="A495" s="27">
        <v>43654</v>
      </c>
      <c r="B495" s="2">
        <v>131.52000000000001</v>
      </c>
      <c r="C495" s="2">
        <v>132.02000000000001</v>
      </c>
      <c r="D495" s="2">
        <v>131.5</v>
      </c>
      <c r="E495" s="2">
        <v>132.02000000000001</v>
      </c>
      <c r="F495" s="2">
        <v>0.1</v>
      </c>
      <c r="G495" s="2">
        <v>-1317</v>
      </c>
      <c r="H495" s="1"/>
      <c r="J495" s="27">
        <v>43654</v>
      </c>
      <c r="K495" s="2">
        <v>110.44</v>
      </c>
      <c r="L495" s="2">
        <v>110.57</v>
      </c>
      <c r="M495" s="2">
        <v>110.43</v>
      </c>
      <c r="N495" s="2">
        <v>110.56</v>
      </c>
      <c r="O495" s="2">
        <v>0.02</v>
      </c>
      <c r="P495" s="2">
        <v>586</v>
      </c>
    </row>
    <row r="496" spans="1:16" x14ac:dyDescent="0.3">
      <c r="A496" s="27">
        <v>43651</v>
      </c>
      <c r="B496" s="2">
        <v>132.07</v>
      </c>
      <c r="C496" s="2">
        <v>132.27000000000001</v>
      </c>
      <c r="D496" s="2">
        <v>131.88</v>
      </c>
      <c r="E496" s="2">
        <v>131.91999999999999</v>
      </c>
      <c r="F496" s="2">
        <v>-0.18</v>
      </c>
      <c r="G496" s="2">
        <v>-1568</v>
      </c>
      <c r="H496" s="1"/>
      <c r="J496" s="27">
        <v>43651</v>
      </c>
      <c r="K496" s="2">
        <v>110.57</v>
      </c>
      <c r="L496" s="2">
        <v>110.65</v>
      </c>
      <c r="M496" s="2">
        <v>110.53</v>
      </c>
      <c r="N496" s="2">
        <v>110.54</v>
      </c>
      <c r="O496" s="2">
        <v>-0.04</v>
      </c>
      <c r="P496" s="2">
        <v>43</v>
      </c>
    </row>
    <row r="497" spans="1:16" x14ac:dyDescent="0.3">
      <c r="A497" s="27">
        <v>43650</v>
      </c>
      <c r="B497" s="2">
        <v>132</v>
      </c>
      <c r="C497" s="2">
        <v>132.1</v>
      </c>
      <c r="D497" s="2">
        <v>131.87</v>
      </c>
      <c r="E497" s="2">
        <v>132.1</v>
      </c>
      <c r="F497" s="2">
        <v>0.1</v>
      </c>
      <c r="G497" s="2">
        <v>-3107</v>
      </c>
      <c r="H497" s="1"/>
      <c r="J497" s="27">
        <v>43650</v>
      </c>
      <c r="K497" s="2">
        <v>110.55</v>
      </c>
      <c r="L497" s="2">
        <v>110.59</v>
      </c>
      <c r="M497" s="2">
        <v>110.5</v>
      </c>
      <c r="N497" s="2">
        <v>110.58</v>
      </c>
      <c r="O497" s="2">
        <v>0.05</v>
      </c>
      <c r="P497" s="2">
        <v>4763</v>
      </c>
    </row>
    <row r="498" spans="1:16" x14ac:dyDescent="0.3">
      <c r="A498" s="27">
        <v>43649</v>
      </c>
      <c r="B498" s="2">
        <v>131.68</v>
      </c>
      <c r="C498" s="2">
        <v>132</v>
      </c>
      <c r="D498" s="2">
        <v>131.66999999999999</v>
      </c>
      <c r="E498" s="2">
        <v>132</v>
      </c>
      <c r="F498" s="2">
        <v>0.6</v>
      </c>
      <c r="G498" s="2">
        <v>729</v>
      </c>
      <c r="H498" s="1"/>
      <c r="J498" s="27">
        <v>43649</v>
      </c>
      <c r="K498" s="2">
        <v>110.47</v>
      </c>
      <c r="L498" s="2">
        <v>110.55</v>
      </c>
      <c r="M498" s="2">
        <v>110.47</v>
      </c>
      <c r="N498" s="2">
        <v>110.53</v>
      </c>
      <c r="O498" s="2">
        <v>0.13</v>
      </c>
      <c r="P498" s="2">
        <v>-2217</v>
      </c>
    </row>
    <row r="499" spans="1:16" x14ac:dyDescent="0.3">
      <c r="A499" s="27">
        <v>43648</v>
      </c>
      <c r="B499" s="2">
        <v>131.27000000000001</v>
      </c>
      <c r="C499" s="2">
        <v>131.44</v>
      </c>
      <c r="D499" s="2">
        <v>131.24</v>
      </c>
      <c r="E499" s="2">
        <v>131.4</v>
      </c>
      <c r="F499" s="2">
        <v>0.28999999999999998</v>
      </c>
      <c r="G499" s="2">
        <v>1161</v>
      </c>
      <c r="H499" s="1"/>
      <c r="J499" s="27">
        <v>43648</v>
      </c>
      <c r="K499" s="2">
        <v>110.37</v>
      </c>
      <c r="L499" s="2">
        <v>110.42</v>
      </c>
      <c r="M499" s="2">
        <v>110.37</v>
      </c>
      <c r="N499" s="2">
        <v>110.4</v>
      </c>
      <c r="O499" s="2">
        <v>7.0000000000000007E-2</v>
      </c>
      <c r="P499" s="2">
        <v>-609</v>
      </c>
    </row>
    <row r="500" spans="1:16" x14ac:dyDescent="0.3">
      <c r="A500" s="27">
        <v>43647</v>
      </c>
      <c r="B500" s="2">
        <v>131.03</v>
      </c>
      <c r="C500" s="2">
        <v>131.4</v>
      </c>
      <c r="D500" s="2">
        <v>131.01</v>
      </c>
      <c r="E500" s="2">
        <v>131.11000000000001</v>
      </c>
      <c r="F500" s="2">
        <v>-0.14000000000000001</v>
      </c>
      <c r="G500" s="2">
        <v>2096</v>
      </c>
      <c r="H500" s="1"/>
      <c r="J500" s="27">
        <v>43647</v>
      </c>
      <c r="K500" s="2">
        <v>110.34</v>
      </c>
      <c r="L500" s="2">
        <v>110.42</v>
      </c>
      <c r="M500" s="2">
        <v>110.31</v>
      </c>
      <c r="N500" s="2">
        <v>110.33</v>
      </c>
      <c r="O500" s="2">
        <v>-7.0000000000000007E-2</v>
      </c>
      <c r="P500" s="2">
        <v>-165</v>
      </c>
    </row>
    <row r="501" spans="1:16" x14ac:dyDescent="0.3">
      <c r="A501" s="27">
        <v>43644</v>
      </c>
      <c r="B501" s="2">
        <v>131.38999999999999</v>
      </c>
      <c r="C501" s="2">
        <v>131.38999999999999</v>
      </c>
      <c r="D501" s="2">
        <v>131.12</v>
      </c>
      <c r="E501" s="2">
        <v>131.25</v>
      </c>
      <c r="F501" s="2">
        <v>0.23</v>
      </c>
      <c r="G501" s="2">
        <v>-863</v>
      </c>
      <c r="H501" s="1"/>
      <c r="J501" s="27">
        <v>43644</v>
      </c>
      <c r="K501" s="2">
        <v>110.42</v>
      </c>
      <c r="L501" s="2">
        <v>110.43</v>
      </c>
      <c r="M501" s="2">
        <v>110.36</v>
      </c>
      <c r="N501" s="2">
        <v>110.4</v>
      </c>
      <c r="O501" s="2">
        <v>7.0000000000000007E-2</v>
      </c>
      <c r="P501" s="2">
        <v>-4527</v>
      </c>
    </row>
    <row r="502" spans="1:16" x14ac:dyDescent="0.3">
      <c r="A502" s="27">
        <v>43643</v>
      </c>
      <c r="B502" s="2">
        <v>131.05000000000001</v>
      </c>
      <c r="C502" s="2">
        <v>131.21</v>
      </c>
      <c r="D502" s="2">
        <v>131.01</v>
      </c>
      <c r="E502" s="2">
        <v>131.02000000000001</v>
      </c>
      <c r="F502" s="2">
        <v>-0.27</v>
      </c>
      <c r="G502" s="2">
        <v>-2553</v>
      </c>
      <c r="H502" s="1"/>
      <c r="J502" s="27">
        <v>43643</v>
      </c>
      <c r="K502" s="2">
        <v>110.33</v>
      </c>
      <c r="L502" s="2">
        <v>110.35</v>
      </c>
      <c r="M502" s="2">
        <v>110.3</v>
      </c>
      <c r="N502" s="2">
        <v>110.33</v>
      </c>
      <c r="O502" s="2">
        <v>-0.05</v>
      </c>
      <c r="P502" s="2">
        <v>-5360</v>
      </c>
    </row>
    <row r="503" spans="1:16" x14ac:dyDescent="0.3">
      <c r="A503" s="27">
        <v>43642</v>
      </c>
      <c r="B503" s="2">
        <v>131.35</v>
      </c>
      <c r="C503" s="2">
        <v>131.43</v>
      </c>
      <c r="D503" s="2">
        <v>131.06</v>
      </c>
      <c r="E503" s="2">
        <v>131.29</v>
      </c>
      <c r="F503" s="2">
        <v>-0.02</v>
      </c>
      <c r="G503" s="2">
        <v>629</v>
      </c>
      <c r="H503" s="1"/>
      <c r="J503" s="27">
        <v>43642</v>
      </c>
      <c r="K503" s="2">
        <v>110.41</v>
      </c>
      <c r="L503" s="2">
        <v>110.41</v>
      </c>
      <c r="M503" s="2">
        <v>110.31</v>
      </c>
      <c r="N503" s="2">
        <v>110.38</v>
      </c>
      <c r="O503" s="2">
        <v>-0.01</v>
      </c>
      <c r="P503" s="2">
        <v>-5168</v>
      </c>
    </row>
    <row r="504" spans="1:16" x14ac:dyDescent="0.3">
      <c r="A504" s="27">
        <v>43641</v>
      </c>
      <c r="B504" s="2">
        <v>131.83000000000001</v>
      </c>
      <c r="C504" s="2">
        <v>131.99</v>
      </c>
      <c r="D504" s="2">
        <v>131.19999999999999</v>
      </c>
      <c r="E504" s="2">
        <v>131.31</v>
      </c>
      <c r="F504" s="2">
        <v>-0.36</v>
      </c>
      <c r="G504" s="2">
        <v>-60</v>
      </c>
      <c r="H504" s="1"/>
      <c r="J504" s="27">
        <v>43641</v>
      </c>
      <c r="K504" s="2">
        <v>110.59</v>
      </c>
      <c r="L504" s="2">
        <v>110.64</v>
      </c>
      <c r="M504" s="2">
        <v>110.35</v>
      </c>
      <c r="N504" s="2">
        <v>110.39</v>
      </c>
      <c r="O504" s="2">
        <v>-0.17</v>
      </c>
      <c r="P504" s="2">
        <v>140</v>
      </c>
    </row>
    <row r="505" spans="1:16" x14ac:dyDescent="0.3">
      <c r="A505" s="27">
        <v>43640</v>
      </c>
      <c r="B505" s="2">
        <v>131.47</v>
      </c>
      <c r="C505" s="2">
        <v>131.76</v>
      </c>
      <c r="D505" s="2">
        <v>131.44</v>
      </c>
      <c r="E505" s="2">
        <v>131.66999999999999</v>
      </c>
      <c r="F505" s="2">
        <v>7.0000000000000007E-2</v>
      </c>
      <c r="G505" s="2">
        <v>2750</v>
      </c>
      <c r="H505" s="1"/>
      <c r="J505" s="27">
        <v>43640</v>
      </c>
      <c r="K505" s="2">
        <v>110.54</v>
      </c>
      <c r="L505" s="2">
        <v>110.6</v>
      </c>
      <c r="M505" s="2">
        <v>110.52</v>
      </c>
      <c r="N505" s="2">
        <v>110.56</v>
      </c>
      <c r="O505" s="2">
        <v>0</v>
      </c>
      <c r="P505" s="2">
        <v>-3019</v>
      </c>
    </row>
    <row r="506" spans="1:16" x14ac:dyDescent="0.3">
      <c r="A506" s="27">
        <v>43637</v>
      </c>
      <c r="B506" s="2">
        <v>131.74</v>
      </c>
      <c r="C506" s="2">
        <v>131.87</v>
      </c>
      <c r="D506" s="2">
        <v>131.6</v>
      </c>
      <c r="E506" s="2">
        <v>131.6</v>
      </c>
      <c r="F506" s="2">
        <v>-0.23</v>
      </c>
      <c r="G506" s="2">
        <v>-3757</v>
      </c>
      <c r="H506" s="1"/>
      <c r="J506" s="27">
        <v>43637</v>
      </c>
      <c r="K506" s="2">
        <v>110.61</v>
      </c>
      <c r="L506" s="2">
        <v>110.63</v>
      </c>
      <c r="M506" s="2">
        <v>110.56</v>
      </c>
      <c r="N506" s="2">
        <v>110.56</v>
      </c>
      <c r="O506" s="2">
        <v>-7.0000000000000007E-2</v>
      </c>
      <c r="P506" s="2">
        <v>-737</v>
      </c>
    </row>
    <row r="507" spans="1:16" x14ac:dyDescent="0.3">
      <c r="A507" s="27">
        <v>43636</v>
      </c>
      <c r="B507" s="2">
        <v>131.65</v>
      </c>
      <c r="C507" s="2">
        <v>132.02000000000001</v>
      </c>
      <c r="D507" s="2">
        <v>131.52000000000001</v>
      </c>
      <c r="E507" s="2">
        <v>131.83000000000001</v>
      </c>
      <c r="F507" s="2">
        <v>0.53</v>
      </c>
      <c r="G507" s="2">
        <v>1218</v>
      </c>
      <c r="H507" s="1"/>
      <c r="J507" s="27">
        <v>43636</v>
      </c>
      <c r="K507" s="2">
        <v>110.56</v>
      </c>
      <c r="L507" s="2">
        <v>110.68</v>
      </c>
      <c r="M507" s="2">
        <v>110.54</v>
      </c>
      <c r="N507" s="2">
        <v>110.63</v>
      </c>
      <c r="O507" s="2">
        <v>0.18</v>
      </c>
      <c r="P507" s="2">
        <v>687</v>
      </c>
    </row>
    <row r="508" spans="1:16" x14ac:dyDescent="0.3">
      <c r="A508" s="27">
        <v>43635</v>
      </c>
      <c r="B508" s="2">
        <v>131.18</v>
      </c>
      <c r="C508" s="2">
        <v>131.36000000000001</v>
      </c>
      <c r="D508" s="2">
        <v>131.15</v>
      </c>
      <c r="E508" s="2">
        <v>131.30000000000001</v>
      </c>
      <c r="F508" s="2">
        <v>0.24</v>
      </c>
      <c r="G508" s="2">
        <v>981</v>
      </c>
      <c r="H508" s="1"/>
      <c r="J508" s="27">
        <v>43635</v>
      </c>
      <c r="K508" s="2">
        <v>110.39</v>
      </c>
      <c r="L508" s="2">
        <v>110.48</v>
      </c>
      <c r="M508" s="2">
        <v>110.39</v>
      </c>
      <c r="N508" s="2">
        <v>110.45</v>
      </c>
      <c r="O508" s="2">
        <v>0.08</v>
      </c>
      <c r="P508" s="2">
        <v>5771</v>
      </c>
    </row>
    <row r="509" spans="1:16" x14ac:dyDescent="0.3">
      <c r="A509" s="27">
        <v>43634</v>
      </c>
      <c r="B509" s="2">
        <v>130.91</v>
      </c>
      <c r="C509" s="2">
        <v>130.97</v>
      </c>
      <c r="D509" s="2">
        <v>130.81</v>
      </c>
      <c r="E509" s="2">
        <v>130.91999999999999</v>
      </c>
      <c r="F509" s="2">
        <v>0.06</v>
      </c>
      <c r="G509" s="2">
        <v>1371</v>
      </c>
      <c r="H509" s="1"/>
      <c r="J509" s="27">
        <v>43634</v>
      </c>
      <c r="K509" s="2">
        <v>110.2</v>
      </c>
      <c r="L509" s="2">
        <v>110.22</v>
      </c>
      <c r="M509" s="2">
        <v>110.16</v>
      </c>
      <c r="N509" s="2">
        <v>110.17</v>
      </c>
      <c r="O509" s="2">
        <v>-0.04</v>
      </c>
      <c r="P509" s="2">
        <v>-105</v>
      </c>
    </row>
    <row r="510" spans="1:16" x14ac:dyDescent="0.3">
      <c r="A510" s="27">
        <v>43633</v>
      </c>
      <c r="B510" s="2">
        <v>131</v>
      </c>
      <c r="C510" s="2">
        <v>131.03</v>
      </c>
      <c r="D510" s="2">
        <v>130.85</v>
      </c>
      <c r="E510" s="2">
        <v>130.86000000000001</v>
      </c>
      <c r="F510" s="2">
        <v>-0.33</v>
      </c>
      <c r="G510" s="2">
        <v>-1067</v>
      </c>
      <c r="H510" s="1"/>
      <c r="J510" s="27">
        <v>43633</v>
      </c>
      <c r="K510" s="2">
        <v>110.23</v>
      </c>
      <c r="L510" s="2">
        <v>110.23</v>
      </c>
      <c r="M510" s="2">
        <v>110.18</v>
      </c>
      <c r="N510" s="2">
        <v>110.21</v>
      </c>
      <c r="O510" s="2">
        <v>-0.04</v>
      </c>
      <c r="P510" s="2">
        <v>-3431</v>
      </c>
    </row>
    <row r="511" spans="1:16" x14ac:dyDescent="0.3">
      <c r="A511" s="27">
        <v>43630</v>
      </c>
      <c r="B511" s="2">
        <v>130.94999999999999</v>
      </c>
      <c r="C511" s="2">
        <v>131.19999999999999</v>
      </c>
      <c r="D511" s="2">
        <v>130.94999999999999</v>
      </c>
      <c r="E511" s="2">
        <v>131.19</v>
      </c>
      <c r="F511" s="2">
        <v>0.39</v>
      </c>
      <c r="G511" s="2">
        <v>2169</v>
      </c>
      <c r="H511" s="1"/>
      <c r="J511" s="27">
        <v>43630</v>
      </c>
      <c r="K511" s="2">
        <v>110.22</v>
      </c>
      <c r="L511" s="2">
        <v>110.28</v>
      </c>
      <c r="M511" s="2">
        <v>110.22</v>
      </c>
      <c r="N511" s="2">
        <v>110.25</v>
      </c>
      <c r="O511" s="2">
        <v>7.0000000000000007E-2</v>
      </c>
      <c r="P511" s="2">
        <v>397</v>
      </c>
    </row>
    <row r="512" spans="1:16" x14ac:dyDescent="0.3">
      <c r="A512" s="27">
        <v>43629</v>
      </c>
      <c r="B512" s="2">
        <v>131.06</v>
      </c>
      <c r="C512" s="2">
        <v>131.35</v>
      </c>
      <c r="D512" s="2">
        <v>130.80000000000001</v>
      </c>
      <c r="E512" s="2">
        <v>130.80000000000001</v>
      </c>
      <c r="F512" s="2">
        <v>-0.28999999999999998</v>
      </c>
      <c r="G512" s="2">
        <v>-2110</v>
      </c>
      <c r="H512" s="1"/>
      <c r="J512" s="27">
        <v>43629</v>
      </c>
      <c r="K512" s="2">
        <v>110.24</v>
      </c>
      <c r="L512" s="2">
        <v>110.35</v>
      </c>
      <c r="M512" s="2">
        <v>110.18</v>
      </c>
      <c r="N512" s="2">
        <v>110.18</v>
      </c>
      <c r="O512" s="2">
        <v>-7.0000000000000007E-2</v>
      </c>
      <c r="P512" s="2">
        <v>-2881</v>
      </c>
    </row>
    <row r="513" spans="1:16" x14ac:dyDescent="0.3">
      <c r="A513" s="27">
        <v>43628</v>
      </c>
      <c r="B513" s="2">
        <v>130.47999999999999</v>
      </c>
      <c r="C513" s="2">
        <v>131.18</v>
      </c>
      <c r="D513" s="2">
        <v>130.46</v>
      </c>
      <c r="E513" s="2">
        <v>131.09</v>
      </c>
      <c r="F513" s="2">
        <v>0.77</v>
      </c>
      <c r="G513" s="2">
        <v>-236</v>
      </c>
      <c r="H513" s="1"/>
      <c r="J513" s="27">
        <v>43628</v>
      </c>
      <c r="K513" s="2">
        <v>110.12</v>
      </c>
      <c r="L513" s="2">
        <v>110.29</v>
      </c>
      <c r="M513" s="2">
        <v>110.1</v>
      </c>
      <c r="N513" s="2">
        <v>110.25</v>
      </c>
      <c r="O513" s="2">
        <v>0.18</v>
      </c>
      <c r="P513" s="2">
        <v>-1590</v>
      </c>
    </row>
    <row r="514" spans="1:16" x14ac:dyDescent="0.3">
      <c r="A514" s="27">
        <v>43627</v>
      </c>
      <c r="B514" s="2">
        <v>130.44999999999999</v>
      </c>
      <c r="C514" s="2">
        <v>130.54</v>
      </c>
      <c r="D514" s="2">
        <v>130.24</v>
      </c>
      <c r="E514" s="2">
        <v>130.32</v>
      </c>
      <c r="F514" s="2">
        <v>-0.15</v>
      </c>
      <c r="G514" s="2">
        <v>-2763</v>
      </c>
      <c r="H514" s="1"/>
      <c r="J514" s="27">
        <v>43627</v>
      </c>
      <c r="K514" s="2">
        <v>110.09</v>
      </c>
      <c r="L514" s="2">
        <v>110.11</v>
      </c>
      <c r="M514" s="2">
        <v>110.04</v>
      </c>
      <c r="N514" s="2">
        <v>110.07</v>
      </c>
      <c r="O514" s="2">
        <v>-0.02</v>
      </c>
      <c r="P514" s="2">
        <v>-5479</v>
      </c>
    </row>
    <row r="515" spans="1:16" x14ac:dyDescent="0.3">
      <c r="A515" s="27">
        <v>43626</v>
      </c>
      <c r="B515" s="2">
        <v>130.6</v>
      </c>
      <c r="C515" s="2">
        <v>130.74</v>
      </c>
      <c r="D515" s="2">
        <v>130.47</v>
      </c>
      <c r="E515" s="2">
        <v>130.47</v>
      </c>
      <c r="F515" s="2">
        <v>-0.26</v>
      </c>
      <c r="G515" s="2">
        <v>1360</v>
      </c>
      <c r="H515" s="1"/>
      <c r="J515" s="27">
        <v>43626</v>
      </c>
      <c r="K515" s="2">
        <v>110.1</v>
      </c>
      <c r="L515" s="2">
        <v>110.14</v>
      </c>
      <c r="M515" s="2">
        <v>110.09</v>
      </c>
      <c r="N515" s="2">
        <v>110.09</v>
      </c>
      <c r="O515" s="2">
        <v>-0.04</v>
      </c>
      <c r="P515" s="2">
        <v>-928</v>
      </c>
    </row>
    <row r="516" spans="1:16" x14ac:dyDescent="0.3">
      <c r="A516" s="27">
        <v>43623</v>
      </c>
      <c r="B516" s="2">
        <v>130.65</v>
      </c>
      <c r="C516" s="2">
        <v>130.83000000000001</v>
      </c>
      <c r="D516" s="2">
        <v>130.53</v>
      </c>
      <c r="E516" s="2">
        <v>130.72999999999999</v>
      </c>
      <c r="F516" s="2">
        <v>-0.08</v>
      </c>
      <c r="G516" s="2">
        <v>-2904</v>
      </c>
      <c r="H516" s="1"/>
      <c r="J516" s="27">
        <v>43623</v>
      </c>
      <c r="K516" s="2">
        <v>110.08</v>
      </c>
      <c r="L516" s="2">
        <v>110.16</v>
      </c>
      <c r="M516" s="2">
        <v>110.05</v>
      </c>
      <c r="N516" s="2">
        <v>110.13</v>
      </c>
      <c r="O516" s="2">
        <v>0</v>
      </c>
      <c r="P516" s="2">
        <v>3066</v>
      </c>
    </row>
    <row r="517" spans="1:16" x14ac:dyDescent="0.3">
      <c r="A517" s="27">
        <v>43621</v>
      </c>
      <c r="B517" s="2">
        <v>130.24</v>
      </c>
      <c r="C517" s="2">
        <v>130.85</v>
      </c>
      <c r="D517" s="2">
        <v>130.24</v>
      </c>
      <c r="E517" s="2">
        <v>130.81</v>
      </c>
      <c r="F517" s="2">
        <v>0.41</v>
      </c>
      <c r="G517" s="2">
        <v>2872</v>
      </c>
      <c r="H517" s="1"/>
      <c r="J517" s="27">
        <v>43621</v>
      </c>
      <c r="K517" s="2">
        <v>109.99</v>
      </c>
      <c r="L517" s="2">
        <v>110.13</v>
      </c>
      <c r="M517" s="2">
        <v>109.98</v>
      </c>
      <c r="N517" s="2">
        <v>110.13</v>
      </c>
      <c r="O517" s="2">
        <v>0.11</v>
      </c>
      <c r="P517" s="2">
        <v>3917</v>
      </c>
    </row>
    <row r="518" spans="1:16" x14ac:dyDescent="0.3">
      <c r="A518" s="27">
        <v>43620</v>
      </c>
      <c r="B518" s="2">
        <v>130.49</v>
      </c>
      <c r="C518" s="2">
        <v>130.53</v>
      </c>
      <c r="D518" s="2">
        <v>130.31</v>
      </c>
      <c r="E518" s="2">
        <v>130.4</v>
      </c>
      <c r="F518" s="2">
        <v>0</v>
      </c>
      <c r="G518" s="2">
        <v>2977</v>
      </c>
      <c r="H518" s="1"/>
      <c r="J518" s="27">
        <v>43620</v>
      </c>
      <c r="K518" s="2">
        <v>110.05</v>
      </c>
      <c r="L518" s="2">
        <v>110.09</v>
      </c>
      <c r="M518" s="2">
        <v>110.01</v>
      </c>
      <c r="N518" s="2">
        <v>110.02</v>
      </c>
      <c r="O518" s="2">
        <v>-0.01</v>
      </c>
      <c r="P518" s="2">
        <v>-4026</v>
      </c>
    </row>
    <row r="519" spans="1:16" x14ac:dyDescent="0.3">
      <c r="A519" s="27">
        <v>43619</v>
      </c>
      <c r="B519" s="2">
        <v>130.56</v>
      </c>
      <c r="C519" s="2">
        <v>130.57</v>
      </c>
      <c r="D519" s="2">
        <v>130.28</v>
      </c>
      <c r="E519" s="2">
        <v>130.4</v>
      </c>
      <c r="F519" s="2">
        <v>-0.14000000000000001</v>
      </c>
      <c r="G519" s="2">
        <v>-3738</v>
      </c>
      <c r="H519" s="1"/>
      <c r="J519" s="27">
        <v>43619</v>
      </c>
      <c r="K519" s="2">
        <v>110.03</v>
      </c>
      <c r="L519" s="2">
        <v>110.03</v>
      </c>
      <c r="M519" s="2">
        <v>109.98</v>
      </c>
      <c r="N519" s="2">
        <v>110.03</v>
      </c>
      <c r="O519" s="2">
        <v>0</v>
      </c>
      <c r="P519" s="2">
        <v>4272</v>
      </c>
    </row>
    <row r="520" spans="1:16" x14ac:dyDescent="0.3">
      <c r="A520" s="27">
        <v>43616</v>
      </c>
      <c r="B520" s="2">
        <v>130.02000000000001</v>
      </c>
      <c r="C520" s="2">
        <v>130.54</v>
      </c>
      <c r="D520" s="2">
        <v>129.93</v>
      </c>
      <c r="E520" s="2">
        <v>130.54</v>
      </c>
      <c r="F520" s="2">
        <v>0.72</v>
      </c>
      <c r="G520" s="2">
        <v>1303</v>
      </c>
      <c r="H520" s="1"/>
      <c r="J520" s="27">
        <v>43616</v>
      </c>
      <c r="K520" s="2">
        <v>109.92</v>
      </c>
      <c r="L520" s="2">
        <v>110.03</v>
      </c>
      <c r="M520" s="2">
        <v>109.88</v>
      </c>
      <c r="N520" s="2">
        <v>110.03</v>
      </c>
      <c r="O520" s="2">
        <v>0.18</v>
      </c>
      <c r="P520" s="2">
        <v>-1765</v>
      </c>
    </row>
    <row r="521" spans="1:16" x14ac:dyDescent="0.3">
      <c r="A521" s="27">
        <v>43615</v>
      </c>
      <c r="B521" s="2">
        <v>129.69999999999999</v>
      </c>
      <c r="C521" s="2">
        <v>129.85</v>
      </c>
      <c r="D521" s="2">
        <v>129.61000000000001</v>
      </c>
      <c r="E521" s="2">
        <v>129.82</v>
      </c>
      <c r="F521" s="2">
        <v>-0.02</v>
      </c>
      <c r="G521" s="2">
        <v>-3297</v>
      </c>
      <c r="H521" s="1"/>
      <c r="J521" s="27">
        <v>43615</v>
      </c>
      <c r="K521" s="2">
        <v>109.83</v>
      </c>
      <c r="L521" s="2">
        <v>109.85</v>
      </c>
      <c r="M521" s="2">
        <v>109.81</v>
      </c>
      <c r="N521" s="2">
        <v>109.85</v>
      </c>
      <c r="O521" s="2">
        <v>-0.03</v>
      </c>
      <c r="P521" s="2">
        <v>-2209</v>
      </c>
    </row>
    <row r="522" spans="1:16" x14ac:dyDescent="0.3">
      <c r="A522" s="27">
        <v>43614</v>
      </c>
      <c r="B522" s="2">
        <v>129.47</v>
      </c>
      <c r="C522" s="2">
        <v>129.84</v>
      </c>
      <c r="D522" s="2">
        <v>129.43</v>
      </c>
      <c r="E522" s="2">
        <v>129.84</v>
      </c>
      <c r="F522" s="2">
        <v>0.52</v>
      </c>
      <c r="G522" s="2">
        <v>5138</v>
      </c>
      <c r="H522" s="1"/>
      <c r="J522" s="27">
        <v>43614</v>
      </c>
      <c r="K522" s="2">
        <v>109.8</v>
      </c>
      <c r="L522" s="2">
        <v>109.88</v>
      </c>
      <c r="M522" s="2">
        <v>109.79</v>
      </c>
      <c r="N522" s="2">
        <v>109.88</v>
      </c>
      <c r="O522" s="2">
        <v>0.11</v>
      </c>
      <c r="P522" s="2">
        <v>2987</v>
      </c>
    </row>
    <row r="523" spans="1:16" x14ac:dyDescent="0.3">
      <c r="A523" s="27">
        <v>43613</v>
      </c>
      <c r="B523" s="2">
        <v>129.32</v>
      </c>
      <c r="C523" s="2">
        <v>129.35</v>
      </c>
      <c r="D523" s="2">
        <v>129.05000000000001</v>
      </c>
      <c r="E523" s="2">
        <v>129.32</v>
      </c>
      <c r="F523" s="2">
        <v>7.0000000000000007E-2</v>
      </c>
      <c r="G523" s="2">
        <v>-1451</v>
      </c>
      <c r="H523" s="1"/>
      <c r="J523" s="27">
        <v>43613</v>
      </c>
      <c r="K523" s="2">
        <v>109.78</v>
      </c>
      <c r="L523" s="2">
        <v>109.78</v>
      </c>
      <c r="M523" s="2">
        <v>109.69</v>
      </c>
      <c r="N523" s="2">
        <v>109.77</v>
      </c>
      <c r="O523" s="2">
        <v>0.01</v>
      </c>
      <c r="P523" s="2">
        <v>-924</v>
      </c>
    </row>
    <row r="524" spans="1:16" x14ac:dyDescent="0.3">
      <c r="A524" s="27">
        <v>43612</v>
      </c>
      <c r="B524" s="2">
        <v>129.25</v>
      </c>
      <c r="C524" s="2">
        <v>129.32</v>
      </c>
      <c r="D524" s="2">
        <v>129.18</v>
      </c>
      <c r="E524" s="2">
        <v>129.25</v>
      </c>
      <c r="F524" s="2">
        <v>0</v>
      </c>
      <c r="G524" s="2">
        <v>2001</v>
      </c>
      <c r="H524" s="1"/>
      <c r="J524" s="27">
        <v>43612</v>
      </c>
      <c r="K524" s="2">
        <v>109.78</v>
      </c>
      <c r="L524" s="2">
        <v>109.78</v>
      </c>
      <c r="M524" s="2">
        <v>109.73</v>
      </c>
      <c r="N524" s="2">
        <v>109.76</v>
      </c>
      <c r="O524" s="2">
        <v>-0.01</v>
      </c>
      <c r="P524" s="2">
        <v>4226</v>
      </c>
    </row>
    <row r="525" spans="1:16" x14ac:dyDescent="0.3">
      <c r="A525" s="27">
        <v>43609</v>
      </c>
      <c r="B525" s="2">
        <v>129.44999999999999</v>
      </c>
      <c r="C525" s="2">
        <v>129.47</v>
      </c>
      <c r="D525" s="2">
        <v>129.19999999999999</v>
      </c>
      <c r="E525" s="2">
        <v>129.25</v>
      </c>
      <c r="F525" s="2">
        <v>0.05</v>
      </c>
      <c r="G525" s="2">
        <v>1269</v>
      </c>
      <c r="H525" s="1"/>
      <c r="J525" s="27">
        <v>43609</v>
      </c>
      <c r="K525" s="2">
        <v>109.85</v>
      </c>
      <c r="L525" s="2">
        <v>109.85</v>
      </c>
      <c r="M525" s="2">
        <v>109.77</v>
      </c>
      <c r="N525" s="2">
        <v>109.77</v>
      </c>
      <c r="O525" s="2">
        <v>-0.01</v>
      </c>
      <c r="P525" s="2">
        <v>3635</v>
      </c>
    </row>
    <row r="526" spans="1:16" x14ac:dyDescent="0.3">
      <c r="A526" s="27">
        <v>43608</v>
      </c>
      <c r="B526" s="2">
        <v>129.06</v>
      </c>
      <c r="C526" s="2">
        <v>129.22</v>
      </c>
      <c r="D526" s="2">
        <v>129.01</v>
      </c>
      <c r="E526" s="2">
        <v>129.19999999999999</v>
      </c>
      <c r="F526" s="2">
        <v>0.28000000000000003</v>
      </c>
      <c r="G526" s="2">
        <v>2349</v>
      </c>
      <c r="H526" s="1"/>
      <c r="J526" s="27">
        <v>43608</v>
      </c>
      <c r="K526" s="2">
        <v>109.75</v>
      </c>
      <c r="L526" s="2">
        <v>109.79</v>
      </c>
      <c r="M526" s="2">
        <v>109.73</v>
      </c>
      <c r="N526" s="2">
        <v>109.78</v>
      </c>
      <c r="O526" s="2">
        <v>7.0000000000000007E-2</v>
      </c>
      <c r="P526" s="2">
        <v>8449</v>
      </c>
    </row>
    <row r="527" spans="1:16" x14ac:dyDescent="0.3">
      <c r="A527" s="27">
        <v>43607</v>
      </c>
      <c r="B527" s="2">
        <v>128.78</v>
      </c>
      <c r="C527" s="2">
        <v>128.94</v>
      </c>
      <c r="D527" s="2">
        <v>128.77000000000001</v>
      </c>
      <c r="E527" s="2">
        <v>128.91999999999999</v>
      </c>
      <c r="F527" s="2">
        <v>7.0000000000000007E-2</v>
      </c>
      <c r="G527" s="2">
        <v>407</v>
      </c>
      <c r="H527" s="1"/>
      <c r="J527" s="27">
        <v>43607</v>
      </c>
      <c r="K527" s="2">
        <v>109.68</v>
      </c>
      <c r="L527" s="2">
        <v>109.72</v>
      </c>
      <c r="M527" s="2">
        <v>109.67</v>
      </c>
      <c r="N527" s="2">
        <v>109.71</v>
      </c>
      <c r="O527" s="2">
        <v>0.02</v>
      </c>
      <c r="P527" s="2">
        <v>3433</v>
      </c>
    </row>
    <row r="528" spans="1:16" x14ac:dyDescent="0.3">
      <c r="A528" s="27">
        <v>43606</v>
      </c>
      <c r="B528" s="2">
        <v>128.69999999999999</v>
      </c>
      <c r="C528" s="2">
        <v>128.94999999999999</v>
      </c>
      <c r="D528" s="2">
        <v>128.58000000000001</v>
      </c>
      <c r="E528" s="2">
        <v>128.85</v>
      </c>
      <c r="F528" s="2">
        <v>0.16</v>
      </c>
      <c r="G528" s="2">
        <v>3539</v>
      </c>
      <c r="H528" s="1"/>
      <c r="J528" s="27">
        <v>43606</v>
      </c>
      <c r="K528" s="2">
        <v>109.66</v>
      </c>
      <c r="L528" s="2">
        <v>109.72</v>
      </c>
      <c r="M528" s="2">
        <v>109.62</v>
      </c>
      <c r="N528" s="2">
        <v>109.69</v>
      </c>
      <c r="O528" s="2">
        <v>0.04</v>
      </c>
      <c r="P528" s="2">
        <v>3332</v>
      </c>
    </row>
    <row r="529" spans="1:16" x14ac:dyDescent="0.3">
      <c r="A529" s="27">
        <v>43605</v>
      </c>
      <c r="B529" s="2">
        <v>128.77000000000001</v>
      </c>
      <c r="C529" s="2">
        <v>128.79</v>
      </c>
      <c r="D529" s="2">
        <v>128.63</v>
      </c>
      <c r="E529" s="2">
        <v>128.69</v>
      </c>
      <c r="F529" s="2">
        <v>-0.24</v>
      </c>
      <c r="G529" s="2">
        <v>-1983</v>
      </c>
      <c r="H529" s="1"/>
      <c r="J529" s="27">
        <v>43605</v>
      </c>
      <c r="K529" s="2">
        <v>109.65</v>
      </c>
      <c r="L529" s="2">
        <v>109.66</v>
      </c>
      <c r="M529" s="2">
        <v>109.62</v>
      </c>
      <c r="N529" s="2">
        <v>109.65</v>
      </c>
      <c r="O529" s="2">
        <v>-0.04</v>
      </c>
      <c r="P529" s="2">
        <v>4372</v>
      </c>
    </row>
    <row r="530" spans="1:16" x14ac:dyDescent="0.3">
      <c r="A530" s="27">
        <v>43602</v>
      </c>
      <c r="B530" s="2">
        <v>128.84</v>
      </c>
      <c r="C530" s="2">
        <v>129.01</v>
      </c>
      <c r="D530" s="2">
        <v>128.74</v>
      </c>
      <c r="E530" s="2">
        <v>128.93</v>
      </c>
      <c r="F530" s="2">
        <v>-0.04</v>
      </c>
      <c r="G530" s="2">
        <v>-967</v>
      </c>
      <c r="H530" s="1"/>
      <c r="J530" s="27">
        <v>43602</v>
      </c>
      <c r="K530" s="2">
        <v>109.65</v>
      </c>
      <c r="L530" s="2">
        <v>109.71</v>
      </c>
      <c r="M530" s="2">
        <v>109.63</v>
      </c>
      <c r="N530" s="2">
        <v>109.69</v>
      </c>
      <c r="O530" s="2">
        <v>0</v>
      </c>
      <c r="P530" s="2">
        <v>1647</v>
      </c>
    </row>
    <row r="531" spans="1:16" x14ac:dyDescent="0.3">
      <c r="A531" s="27">
        <v>43601</v>
      </c>
      <c r="B531" s="2">
        <v>128.74</v>
      </c>
      <c r="C531" s="2">
        <v>128.99</v>
      </c>
      <c r="D531" s="2">
        <v>128.69999999999999</v>
      </c>
      <c r="E531" s="2">
        <v>128.97</v>
      </c>
      <c r="F531" s="2">
        <v>0.42</v>
      </c>
      <c r="G531" s="2">
        <v>5868</v>
      </c>
      <c r="H531" s="1"/>
      <c r="J531" s="27">
        <v>43601</v>
      </c>
      <c r="K531" s="2">
        <v>109.6</v>
      </c>
      <c r="L531" s="2">
        <v>109.7</v>
      </c>
      <c r="M531" s="2">
        <v>109.59</v>
      </c>
      <c r="N531" s="2">
        <v>109.69</v>
      </c>
      <c r="O531" s="2">
        <v>0.13</v>
      </c>
      <c r="P531" s="2">
        <v>10281</v>
      </c>
    </row>
    <row r="532" spans="1:16" x14ac:dyDescent="0.3">
      <c r="A532" s="27">
        <v>43600</v>
      </c>
      <c r="B532" s="2">
        <v>128.47</v>
      </c>
      <c r="C532" s="2">
        <v>128.6</v>
      </c>
      <c r="D532" s="2">
        <v>128.46</v>
      </c>
      <c r="E532" s="2">
        <v>128.55000000000001</v>
      </c>
      <c r="F532" s="2">
        <v>0.09</v>
      </c>
      <c r="G532" s="2">
        <v>3739</v>
      </c>
      <c r="H532" s="1"/>
      <c r="J532" s="27">
        <v>43600</v>
      </c>
      <c r="K532" s="2">
        <v>109.55</v>
      </c>
      <c r="L532" s="2">
        <v>109.58</v>
      </c>
      <c r="M532" s="2">
        <v>109.54</v>
      </c>
      <c r="N532" s="2">
        <v>109.56</v>
      </c>
      <c r="O532" s="2">
        <v>0.01</v>
      </c>
      <c r="P532" s="2">
        <v>16</v>
      </c>
    </row>
    <row r="533" spans="1:16" x14ac:dyDescent="0.3">
      <c r="A533" s="27">
        <v>43599</v>
      </c>
      <c r="B533" s="2">
        <v>128.61000000000001</v>
      </c>
      <c r="C533" s="2">
        <v>128.66</v>
      </c>
      <c r="D533" s="2">
        <v>128.41999999999999</v>
      </c>
      <c r="E533" s="2">
        <v>128.46</v>
      </c>
      <c r="F533" s="2">
        <v>0.1</v>
      </c>
      <c r="G533" s="2">
        <v>1865</v>
      </c>
      <c r="H533" s="1"/>
      <c r="J533" s="27">
        <v>43599</v>
      </c>
      <c r="K533" s="2">
        <v>109.58</v>
      </c>
      <c r="L533" s="2">
        <v>109.59</v>
      </c>
      <c r="M533" s="2">
        <v>109.53</v>
      </c>
      <c r="N533" s="2">
        <v>109.55</v>
      </c>
      <c r="O533" s="2">
        <v>0.04</v>
      </c>
      <c r="P533" s="2">
        <v>-5837</v>
      </c>
    </row>
    <row r="534" spans="1:16" x14ac:dyDescent="0.3">
      <c r="A534" s="27">
        <v>43598</v>
      </c>
      <c r="B534" s="2">
        <v>128.52000000000001</v>
      </c>
      <c r="C534" s="2">
        <v>128.58000000000001</v>
      </c>
      <c r="D534" s="2">
        <v>128.36000000000001</v>
      </c>
      <c r="E534" s="2">
        <v>128.36000000000001</v>
      </c>
      <c r="F534" s="2">
        <v>-0.02</v>
      </c>
      <c r="G534" s="2">
        <v>1053</v>
      </c>
      <c r="H534" s="1"/>
      <c r="J534" s="27">
        <v>43598</v>
      </c>
      <c r="K534" s="2">
        <v>109.54</v>
      </c>
      <c r="L534" s="2">
        <v>109.56</v>
      </c>
      <c r="M534" s="2">
        <v>109.51</v>
      </c>
      <c r="N534" s="2">
        <v>109.51</v>
      </c>
      <c r="O534" s="2">
        <v>0.01</v>
      </c>
      <c r="P534" s="2">
        <v>6420</v>
      </c>
    </row>
    <row r="535" spans="1:16" x14ac:dyDescent="0.3">
      <c r="A535" s="27">
        <v>43595</v>
      </c>
      <c r="B535" s="2">
        <v>128.47999999999999</v>
      </c>
      <c r="C535" s="2">
        <v>128.62</v>
      </c>
      <c r="D535" s="2">
        <v>128.36000000000001</v>
      </c>
      <c r="E535" s="2">
        <v>128.38</v>
      </c>
      <c r="F535" s="2">
        <v>-0.17</v>
      </c>
      <c r="G535" s="2">
        <v>401</v>
      </c>
      <c r="H535" s="1"/>
      <c r="J535" s="27">
        <v>43595</v>
      </c>
      <c r="K535" s="2">
        <v>109.53</v>
      </c>
      <c r="L535" s="2">
        <v>109.57</v>
      </c>
      <c r="M535" s="2">
        <v>109.5</v>
      </c>
      <c r="N535" s="2">
        <v>109.5</v>
      </c>
      <c r="O535" s="2">
        <v>-0.05</v>
      </c>
      <c r="P535" s="2">
        <v>-1095</v>
      </c>
    </row>
    <row r="536" spans="1:16" x14ac:dyDescent="0.3">
      <c r="A536" s="27">
        <v>43594</v>
      </c>
      <c r="B536" s="2">
        <v>128.35</v>
      </c>
      <c r="C536" s="2">
        <v>128.58000000000001</v>
      </c>
      <c r="D536" s="2">
        <v>128.32</v>
      </c>
      <c r="E536" s="2">
        <v>128.55000000000001</v>
      </c>
      <c r="F536" s="2">
        <v>0.25</v>
      </c>
      <c r="G536" s="2">
        <v>4730</v>
      </c>
      <c r="H536" s="1"/>
      <c r="J536" s="27">
        <v>43594</v>
      </c>
      <c r="K536" s="2">
        <v>109.52</v>
      </c>
      <c r="L536" s="2">
        <v>109.57</v>
      </c>
      <c r="M536" s="2">
        <v>109.51</v>
      </c>
      <c r="N536" s="2">
        <v>109.55</v>
      </c>
      <c r="O536" s="2">
        <v>0.05</v>
      </c>
      <c r="P536" s="2">
        <v>4274</v>
      </c>
    </row>
    <row r="537" spans="1:16" x14ac:dyDescent="0.3">
      <c r="A537" s="27">
        <v>43593</v>
      </c>
      <c r="B537" s="2">
        <v>128.49</v>
      </c>
      <c r="C537" s="2">
        <v>128.5</v>
      </c>
      <c r="D537" s="2">
        <v>128.26</v>
      </c>
      <c r="E537" s="2">
        <v>128.30000000000001</v>
      </c>
      <c r="F537" s="2">
        <v>0.04</v>
      </c>
      <c r="G537" s="2">
        <v>2571</v>
      </c>
      <c r="H537" s="1"/>
      <c r="J537" s="27">
        <v>43593</v>
      </c>
      <c r="K537" s="2">
        <v>109.55</v>
      </c>
      <c r="L537" s="2">
        <v>109.58</v>
      </c>
      <c r="M537" s="2">
        <v>109.5</v>
      </c>
      <c r="N537" s="2">
        <v>109.5</v>
      </c>
      <c r="O537" s="2">
        <v>0</v>
      </c>
      <c r="P537" s="2">
        <v>2306</v>
      </c>
    </row>
    <row r="538" spans="1:16" x14ac:dyDescent="0.3">
      <c r="A538" s="27">
        <v>43592</v>
      </c>
      <c r="B538" s="2">
        <v>128.55000000000001</v>
      </c>
      <c r="C538" s="2">
        <v>128.59</v>
      </c>
      <c r="D538" s="2">
        <v>128.24</v>
      </c>
      <c r="E538" s="2">
        <v>128.26</v>
      </c>
      <c r="F538" s="2">
        <v>0.21</v>
      </c>
      <c r="G538" s="2">
        <v>1744</v>
      </c>
      <c r="H538" s="1"/>
      <c r="J538" s="27">
        <v>43592</v>
      </c>
      <c r="K538" s="2">
        <v>109.54</v>
      </c>
      <c r="L538" s="2">
        <v>109.57</v>
      </c>
      <c r="M538" s="2">
        <v>109.49</v>
      </c>
      <c r="N538" s="2">
        <v>109.5</v>
      </c>
      <c r="O538" s="2">
        <v>0.05</v>
      </c>
      <c r="P538" s="2">
        <v>2805</v>
      </c>
    </row>
    <row r="539" spans="1:16" x14ac:dyDescent="0.3">
      <c r="A539" s="27">
        <v>43588</v>
      </c>
      <c r="B539" s="2">
        <v>128.13</v>
      </c>
      <c r="C539" s="2">
        <v>128.38</v>
      </c>
      <c r="D539" s="2">
        <v>128.01</v>
      </c>
      <c r="E539" s="2">
        <v>128.05000000000001</v>
      </c>
      <c r="F539" s="2">
        <v>-0.17</v>
      </c>
      <c r="G539" s="2">
        <v>737</v>
      </c>
      <c r="H539" s="1"/>
      <c r="J539" s="27">
        <v>43588</v>
      </c>
      <c r="K539" s="2">
        <v>109.46</v>
      </c>
      <c r="L539" s="2">
        <v>109.52</v>
      </c>
      <c r="M539" s="2">
        <v>109.43</v>
      </c>
      <c r="N539" s="2">
        <v>109.45</v>
      </c>
      <c r="O539" s="2">
        <v>-0.03</v>
      </c>
      <c r="P539" s="2">
        <v>-1296</v>
      </c>
    </row>
    <row r="540" spans="1:16" x14ac:dyDescent="0.3">
      <c r="A540" s="27">
        <v>43587</v>
      </c>
      <c r="B540" s="2">
        <v>128.5</v>
      </c>
      <c r="C540" s="2">
        <v>128.59</v>
      </c>
      <c r="D540" s="2">
        <v>128.22</v>
      </c>
      <c r="E540" s="2">
        <v>128.22</v>
      </c>
      <c r="F540" s="2">
        <v>-0.51</v>
      </c>
      <c r="G540" s="2">
        <v>-2740</v>
      </c>
      <c r="H540" s="1"/>
      <c r="J540" s="27">
        <v>43587</v>
      </c>
      <c r="K540" s="2">
        <v>109.57</v>
      </c>
      <c r="L540" s="2">
        <v>109.57</v>
      </c>
      <c r="M540" s="2">
        <v>109.48</v>
      </c>
      <c r="N540" s="2">
        <v>109.48</v>
      </c>
      <c r="O540" s="2">
        <v>-0.15</v>
      </c>
      <c r="P540" s="2">
        <v>2154</v>
      </c>
    </row>
    <row r="541" spans="1:16" x14ac:dyDescent="0.3">
      <c r="A541" s="27">
        <v>43585</v>
      </c>
      <c r="B541" s="2">
        <v>128.4</v>
      </c>
      <c r="C541" s="2">
        <v>128.75</v>
      </c>
      <c r="D541" s="2">
        <v>128.38</v>
      </c>
      <c r="E541" s="2">
        <v>128.72999999999999</v>
      </c>
      <c r="F541" s="2">
        <v>0.26</v>
      </c>
      <c r="G541" s="2">
        <v>2329</v>
      </c>
      <c r="H541" s="1"/>
      <c r="J541" s="27">
        <v>43585</v>
      </c>
      <c r="K541" s="2">
        <v>109.53</v>
      </c>
      <c r="L541" s="2">
        <v>109.64</v>
      </c>
      <c r="M541" s="2">
        <v>109.53</v>
      </c>
      <c r="N541" s="2">
        <v>109.63</v>
      </c>
      <c r="O541" s="2">
        <v>0.08</v>
      </c>
      <c r="P541" s="2">
        <v>9066</v>
      </c>
    </row>
    <row r="542" spans="1:16" x14ac:dyDescent="0.3">
      <c r="A542" s="27">
        <v>43584</v>
      </c>
      <c r="B542" s="2">
        <v>128.51</v>
      </c>
      <c r="C542" s="2">
        <v>128.53</v>
      </c>
      <c r="D542" s="2">
        <v>128.36000000000001</v>
      </c>
      <c r="E542" s="2">
        <v>128.47</v>
      </c>
      <c r="F542" s="2">
        <v>0.11</v>
      </c>
      <c r="G542" s="2">
        <v>469</v>
      </c>
      <c r="H542" s="1"/>
      <c r="J542" s="27">
        <v>43584</v>
      </c>
      <c r="K542" s="2">
        <v>109.57</v>
      </c>
      <c r="L542" s="2">
        <v>109.57</v>
      </c>
      <c r="M542" s="2">
        <v>109.54</v>
      </c>
      <c r="N542" s="2">
        <v>109.55</v>
      </c>
      <c r="O542" s="2">
        <v>0.02</v>
      </c>
      <c r="P542" s="2">
        <v>2440</v>
      </c>
    </row>
    <row r="543" spans="1:16" x14ac:dyDescent="0.3">
      <c r="A543" s="27">
        <v>43581</v>
      </c>
      <c r="B543" s="2">
        <v>128.35</v>
      </c>
      <c r="C543" s="2">
        <v>128.54</v>
      </c>
      <c r="D543" s="2">
        <v>128.31</v>
      </c>
      <c r="E543" s="2">
        <v>128.36000000000001</v>
      </c>
      <c r="F543" s="2">
        <v>0.01</v>
      </c>
      <c r="G543" s="2">
        <v>1263</v>
      </c>
      <c r="H543" s="1"/>
      <c r="J543" s="27">
        <v>43581</v>
      </c>
      <c r="K543" s="2">
        <v>109.5</v>
      </c>
      <c r="L543" s="2">
        <v>109.56</v>
      </c>
      <c r="M543" s="2">
        <v>109.49</v>
      </c>
      <c r="N543" s="2">
        <v>109.53</v>
      </c>
      <c r="O543" s="2">
        <v>0.03</v>
      </c>
      <c r="P543" s="2">
        <v>10014</v>
      </c>
    </row>
    <row r="544" spans="1:16" x14ac:dyDescent="0.3">
      <c r="A544" s="27">
        <v>43580</v>
      </c>
      <c r="B544" s="2">
        <v>128.62</v>
      </c>
      <c r="C544" s="2">
        <v>128.66999999999999</v>
      </c>
      <c r="D544" s="2">
        <v>128.32</v>
      </c>
      <c r="E544" s="2">
        <v>128.35</v>
      </c>
      <c r="F544" s="2">
        <v>0.36</v>
      </c>
      <c r="G544" s="2">
        <v>1700</v>
      </c>
      <c r="H544" s="1"/>
      <c r="J544" s="27">
        <v>43580</v>
      </c>
      <c r="K544" s="2">
        <v>109.57</v>
      </c>
      <c r="L544" s="2">
        <v>109.59</v>
      </c>
      <c r="M544" s="2">
        <v>109.49</v>
      </c>
      <c r="N544" s="2">
        <v>109.5</v>
      </c>
      <c r="O544" s="2">
        <v>0.08</v>
      </c>
      <c r="P544" s="2">
        <v>2773</v>
      </c>
    </row>
    <row r="545" spans="1:16" x14ac:dyDescent="0.3">
      <c r="A545" s="27">
        <v>43579</v>
      </c>
      <c r="B545" s="2">
        <v>127.96</v>
      </c>
      <c r="C545" s="2">
        <v>128.09</v>
      </c>
      <c r="D545" s="2">
        <v>127.79</v>
      </c>
      <c r="E545" s="2">
        <v>127.99</v>
      </c>
      <c r="F545" s="2">
        <v>0.11</v>
      </c>
      <c r="G545" s="2">
        <v>-286</v>
      </c>
      <c r="H545" s="1"/>
      <c r="J545" s="27">
        <v>43579</v>
      </c>
      <c r="K545" s="2">
        <v>109.4</v>
      </c>
      <c r="L545" s="2">
        <v>109.45</v>
      </c>
      <c r="M545" s="2">
        <v>109.36</v>
      </c>
      <c r="N545" s="2">
        <v>109.42</v>
      </c>
      <c r="O545" s="2">
        <v>0.05</v>
      </c>
      <c r="P545" s="2">
        <v>-3056</v>
      </c>
    </row>
    <row r="546" spans="1:16" x14ac:dyDescent="0.3">
      <c r="A546" s="27">
        <v>43578</v>
      </c>
      <c r="B546" s="2">
        <v>127.7</v>
      </c>
      <c r="C546" s="2">
        <v>128.02000000000001</v>
      </c>
      <c r="D546" s="2">
        <v>127.7</v>
      </c>
      <c r="E546" s="2">
        <v>127.88</v>
      </c>
      <c r="F546" s="2">
        <v>0.13</v>
      </c>
      <c r="G546" s="2">
        <v>1771</v>
      </c>
      <c r="H546" s="1"/>
      <c r="J546" s="27">
        <v>43578</v>
      </c>
      <c r="K546" s="2">
        <v>109.33</v>
      </c>
      <c r="L546" s="2">
        <v>109.4</v>
      </c>
      <c r="M546" s="2">
        <v>109.33</v>
      </c>
      <c r="N546" s="2">
        <v>109.37</v>
      </c>
      <c r="O546" s="2">
        <v>0.03</v>
      </c>
      <c r="P546" s="2">
        <v>-1742</v>
      </c>
    </row>
    <row r="547" spans="1:16" x14ac:dyDescent="0.3">
      <c r="A547" s="27">
        <v>43577</v>
      </c>
      <c r="B547" s="2">
        <v>128.06</v>
      </c>
      <c r="C547" s="2">
        <v>128.1</v>
      </c>
      <c r="D547" s="2">
        <v>127.73</v>
      </c>
      <c r="E547" s="2">
        <v>127.75</v>
      </c>
      <c r="F547" s="2">
        <v>-0.28999999999999998</v>
      </c>
      <c r="G547" s="2">
        <v>-2389</v>
      </c>
      <c r="H547" s="1"/>
      <c r="J547" s="27">
        <v>43577</v>
      </c>
      <c r="K547" s="2">
        <v>109.4</v>
      </c>
      <c r="L547" s="2">
        <v>109.42</v>
      </c>
      <c r="M547" s="2">
        <v>109.34</v>
      </c>
      <c r="N547" s="2">
        <v>109.34</v>
      </c>
      <c r="O547" s="2">
        <v>-0.06</v>
      </c>
      <c r="P547" s="2">
        <v>-3707</v>
      </c>
    </row>
    <row r="548" spans="1:16" x14ac:dyDescent="0.3">
      <c r="A548" s="27">
        <v>43574</v>
      </c>
      <c r="B548" s="2">
        <v>128.33000000000001</v>
      </c>
      <c r="C548" s="2">
        <v>128.34</v>
      </c>
      <c r="D548" s="2">
        <v>128.02000000000001</v>
      </c>
      <c r="E548" s="2">
        <v>128.04</v>
      </c>
      <c r="F548" s="2">
        <v>-0.19</v>
      </c>
      <c r="G548" s="2">
        <v>-3219</v>
      </c>
      <c r="H548" s="1"/>
      <c r="J548" s="27">
        <v>43574</v>
      </c>
      <c r="K548" s="2">
        <v>109.49</v>
      </c>
      <c r="L548" s="2">
        <v>109.49</v>
      </c>
      <c r="M548" s="2">
        <v>109.4</v>
      </c>
      <c r="N548" s="2">
        <v>109.4</v>
      </c>
      <c r="O548" s="2">
        <v>-7.0000000000000007E-2</v>
      </c>
      <c r="P548" s="2">
        <v>-5259</v>
      </c>
    </row>
    <row r="549" spans="1:16" x14ac:dyDescent="0.3">
      <c r="A549" s="27">
        <v>43573</v>
      </c>
      <c r="B549" s="2">
        <v>127.7</v>
      </c>
      <c r="C549" s="2">
        <v>128.35</v>
      </c>
      <c r="D549" s="2">
        <v>127.62</v>
      </c>
      <c r="E549" s="2">
        <v>128.22999999999999</v>
      </c>
      <c r="F549" s="2">
        <v>0.56000000000000005</v>
      </c>
      <c r="G549" s="2">
        <v>455</v>
      </c>
      <c r="H549" s="1"/>
      <c r="J549" s="27">
        <v>43573</v>
      </c>
      <c r="K549" s="2">
        <v>109.37</v>
      </c>
      <c r="L549" s="2">
        <v>109.52</v>
      </c>
      <c r="M549" s="2">
        <v>109.35</v>
      </c>
      <c r="N549" s="2">
        <v>109.47</v>
      </c>
      <c r="O549" s="2">
        <v>0.11</v>
      </c>
      <c r="P549" s="2">
        <v>1112</v>
      </c>
    </row>
    <row r="550" spans="1:16" x14ac:dyDescent="0.3">
      <c r="A550" s="27">
        <v>43572</v>
      </c>
      <c r="B550" s="2">
        <v>127.79</v>
      </c>
      <c r="C550" s="2">
        <v>127.79</v>
      </c>
      <c r="D550" s="2">
        <v>127.47</v>
      </c>
      <c r="E550" s="2">
        <v>127.67</v>
      </c>
      <c r="F550" s="2">
        <v>-0.12</v>
      </c>
      <c r="G550" s="2">
        <v>-5710</v>
      </c>
      <c r="H550" s="1"/>
      <c r="J550" s="27">
        <v>43572</v>
      </c>
      <c r="K550" s="2">
        <v>109.4</v>
      </c>
      <c r="L550" s="2">
        <v>109.4</v>
      </c>
      <c r="M550" s="2">
        <v>109.32</v>
      </c>
      <c r="N550" s="2">
        <v>109.36</v>
      </c>
      <c r="O550" s="2">
        <v>-0.03</v>
      </c>
      <c r="P550" s="2">
        <v>-13796</v>
      </c>
    </row>
    <row r="551" spans="1:16" x14ac:dyDescent="0.3">
      <c r="A551" s="27">
        <v>43571</v>
      </c>
      <c r="B551" s="2">
        <v>127.9</v>
      </c>
      <c r="C551" s="2">
        <v>128.09</v>
      </c>
      <c r="D551" s="2">
        <v>127.74</v>
      </c>
      <c r="E551" s="2">
        <v>127.79</v>
      </c>
      <c r="F551" s="2">
        <v>-7.0000000000000007E-2</v>
      </c>
      <c r="G551" s="2">
        <v>89</v>
      </c>
      <c r="H551" s="1"/>
      <c r="J551" s="27">
        <v>43571</v>
      </c>
      <c r="K551" s="2">
        <v>109.42</v>
      </c>
      <c r="L551" s="2">
        <v>109.46</v>
      </c>
      <c r="M551" s="2">
        <v>109.39</v>
      </c>
      <c r="N551" s="2">
        <v>109.39</v>
      </c>
      <c r="O551" s="2">
        <v>-0.02</v>
      </c>
      <c r="P551" s="2">
        <v>367</v>
      </c>
    </row>
    <row r="552" spans="1:16" x14ac:dyDescent="0.3">
      <c r="A552" s="27">
        <v>43570</v>
      </c>
      <c r="B552" s="2">
        <v>127.92</v>
      </c>
      <c r="C552" s="2">
        <v>127.98</v>
      </c>
      <c r="D552" s="2">
        <v>127.83</v>
      </c>
      <c r="E552" s="2">
        <v>127.86</v>
      </c>
      <c r="F552" s="2">
        <v>-0.45</v>
      </c>
      <c r="G552" s="2">
        <v>-1616</v>
      </c>
      <c r="H552" s="1"/>
      <c r="J552" s="27">
        <v>43570</v>
      </c>
      <c r="K552" s="2">
        <v>109.43</v>
      </c>
      <c r="L552" s="2">
        <v>109.44</v>
      </c>
      <c r="M552" s="2">
        <v>109.4</v>
      </c>
      <c r="N552" s="2">
        <v>109.41</v>
      </c>
      <c r="O552" s="2">
        <v>-0.11</v>
      </c>
      <c r="P552" s="2">
        <v>-7615</v>
      </c>
    </row>
    <row r="553" spans="1:16" x14ac:dyDescent="0.3">
      <c r="A553" s="27">
        <v>43567</v>
      </c>
      <c r="B553" s="2">
        <v>128.32</v>
      </c>
      <c r="C553" s="2">
        <v>128.41999999999999</v>
      </c>
      <c r="D553" s="2">
        <v>128.26</v>
      </c>
      <c r="E553" s="2">
        <v>128.31</v>
      </c>
      <c r="F553" s="2">
        <v>-0.1</v>
      </c>
      <c r="G553" s="2">
        <v>-1081</v>
      </c>
      <c r="H553" s="1"/>
      <c r="J553" s="27">
        <v>43567</v>
      </c>
      <c r="K553" s="2">
        <v>109.51</v>
      </c>
      <c r="L553" s="2">
        <v>109.53</v>
      </c>
      <c r="M553" s="2">
        <v>109.48</v>
      </c>
      <c r="N553" s="2">
        <v>109.52</v>
      </c>
      <c r="O553" s="2">
        <v>0</v>
      </c>
      <c r="P553" s="2">
        <v>-284</v>
      </c>
    </row>
    <row r="554" spans="1:16" x14ac:dyDescent="0.3">
      <c r="A554" s="27">
        <v>43566</v>
      </c>
      <c r="B554" s="2">
        <v>128.63</v>
      </c>
      <c r="C554" s="2">
        <v>128.63999999999999</v>
      </c>
      <c r="D554" s="2">
        <v>128.41</v>
      </c>
      <c r="E554" s="2">
        <v>128.41</v>
      </c>
      <c r="F554" s="2">
        <v>-0.06</v>
      </c>
      <c r="G554" s="2">
        <v>-455</v>
      </c>
      <c r="H554" s="1"/>
      <c r="J554" s="27">
        <v>43566</v>
      </c>
      <c r="K554" s="2">
        <v>109.57</v>
      </c>
      <c r="L554" s="2">
        <v>109.57</v>
      </c>
      <c r="M554" s="2">
        <v>109.52</v>
      </c>
      <c r="N554" s="2">
        <v>109.52</v>
      </c>
      <c r="O554" s="2">
        <v>-0.02</v>
      </c>
      <c r="P554" s="2">
        <v>-527</v>
      </c>
    </row>
    <row r="555" spans="1:16" x14ac:dyDescent="0.3">
      <c r="A555" s="27">
        <v>43565</v>
      </c>
      <c r="B555" s="2">
        <v>128.54</v>
      </c>
      <c r="C555" s="2">
        <v>128.59</v>
      </c>
      <c r="D555" s="2">
        <v>128.38999999999999</v>
      </c>
      <c r="E555" s="2">
        <v>128.47</v>
      </c>
      <c r="F555" s="2">
        <v>-0.01</v>
      </c>
      <c r="G555" s="2">
        <v>-1125</v>
      </c>
      <c r="H555" s="1"/>
      <c r="J555" s="27">
        <v>43565</v>
      </c>
      <c r="K555" s="2">
        <v>109.57</v>
      </c>
      <c r="L555" s="2">
        <v>109.59</v>
      </c>
      <c r="M555" s="2">
        <v>109.53</v>
      </c>
      <c r="N555" s="2">
        <v>109.54</v>
      </c>
      <c r="O555" s="2">
        <v>-0.03</v>
      </c>
      <c r="P555" s="2">
        <v>-330</v>
      </c>
    </row>
    <row r="556" spans="1:16" x14ac:dyDescent="0.3">
      <c r="A556" s="27">
        <v>43564</v>
      </c>
      <c r="B556" s="2">
        <v>128.35</v>
      </c>
      <c r="C556" s="2">
        <v>128.52000000000001</v>
      </c>
      <c r="D556" s="2">
        <v>128.26</v>
      </c>
      <c r="E556" s="2">
        <v>128.47999999999999</v>
      </c>
      <c r="F556" s="2">
        <v>0.09</v>
      </c>
      <c r="G556" s="2">
        <v>-1319</v>
      </c>
      <c r="H556" s="1"/>
      <c r="J556" s="27">
        <v>43564</v>
      </c>
      <c r="K556" s="2">
        <v>109.54</v>
      </c>
      <c r="L556" s="2">
        <v>109.58</v>
      </c>
      <c r="M556" s="2">
        <v>109.52</v>
      </c>
      <c r="N556" s="2">
        <v>109.57</v>
      </c>
      <c r="O556" s="2">
        <v>0.02</v>
      </c>
      <c r="P556" s="2">
        <v>-22</v>
      </c>
    </row>
    <row r="557" spans="1:16" x14ac:dyDescent="0.3">
      <c r="A557" s="27">
        <v>43563</v>
      </c>
      <c r="B557" s="2">
        <v>128.24</v>
      </c>
      <c r="C557" s="2">
        <v>128.68</v>
      </c>
      <c r="D557" s="2">
        <v>128.22999999999999</v>
      </c>
      <c r="E557" s="2">
        <v>128.38999999999999</v>
      </c>
      <c r="F557" s="2">
        <v>0.21</v>
      </c>
      <c r="G557" s="2">
        <v>2054</v>
      </c>
      <c r="H557" s="1"/>
      <c r="J557" s="27">
        <v>43563</v>
      </c>
      <c r="K557" s="2">
        <v>109.53</v>
      </c>
      <c r="L557" s="2">
        <v>109.61</v>
      </c>
      <c r="M557" s="2">
        <v>109.53</v>
      </c>
      <c r="N557" s="2">
        <v>109.55</v>
      </c>
      <c r="O557" s="2">
        <v>0.03</v>
      </c>
      <c r="P557" s="2">
        <v>3017</v>
      </c>
    </row>
    <row r="558" spans="1:16" x14ac:dyDescent="0.3">
      <c r="A558" s="27">
        <v>43560</v>
      </c>
      <c r="B558" s="2">
        <v>128.4</v>
      </c>
      <c r="C558" s="2">
        <v>128.4</v>
      </c>
      <c r="D558" s="2">
        <v>128.16</v>
      </c>
      <c r="E558" s="2">
        <v>128.18</v>
      </c>
      <c r="F558" s="2">
        <v>-0.26</v>
      </c>
      <c r="G558" s="2">
        <v>-3710</v>
      </c>
      <c r="H558" s="1"/>
      <c r="J558" s="27">
        <v>43560</v>
      </c>
      <c r="K558" s="2">
        <v>109.57</v>
      </c>
      <c r="L558" s="2">
        <v>109.58</v>
      </c>
      <c r="M558" s="2">
        <v>109.51</v>
      </c>
      <c r="N558" s="2">
        <v>109.52</v>
      </c>
      <c r="O558" s="2">
        <v>-7.0000000000000007E-2</v>
      </c>
      <c r="P558" s="2">
        <v>-391</v>
      </c>
    </row>
    <row r="559" spans="1:16" x14ac:dyDescent="0.3">
      <c r="A559" s="27">
        <v>43559</v>
      </c>
      <c r="B559" s="2">
        <v>128.32</v>
      </c>
      <c r="C559" s="2">
        <v>128.47999999999999</v>
      </c>
      <c r="D559" s="2">
        <v>128.1</v>
      </c>
      <c r="E559" s="2">
        <v>128.44</v>
      </c>
      <c r="F559" s="2">
        <v>0.16</v>
      </c>
      <c r="G559" s="2">
        <v>-1247</v>
      </c>
      <c r="H559" s="1"/>
      <c r="J559" s="27">
        <v>43559</v>
      </c>
      <c r="K559" s="2">
        <v>109.58</v>
      </c>
      <c r="L559" s="2">
        <v>109.6</v>
      </c>
      <c r="M559" s="2">
        <v>109.52</v>
      </c>
      <c r="N559" s="2">
        <v>109.59</v>
      </c>
      <c r="O559" s="2">
        <v>0.02</v>
      </c>
      <c r="P559" s="2">
        <v>-1927</v>
      </c>
    </row>
    <row r="560" spans="1:16" x14ac:dyDescent="0.3">
      <c r="A560" s="27">
        <v>43558</v>
      </c>
      <c r="B560" s="2">
        <v>128.69</v>
      </c>
      <c r="C560" s="2">
        <v>128.76</v>
      </c>
      <c r="D560" s="2">
        <v>128.25</v>
      </c>
      <c r="E560" s="2">
        <v>128.28</v>
      </c>
      <c r="F560" s="2">
        <v>-0.44</v>
      </c>
      <c r="G560" s="2">
        <v>-6688</v>
      </c>
      <c r="H560" s="1"/>
      <c r="J560" s="27">
        <v>43558</v>
      </c>
      <c r="K560" s="2">
        <v>109.65</v>
      </c>
      <c r="L560" s="2">
        <v>109.68</v>
      </c>
      <c r="M560" s="2">
        <v>109.55</v>
      </c>
      <c r="N560" s="2">
        <v>109.57</v>
      </c>
      <c r="O560" s="2">
        <v>-0.08</v>
      </c>
      <c r="P560" s="2">
        <v>-4862</v>
      </c>
    </row>
    <row r="561" spans="1:16" x14ac:dyDescent="0.3">
      <c r="A561" s="27">
        <v>43557</v>
      </c>
      <c r="B561" s="2">
        <v>128.19999999999999</v>
      </c>
      <c r="C561" s="2">
        <v>128.72</v>
      </c>
      <c r="D561" s="2">
        <v>128.18</v>
      </c>
      <c r="E561" s="2">
        <v>128.72</v>
      </c>
      <c r="F561" s="2">
        <v>0.22</v>
      </c>
      <c r="G561" s="2">
        <v>1592</v>
      </c>
      <c r="H561" s="1"/>
      <c r="J561" s="27">
        <v>43557</v>
      </c>
      <c r="K561" s="2">
        <v>109.51</v>
      </c>
      <c r="L561" s="2">
        <v>109.66</v>
      </c>
      <c r="M561" s="2">
        <v>109.5</v>
      </c>
      <c r="N561" s="2">
        <v>109.65</v>
      </c>
      <c r="O561" s="2">
        <v>0.08</v>
      </c>
      <c r="P561" s="2">
        <v>7486</v>
      </c>
    </row>
    <row r="562" spans="1:16" x14ac:dyDescent="0.3">
      <c r="A562" s="27">
        <v>43556</v>
      </c>
      <c r="B562" s="2">
        <v>128.74</v>
      </c>
      <c r="C562" s="2">
        <v>128.79</v>
      </c>
      <c r="D562" s="2">
        <v>128.5</v>
      </c>
      <c r="E562" s="2">
        <v>128.5</v>
      </c>
      <c r="F562" s="2">
        <v>-0.37</v>
      </c>
      <c r="G562" s="2">
        <v>287</v>
      </c>
      <c r="H562" s="1"/>
      <c r="J562" s="27">
        <v>43556</v>
      </c>
      <c r="K562" s="2">
        <v>109.65</v>
      </c>
      <c r="L562" s="2">
        <v>109.66</v>
      </c>
      <c r="M562" s="2">
        <v>109.57</v>
      </c>
      <c r="N562" s="2">
        <v>109.57</v>
      </c>
      <c r="O562" s="2">
        <v>-0.12</v>
      </c>
      <c r="P562" s="2">
        <v>1794</v>
      </c>
    </row>
    <row r="563" spans="1:16" x14ac:dyDescent="0.3">
      <c r="A563" s="27">
        <v>43553</v>
      </c>
      <c r="B563" s="2">
        <v>129</v>
      </c>
      <c r="C563" s="2">
        <v>129.06</v>
      </c>
      <c r="D563" s="2">
        <v>128.84</v>
      </c>
      <c r="E563" s="2">
        <v>128.87</v>
      </c>
      <c r="F563" s="2">
        <v>-0.27</v>
      </c>
      <c r="G563" s="2">
        <v>-2427</v>
      </c>
      <c r="H563" s="1"/>
      <c r="J563" s="27">
        <v>43553</v>
      </c>
      <c r="K563" s="2">
        <v>109.71</v>
      </c>
      <c r="L563" s="2">
        <v>109.75</v>
      </c>
      <c r="M563" s="2">
        <v>109.67</v>
      </c>
      <c r="N563" s="2">
        <v>109.69</v>
      </c>
      <c r="O563" s="2">
        <v>-0.06</v>
      </c>
      <c r="P563" s="2">
        <v>72</v>
      </c>
    </row>
    <row r="564" spans="1:16" x14ac:dyDescent="0.3">
      <c r="A564" s="27">
        <v>43552</v>
      </c>
      <c r="B564" s="2">
        <v>128.83000000000001</v>
      </c>
      <c r="C564" s="2">
        <v>129.16</v>
      </c>
      <c r="D564" s="2">
        <v>128.72</v>
      </c>
      <c r="E564" s="2">
        <v>129.13999999999999</v>
      </c>
      <c r="F564" s="2">
        <v>0.39</v>
      </c>
      <c r="G564" s="2">
        <v>-627</v>
      </c>
      <c r="H564" s="1"/>
      <c r="J564" s="27">
        <v>43552</v>
      </c>
      <c r="K564" s="2">
        <v>109.64</v>
      </c>
      <c r="L564" s="2">
        <v>109.77</v>
      </c>
      <c r="M564" s="2">
        <v>109.61</v>
      </c>
      <c r="N564" s="2">
        <v>109.75</v>
      </c>
      <c r="O564" s="2">
        <v>0.12</v>
      </c>
      <c r="P564" s="2">
        <v>6810</v>
      </c>
    </row>
    <row r="565" spans="1:16" x14ac:dyDescent="0.3">
      <c r="A565" s="27">
        <v>43551</v>
      </c>
      <c r="B565" s="2">
        <v>128.18</v>
      </c>
      <c r="C565" s="2">
        <v>128.77000000000001</v>
      </c>
      <c r="D565" s="2">
        <v>128.13999999999999</v>
      </c>
      <c r="E565" s="2">
        <v>128.75</v>
      </c>
      <c r="F565" s="2">
        <v>0.69</v>
      </c>
      <c r="G565" s="2">
        <v>8599</v>
      </c>
      <c r="H565" s="1"/>
      <c r="J565" s="27">
        <v>43551</v>
      </c>
      <c r="K565" s="2">
        <v>109.49</v>
      </c>
      <c r="L565" s="2">
        <v>109.63</v>
      </c>
      <c r="M565" s="2">
        <v>109.47</v>
      </c>
      <c r="N565" s="2">
        <v>109.63</v>
      </c>
      <c r="O565" s="2">
        <v>0.18</v>
      </c>
      <c r="P565" s="2">
        <v>13876</v>
      </c>
    </row>
    <row r="566" spans="1:16" x14ac:dyDescent="0.3">
      <c r="A566" s="27">
        <v>43550</v>
      </c>
      <c r="B566" s="2">
        <v>128.24</v>
      </c>
      <c r="C566" s="2">
        <v>128.30000000000001</v>
      </c>
      <c r="D566" s="2">
        <v>128.04</v>
      </c>
      <c r="E566" s="2">
        <v>128.06</v>
      </c>
      <c r="F566" s="2">
        <v>-0.11</v>
      </c>
      <c r="G566" s="2">
        <v>-1706</v>
      </c>
      <c r="H566" s="1"/>
      <c r="J566" s="27">
        <v>43550</v>
      </c>
      <c r="K566" s="2">
        <v>109.46</v>
      </c>
      <c r="L566" s="2">
        <v>109.48</v>
      </c>
      <c r="M566" s="2">
        <v>109.43</v>
      </c>
      <c r="N566" s="2">
        <v>109.45</v>
      </c>
      <c r="O566" s="2">
        <v>0.03</v>
      </c>
      <c r="P566" s="2">
        <v>2970</v>
      </c>
    </row>
    <row r="567" spans="1:16" x14ac:dyDescent="0.3">
      <c r="A567" s="27">
        <v>43549</v>
      </c>
      <c r="B567" s="2">
        <v>128.15</v>
      </c>
      <c r="C567" s="2">
        <v>128.41</v>
      </c>
      <c r="D567" s="2">
        <v>128.12</v>
      </c>
      <c r="E567" s="2">
        <v>128.16999999999999</v>
      </c>
      <c r="F567" s="2">
        <v>0.41</v>
      </c>
      <c r="G567" s="2">
        <v>1155</v>
      </c>
      <c r="H567" s="1"/>
      <c r="J567" s="27">
        <v>43549</v>
      </c>
      <c r="K567" s="2">
        <v>109.39</v>
      </c>
      <c r="L567" s="2">
        <v>109.47</v>
      </c>
      <c r="M567" s="2">
        <v>109.39</v>
      </c>
      <c r="N567" s="2">
        <v>109.42</v>
      </c>
      <c r="O567" s="2">
        <v>0.1</v>
      </c>
      <c r="P567" s="2">
        <v>6327</v>
      </c>
    </row>
    <row r="568" spans="1:16" x14ac:dyDescent="0.3">
      <c r="A568" s="27">
        <v>43546</v>
      </c>
      <c r="B568" s="2">
        <v>127.71</v>
      </c>
      <c r="C568" s="2">
        <v>127.89</v>
      </c>
      <c r="D568" s="2">
        <v>127.68</v>
      </c>
      <c r="E568" s="2">
        <v>127.76</v>
      </c>
      <c r="F568" s="2">
        <v>0.01</v>
      </c>
      <c r="G568" s="2">
        <v>710</v>
      </c>
      <c r="H568" s="1"/>
      <c r="J568" s="27">
        <v>43546</v>
      </c>
      <c r="K568" s="2">
        <v>109.34</v>
      </c>
      <c r="L568" s="2">
        <v>109.34</v>
      </c>
      <c r="M568" s="2">
        <v>109.31</v>
      </c>
      <c r="N568" s="2">
        <v>109.32</v>
      </c>
      <c r="O568" s="2">
        <v>-0.02</v>
      </c>
      <c r="P568" s="2">
        <v>-1899</v>
      </c>
    </row>
    <row r="569" spans="1:16" x14ac:dyDescent="0.3">
      <c r="A569" s="27">
        <v>43545</v>
      </c>
      <c r="B569" s="2">
        <v>127.55</v>
      </c>
      <c r="C569" s="2">
        <v>127.82</v>
      </c>
      <c r="D569" s="2">
        <v>127.54</v>
      </c>
      <c r="E569" s="2">
        <v>127.75</v>
      </c>
      <c r="F569" s="2">
        <v>0.59</v>
      </c>
      <c r="G569" s="2">
        <v>5786</v>
      </c>
      <c r="H569" s="1"/>
      <c r="J569" s="27">
        <v>43545</v>
      </c>
      <c r="K569" s="2">
        <v>109.35</v>
      </c>
      <c r="L569" s="2">
        <v>109.36</v>
      </c>
      <c r="M569" s="2">
        <v>109.33</v>
      </c>
      <c r="N569" s="2">
        <v>109.34</v>
      </c>
      <c r="O569" s="2">
        <v>0.09</v>
      </c>
      <c r="P569" s="2">
        <v>3307</v>
      </c>
    </row>
    <row r="570" spans="1:16" x14ac:dyDescent="0.3">
      <c r="A570" s="27">
        <v>43544</v>
      </c>
      <c r="B570" s="2">
        <v>127.25</v>
      </c>
      <c r="C570" s="2">
        <v>127.4</v>
      </c>
      <c r="D570" s="2">
        <v>127.16</v>
      </c>
      <c r="E570" s="2">
        <v>127.16</v>
      </c>
      <c r="F570" s="2">
        <v>-0.11</v>
      </c>
      <c r="G570" s="2">
        <v>578</v>
      </c>
      <c r="H570" s="1"/>
      <c r="J570" s="27">
        <v>43544</v>
      </c>
      <c r="K570" s="2">
        <v>109.28</v>
      </c>
      <c r="L570" s="2">
        <v>109.31</v>
      </c>
      <c r="M570" s="2">
        <v>109.25</v>
      </c>
      <c r="N570" s="2">
        <v>109.25</v>
      </c>
      <c r="O570" s="2">
        <v>-0.04</v>
      </c>
      <c r="P570" s="2">
        <v>2484</v>
      </c>
    </row>
    <row r="571" spans="1:16" x14ac:dyDescent="0.3">
      <c r="A571" s="27">
        <v>43543</v>
      </c>
      <c r="B571" s="2">
        <v>126.94</v>
      </c>
      <c r="C571" s="2">
        <v>127.05</v>
      </c>
      <c r="D571" s="2">
        <v>126.94</v>
      </c>
      <c r="E571" s="2">
        <v>127</v>
      </c>
      <c r="F571" s="2">
        <v>0.06</v>
      </c>
      <c r="G571" s="2">
        <v>3636</v>
      </c>
      <c r="H571" s="1"/>
      <c r="J571" s="27">
        <v>43543</v>
      </c>
      <c r="K571" s="2">
        <v>109.16</v>
      </c>
      <c r="L571" s="2">
        <v>109.18</v>
      </c>
      <c r="M571" s="2">
        <v>109.15</v>
      </c>
      <c r="N571" s="2">
        <v>109.15</v>
      </c>
      <c r="O571" s="2">
        <v>-0.01</v>
      </c>
      <c r="P571" s="2">
        <v>-4978</v>
      </c>
    </row>
    <row r="572" spans="1:16" x14ac:dyDescent="0.3">
      <c r="A572" s="27">
        <v>43542</v>
      </c>
      <c r="B572" s="2">
        <v>127.11</v>
      </c>
      <c r="C572" s="2">
        <v>127.12</v>
      </c>
      <c r="D572" s="2">
        <v>126.93</v>
      </c>
      <c r="E572" s="2">
        <v>126.94</v>
      </c>
      <c r="F572" s="2">
        <v>-0.1</v>
      </c>
      <c r="G572" s="2">
        <v>1186</v>
      </c>
      <c r="H572" s="1"/>
      <c r="J572" s="27">
        <v>43542</v>
      </c>
      <c r="K572" s="2">
        <v>109.2</v>
      </c>
      <c r="L572" s="2">
        <v>109.21</v>
      </c>
      <c r="M572" s="2">
        <v>109.15</v>
      </c>
      <c r="N572" s="2">
        <v>109.16</v>
      </c>
      <c r="O572" s="2">
        <v>-0.03</v>
      </c>
      <c r="P572" s="2">
        <v>-6755</v>
      </c>
    </row>
    <row r="573" spans="1:16" x14ac:dyDescent="0.3">
      <c r="A573" s="27">
        <v>43539</v>
      </c>
      <c r="B573" s="2">
        <v>127.26</v>
      </c>
      <c r="C573" s="2">
        <v>127.28</v>
      </c>
      <c r="D573" s="2">
        <v>126.96</v>
      </c>
      <c r="E573" s="2">
        <v>127.04</v>
      </c>
      <c r="F573" s="2">
        <v>-0.17</v>
      </c>
      <c r="G573" s="2">
        <v>-4667</v>
      </c>
      <c r="H573" s="1"/>
      <c r="J573" s="27">
        <v>43539</v>
      </c>
      <c r="K573" s="2">
        <v>109.26</v>
      </c>
      <c r="L573" s="2">
        <v>109.26</v>
      </c>
      <c r="M573" s="2">
        <v>109.18</v>
      </c>
      <c r="N573" s="2">
        <v>109.19</v>
      </c>
      <c r="O573" s="2">
        <v>-7.0000000000000007E-2</v>
      </c>
      <c r="P573" s="2">
        <v>-7508</v>
      </c>
    </row>
    <row r="574" spans="1:16" x14ac:dyDescent="0.3">
      <c r="A574" s="27">
        <v>43538</v>
      </c>
      <c r="B574" s="2">
        <v>127.24</v>
      </c>
      <c r="C574" s="2">
        <v>127.35</v>
      </c>
      <c r="D574" s="2">
        <v>127.13</v>
      </c>
      <c r="E574" s="2">
        <v>127.21</v>
      </c>
      <c r="F574" s="2">
        <v>-0.11</v>
      </c>
      <c r="G574" s="2">
        <v>-2878</v>
      </c>
      <c r="H574" s="1"/>
      <c r="J574" s="27">
        <v>43538</v>
      </c>
      <c r="K574" s="2">
        <v>109.27</v>
      </c>
      <c r="L574" s="2">
        <v>109.29</v>
      </c>
      <c r="M574" s="2">
        <v>109.24</v>
      </c>
      <c r="N574" s="2">
        <v>109.26</v>
      </c>
      <c r="O574" s="2">
        <v>-0.02</v>
      </c>
      <c r="P574" s="2">
        <v>-3827</v>
      </c>
    </row>
    <row r="575" spans="1:16" x14ac:dyDescent="0.3">
      <c r="A575" s="27">
        <v>43537</v>
      </c>
      <c r="B575" s="2">
        <v>127.33</v>
      </c>
      <c r="C575" s="2">
        <v>127.44</v>
      </c>
      <c r="D575" s="2">
        <v>127.29</v>
      </c>
      <c r="E575" s="2">
        <v>127.32</v>
      </c>
      <c r="F575" s="2">
        <v>0.16</v>
      </c>
      <c r="G575" s="2">
        <v>3569</v>
      </c>
      <c r="H575" s="1"/>
      <c r="J575" s="27">
        <v>43537</v>
      </c>
      <c r="K575" s="2">
        <v>109.28</v>
      </c>
      <c r="L575" s="2">
        <v>109.3</v>
      </c>
      <c r="M575" s="2">
        <v>109.28</v>
      </c>
      <c r="N575" s="2">
        <v>109.28</v>
      </c>
      <c r="O575" s="2">
        <v>0.03</v>
      </c>
      <c r="P575" s="2">
        <v>6896</v>
      </c>
    </row>
    <row r="576" spans="1:16" x14ac:dyDescent="0.3">
      <c r="A576" s="27">
        <v>43536</v>
      </c>
      <c r="B576" s="2">
        <v>127.05</v>
      </c>
      <c r="C576" s="2">
        <v>127.16</v>
      </c>
      <c r="D576" s="2">
        <v>126.97</v>
      </c>
      <c r="E576" s="2">
        <v>127.16</v>
      </c>
      <c r="F576" s="2">
        <v>0.01</v>
      </c>
      <c r="G576" s="2">
        <v>471</v>
      </c>
      <c r="H576" s="1"/>
      <c r="J576" s="27">
        <v>43536</v>
      </c>
      <c r="K576" s="2">
        <v>109.22</v>
      </c>
      <c r="L576" s="2">
        <v>109.25</v>
      </c>
      <c r="M576" s="2">
        <v>109.21</v>
      </c>
      <c r="N576" s="2">
        <v>109.25</v>
      </c>
      <c r="O576" s="2">
        <v>0.02</v>
      </c>
      <c r="P576" s="2">
        <v>4078</v>
      </c>
    </row>
    <row r="577" spans="1:16" x14ac:dyDescent="0.3">
      <c r="A577" s="27">
        <v>43535</v>
      </c>
      <c r="B577" s="2">
        <v>127.25</v>
      </c>
      <c r="C577" s="2">
        <v>127.32</v>
      </c>
      <c r="D577" s="2">
        <v>127.14</v>
      </c>
      <c r="E577" s="2">
        <v>127.15</v>
      </c>
      <c r="F577" s="2">
        <v>-0.1</v>
      </c>
      <c r="G577" s="2">
        <v>-1039</v>
      </c>
      <c r="H577" s="1"/>
      <c r="J577" s="27">
        <v>43535</v>
      </c>
      <c r="K577" s="2">
        <v>109.25</v>
      </c>
      <c r="L577" s="2">
        <v>109.27</v>
      </c>
      <c r="M577" s="2">
        <v>109.23</v>
      </c>
      <c r="N577" s="2">
        <v>109.23</v>
      </c>
      <c r="O577" s="2">
        <v>-0.02</v>
      </c>
      <c r="P577" s="2">
        <v>5205</v>
      </c>
    </row>
    <row r="578" spans="1:16" x14ac:dyDescent="0.3">
      <c r="A578" s="27">
        <v>43532</v>
      </c>
      <c r="B578" s="2">
        <v>127.15</v>
      </c>
      <c r="C578" s="2">
        <v>127.33</v>
      </c>
      <c r="D578" s="2">
        <v>127.12</v>
      </c>
      <c r="E578" s="2">
        <v>127.25</v>
      </c>
      <c r="F578" s="2">
        <v>0.37</v>
      </c>
      <c r="G578" s="2">
        <v>1169</v>
      </c>
      <c r="H578" s="1"/>
      <c r="J578" s="27">
        <v>43532</v>
      </c>
      <c r="K578" s="2">
        <v>109.24</v>
      </c>
      <c r="L578" s="2">
        <v>109.28</v>
      </c>
      <c r="M578" s="2">
        <v>109.24</v>
      </c>
      <c r="N578" s="2">
        <v>109.25</v>
      </c>
      <c r="O578" s="2">
        <v>0.06</v>
      </c>
      <c r="P578" s="2">
        <v>6145</v>
      </c>
    </row>
    <row r="579" spans="1:16" x14ac:dyDescent="0.3">
      <c r="A579" s="27">
        <v>43531</v>
      </c>
      <c r="B579" s="2">
        <v>126.9</v>
      </c>
      <c r="C579" s="2">
        <v>127</v>
      </c>
      <c r="D579" s="2">
        <v>126.84</v>
      </c>
      <c r="E579" s="2">
        <v>126.88</v>
      </c>
      <c r="F579" s="2">
        <v>0.13</v>
      </c>
      <c r="G579" s="2">
        <v>1351</v>
      </c>
      <c r="H579" s="1"/>
      <c r="J579" s="27">
        <v>43531</v>
      </c>
      <c r="K579" s="2">
        <v>109.19</v>
      </c>
      <c r="L579" s="2">
        <v>109.22</v>
      </c>
      <c r="M579" s="2">
        <v>109.18</v>
      </c>
      <c r="N579" s="2">
        <v>109.19</v>
      </c>
      <c r="O579" s="2">
        <v>0.03</v>
      </c>
      <c r="P579" s="2">
        <v>449</v>
      </c>
    </row>
    <row r="580" spans="1:16" x14ac:dyDescent="0.3">
      <c r="A580" s="27">
        <v>43530</v>
      </c>
      <c r="B580" s="2">
        <v>126.73</v>
      </c>
      <c r="C580" s="2">
        <v>126.82</v>
      </c>
      <c r="D580" s="2">
        <v>126.66</v>
      </c>
      <c r="E580" s="2">
        <v>126.75</v>
      </c>
      <c r="F580" s="2">
        <v>7.0000000000000007E-2</v>
      </c>
      <c r="G580" s="2">
        <v>-1043</v>
      </c>
      <c r="H580" s="1"/>
      <c r="J580" s="27">
        <v>43530</v>
      </c>
      <c r="K580" s="2">
        <v>109.14</v>
      </c>
      <c r="L580" s="2">
        <v>109.18</v>
      </c>
      <c r="M580" s="2">
        <v>109.12</v>
      </c>
      <c r="N580" s="2">
        <v>109.16</v>
      </c>
      <c r="O580" s="2">
        <v>0.02</v>
      </c>
      <c r="P580" s="2">
        <v>-3451</v>
      </c>
    </row>
    <row r="581" spans="1:16" x14ac:dyDescent="0.3">
      <c r="A581" s="27">
        <v>43529</v>
      </c>
      <c r="B581" s="2">
        <v>126.71</v>
      </c>
      <c r="C581" s="2">
        <v>126.77</v>
      </c>
      <c r="D581" s="2">
        <v>126.58</v>
      </c>
      <c r="E581" s="2">
        <v>126.68</v>
      </c>
      <c r="F581" s="2">
        <v>0.05</v>
      </c>
      <c r="G581" s="2">
        <v>3689</v>
      </c>
      <c r="H581" s="1"/>
      <c r="J581" s="27">
        <v>43529</v>
      </c>
      <c r="K581" s="2">
        <v>109.16</v>
      </c>
      <c r="L581" s="2">
        <v>109.17</v>
      </c>
      <c r="M581" s="2">
        <v>109.12</v>
      </c>
      <c r="N581" s="2">
        <v>109.14</v>
      </c>
      <c r="O581" s="2">
        <v>-0.01</v>
      </c>
      <c r="P581" s="2">
        <v>-1114</v>
      </c>
    </row>
    <row r="582" spans="1:16" x14ac:dyDescent="0.3">
      <c r="A582" s="27">
        <v>43528</v>
      </c>
      <c r="B582" s="2">
        <v>126.7</v>
      </c>
      <c r="C582" s="2">
        <v>126.73</v>
      </c>
      <c r="D582" s="2">
        <v>126.6</v>
      </c>
      <c r="E582" s="2">
        <v>126.63</v>
      </c>
      <c r="F582" s="2">
        <v>-0.47</v>
      </c>
      <c r="G582" s="2">
        <v>-5475</v>
      </c>
      <c r="H582" s="1"/>
      <c r="J582" s="27">
        <v>43528</v>
      </c>
      <c r="K582" s="2">
        <v>109.14</v>
      </c>
      <c r="L582" s="2">
        <v>109.16</v>
      </c>
      <c r="M582" s="2">
        <v>109.12</v>
      </c>
      <c r="N582" s="2">
        <v>109.15</v>
      </c>
      <c r="O582" s="2">
        <v>-7.0000000000000007E-2</v>
      </c>
      <c r="P582" s="2">
        <v>-4690</v>
      </c>
    </row>
    <row r="583" spans="1:16" x14ac:dyDescent="0.3">
      <c r="A583" s="27">
        <v>43524</v>
      </c>
      <c r="B583" s="2">
        <v>126.99</v>
      </c>
      <c r="C583" s="2">
        <v>127.18</v>
      </c>
      <c r="D583" s="2">
        <v>126.85</v>
      </c>
      <c r="E583" s="2">
        <v>127.1</v>
      </c>
      <c r="F583" s="2">
        <v>-7.0000000000000007E-2</v>
      </c>
      <c r="G583" s="2">
        <v>-4009</v>
      </c>
      <c r="H583" s="1"/>
      <c r="J583" s="27">
        <v>43524</v>
      </c>
      <c r="K583" s="2">
        <v>109.22</v>
      </c>
      <c r="L583" s="2">
        <v>109.26</v>
      </c>
      <c r="M583" s="2">
        <v>109.18</v>
      </c>
      <c r="N583" s="2">
        <v>109.22</v>
      </c>
      <c r="O583" s="2">
        <v>-0.03</v>
      </c>
      <c r="P583" s="2">
        <v>-4452</v>
      </c>
    </row>
    <row r="584" spans="1:16" x14ac:dyDescent="0.3">
      <c r="A584" s="27">
        <v>43523</v>
      </c>
      <c r="B584" s="2">
        <v>127</v>
      </c>
      <c r="C584" s="2">
        <v>127.17</v>
      </c>
      <c r="D584" s="2">
        <v>126.9</v>
      </c>
      <c r="E584" s="2">
        <v>127.17</v>
      </c>
      <c r="F584" s="2">
        <v>0.17</v>
      </c>
      <c r="G584" s="2">
        <v>2434</v>
      </c>
      <c r="H584" s="1"/>
      <c r="J584" s="27">
        <v>43523</v>
      </c>
      <c r="K584" s="2">
        <v>109.23</v>
      </c>
      <c r="L584" s="2">
        <v>109.25</v>
      </c>
      <c r="M584" s="2">
        <v>109.19</v>
      </c>
      <c r="N584" s="2">
        <v>109.25</v>
      </c>
      <c r="O584" s="2">
        <v>0.03</v>
      </c>
      <c r="P584" s="2">
        <v>1727</v>
      </c>
    </row>
    <row r="585" spans="1:16" x14ac:dyDescent="0.3">
      <c r="A585" s="27">
        <v>43522</v>
      </c>
      <c r="B585" s="2">
        <v>126.86</v>
      </c>
      <c r="C585" s="2">
        <v>127.02</v>
      </c>
      <c r="D585" s="2">
        <v>126.82</v>
      </c>
      <c r="E585" s="2">
        <v>127</v>
      </c>
      <c r="F585" s="2">
        <v>0.2</v>
      </c>
      <c r="G585" s="2">
        <v>2998</v>
      </c>
      <c r="H585" s="1"/>
      <c r="J585" s="27">
        <v>43522</v>
      </c>
      <c r="K585" s="2">
        <v>109.2</v>
      </c>
      <c r="L585" s="2">
        <v>109.23</v>
      </c>
      <c r="M585" s="2">
        <v>109.18</v>
      </c>
      <c r="N585" s="2">
        <v>109.22</v>
      </c>
      <c r="O585" s="2">
        <v>0.05</v>
      </c>
      <c r="P585" s="2">
        <v>-952</v>
      </c>
    </row>
    <row r="586" spans="1:16" x14ac:dyDescent="0.3">
      <c r="A586" s="27">
        <v>43521</v>
      </c>
      <c r="B586" s="2">
        <v>126.91</v>
      </c>
      <c r="C586" s="2">
        <v>127</v>
      </c>
      <c r="D586" s="2">
        <v>126.77</v>
      </c>
      <c r="E586" s="2">
        <v>126.8</v>
      </c>
      <c r="F586" s="2">
        <v>-0.1</v>
      </c>
      <c r="G586" s="2">
        <v>4403</v>
      </c>
      <c r="H586" s="1"/>
      <c r="J586" s="27">
        <v>43521</v>
      </c>
      <c r="K586" s="2">
        <v>109.22</v>
      </c>
      <c r="L586" s="2">
        <v>109.23</v>
      </c>
      <c r="M586" s="2">
        <v>109.17</v>
      </c>
      <c r="N586" s="2">
        <v>109.17</v>
      </c>
      <c r="O586" s="2">
        <v>-0.04</v>
      </c>
      <c r="P586" s="2">
        <v>-306</v>
      </c>
    </row>
    <row r="587" spans="1:16" x14ac:dyDescent="0.3">
      <c r="A587" s="27">
        <v>43518</v>
      </c>
      <c r="B587" s="2">
        <v>126.76</v>
      </c>
      <c r="C587" s="2">
        <v>126.91</v>
      </c>
      <c r="D587" s="2">
        <v>126.74</v>
      </c>
      <c r="E587" s="2">
        <v>126.9</v>
      </c>
      <c r="F587" s="2">
        <v>0.1</v>
      </c>
      <c r="G587" s="2">
        <v>3271</v>
      </c>
      <c r="H587" s="1"/>
      <c r="J587" s="27">
        <v>43518</v>
      </c>
      <c r="K587" s="2">
        <v>109.19</v>
      </c>
      <c r="L587" s="2">
        <v>109.22</v>
      </c>
      <c r="M587" s="2">
        <v>109.19</v>
      </c>
      <c r="N587" s="2">
        <v>109.21</v>
      </c>
      <c r="O587" s="2">
        <v>0.01</v>
      </c>
      <c r="P587" s="2">
        <v>-5782</v>
      </c>
    </row>
    <row r="588" spans="1:16" x14ac:dyDescent="0.3">
      <c r="A588" s="27">
        <v>43517</v>
      </c>
      <c r="B588" s="2">
        <v>127.05</v>
      </c>
      <c r="C588" s="2">
        <v>127.16</v>
      </c>
      <c r="D588" s="2">
        <v>126.7</v>
      </c>
      <c r="E588" s="2">
        <v>126.8</v>
      </c>
      <c r="F588" s="2">
        <v>-0.24</v>
      </c>
      <c r="G588" s="2">
        <v>-5258</v>
      </c>
      <c r="H588" s="1"/>
      <c r="J588" s="27">
        <v>43517</v>
      </c>
      <c r="K588" s="2">
        <v>109.25</v>
      </c>
      <c r="L588" s="2">
        <v>109.28</v>
      </c>
      <c r="M588" s="2">
        <v>109.18</v>
      </c>
      <c r="N588" s="2">
        <v>109.2</v>
      </c>
      <c r="O588" s="2">
        <v>-0.04</v>
      </c>
      <c r="P588" s="2">
        <v>-874</v>
      </c>
    </row>
    <row r="589" spans="1:16" x14ac:dyDescent="0.3">
      <c r="A589" s="27">
        <v>43516</v>
      </c>
      <c r="B589" s="2">
        <v>127.13</v>
      </c>
      <c r="C589" s="2">
        <v>127.15</v>
      </c>
      <c r="D589" s="2">
        <v>127.01</v>
      </c>
      <c r="E589" s="2">
        <v>127.04</v>
      </c>
      <c r="F589" s="2">
        <v>0.04</v>
      </c>
      <c r="G589" s="2">
        <v>808</v>
      </c>
      <c r="H589" s="1"/>
      <c r="J589" s="27">
        <v>43516</v>
      </c>
      <c r="K589" s="2">
        <v>109.27</v>
      </c>
      <c r="L589" s="2">
        <v>109.28</v>
      </c>
      <c r="M589" s="2">
        <v>109.23</v>
      </c>
      <c r="N589" s="2">
        <v>109.24</v>
      </c>
      <c r="O589" s="2">
        <v>-0.01</v>
      </c>
      <c r="P589" s="2">
        <v>-4070</v>
      </c>
    </row>
    <row r="590" spans="1:16" x14ac:dyDescent="0.3">
      <c r="A590" s="27">
        <v>43515</v>
      </c>
      <c r="B590" s="2">
        <v>127.05</v>
      </c>
      <c r="C590" s="2">
        <v>127.09</v>
      </c>
      <c r="D590" s="2">
        <v>126.93</v>
      </c>
      <c r="E590" s="2">
        <v>127</v>
      </c>
      <c r="F590" s="2">
        <v>-0.01</v>
      </c>
      <c r="G590" s="2">
        <v>-808</v>
      </c>
      <c r="H590" s="1"/>
      <c r="J590" s="27">
        <v>43515</v>
      </c>
      <c r="K590" s="2">
        <v>109.26</v>
      </c>
      <c r="L590" s="2">
        <v>109.27</v>
      </c>
      <c r="M590" s="2">
        <v>109.23</v>
      </c>
      <c r="N590" s="2">
        <v>109.25</v>
      </c>
      <c r="O590" s="2">
        <v>0</v>
      </c>
      <c r="P590" s="2">
        <v>-2227</v>
      </c>
    </row>
    <row r="591" spans="1:16" x14ac:dyDescent="0.3">
      <c r="A591" s="27">
        <v>43514</v>
      </c>
      <c r="B591" s="2">
        <v>127.25</v>
      </c>
      <c r="C591" s="2">
        <v>127.29</v>
      </c>
      <c r="D591" s="2">
        <v>127.01</v>
      </c>
      <c r="E591" s="2">
        <v>127.01</v>
      </c>
      <c r="F591" s="2">
        <v>-0.37</v>
      </c>
      <c r="G591" s="2">
        <v>487</v>
      </c>
      <c r="H591" s="1"/>
      <c r="J591" s="27">
        <v>43514</v>
      </c>
      <c r="K591" s="2">
        <v>109.31</v>
      </c>
      <c r="L591" s="2">
        <v>109.32</v>
      </c>
      <c r="M591" s="2">
        <v>109.25</v>
      </c>
      <c r="N591" s="2">
        <v>109.25</v>
      </c>
      <c r="O591" s="2">
        <v>-0.08</v>
      </c>
      <c r="P591" s="2">
        <v>-1783</v>
      </c>
    </row>
    <row r="592" spans="1:16" x14ac:dyDescent="0.3">
      <c r="A592" s="27">
        <v>43511</v>
      </c>
      <c r="B592" s="2">
        <v>127.39</v>
      </c>
      <c r="C592" s="2">
        <v>127.47</v>
      </c>
      <c r="D592" s="2">
        <v>127.32</v>
      </c>
      <c r="E592" s="2">
        <v>127.38</v>
      </c>
      <c r="F592" s="2">
        <v>0.2</v>
      </c>
      <c r="G592" s="2">
        <v>2871</v>
      </c>
      <c r="H592" s="1"/>
      <c r="J592" s="27">
        <v>43511</v>
      </c>
      <c r="K592" s="2">
        <v>109.33</v>
      </c>
      <c r="L592" s="2">
        <v>109.36</v>
      </c>
      <c r="M592" s="2">
        <v>109.32</v>
      </c>
      <c r="N592" s="2">
        <v>109.33</v>
      </c>
      <c r="O592" s="2">
        <v>0.04</v>
      </c>
      <c r="P592" s="2">
        <v>97</v>
      </c>
    </row>
    <row r="593" spans="1:16" x14ac:dyDescent="0.3">
      <c r="A593" s="27">
        <v>43510</v>
      </c>
      <c r="B593" s="2">
        <v>127.15</v>
      </c>
      <c r="C593" s="2">
        <v>127.2</v>
      </c>
      <c r="D593" s="2">
        <v>127.02</v>
      </c>
      <c r="E593" s="2">
        <v>127.18</v>
      </c>
      <c r="F593" s="2">
        <v>0.09</v>
      </c>
      <c r="G593" s="2">
        <v>-546</v>
      </c>
      <c r="H593" s="1"/>
      <c r="J593" s="27">
        <v>43510</v>
      </c>
      <c r="K593" s="2">
        <v>109.28</v>
      </c>
      <c r="L593" s="2">
        <v>109.3</v>
      </c>
      <c r="M593" s="2">
        <v>109.25</v>
      </c>
      <c r="N593" s="2">
        <v>109.29</v>
      </c>
      <c r="O593" s="2">
        <v>0.02</v>
      </c>
      <c r="P593" s="2">
        <v>-2325</v>
      </c>
    </row>
    <row r="594" spans="1:16" x14ac:dyDescent="0.3">
      <c r="A594" s="27">
        <v>43509</v>
      </c>
      <c r="B594" s="2">
        <v>127.15</v>
      </c>
      <c r="C594" s="2">
        <v>127.26</v>
      </c>
      <c r="D594" s="2">
        <v>127</v>
      </c>
      <c r="E594" s="2">
        <v>127.09</v>
      </c>
      <c r="F594" s="2">
        <v>-0.11</v>
      </c>
      <c r="G594" s="2">
        <v>245</v>
      </c>
      <c r="H594" s="1"/>
      <c r="J594" s="27">
        <v>43509</v>
      </c>
      <c r="K594" s="2">
        <v>109.31</v>
      </c>
      <c r="L594" s="2">
        <v>109.32</v>
      </c>
      <c r="M594" s="2">
        <v>109.25</v>
      </c>
      <c r="N594" s="2">
        <v>109.27</v>
      </c>
      <c r="O594" s="2">
        <v>-0.04</v>
      </c>
      <c r="P594" s="2">
        <v>-6465</v>
      </c>
    </row>
    <row r="595" spans="1:16" x14ac:dyDescent="0.3">
      <c r="A595" s="27">
        <v>43508</v>
      </c>
      <c r="B595" s="2">
        <v>127.44</v>
      </c>
      <c r="C595" s="2">
        <v>127.48</v>
      </c>
      <c r="D595" s="2">
        <v>127.14</v>
      </c>
      <c r="E595" s="2">
        <v>127.2</v>
      </c>
      <c r="F595" s="2">
        <v>-0.34</v>
      </c>
      <c r="G595" s="2">
        <v>-6572</v>
      </c>
      <c r="H595" s="1"/>
      <c r="J595" s="27">
        <v>43508</v>
      </c>
      <c r="K595" s="2">
        <v>109.37</v>
      </c>
      <c r="L595" s="2">
        <v>109.37</v>
      </c>
      <c r="M595" s="2">
        <v>109.3</v>
      </c>
      <c r="N595" s="2">
        <v>109.31</v>
      </c>
      <c r="O595" s="2">
        <v>-7.0000000000000007E-2</v>
      </c>
      <c r="P595" s="2">
        <v>-7815</v>
      </c>
    </row>
    <row r="596" spans="1:16" x14ac:dyDescent="0.3">
      <c r="A596" s="27">
        <v>43507</v>
      </c>
      <c r="B596" s="2">
        <v>127.25</v>
      </c>
      <c r="C596" s="2">
        <v>127.54</v>
      </c>
      <c r="D596" s="2">
        <v>127.23</v>
      </c>
      <c r="E596" s="2">
        <v>127.54</v>
      </c>
      <c r="F596" s="2">
        <v>0.28999999999999998</v>
      </c>
      <c r="G596" s="2">
        <v>1535</v>
      </c>
      <c r="H596" s="1"/>
      <c r="J596" s="27">
        <v>43507</v>
      </c>
      <c r="K596" s="2">
        <v>109.34</v>
      </c>
      <c r="L596" s="2">
        <v>109.39</v>
      </c>
      <c r="M596" s="2">
        <v>109.34</v>
      </c>
      <c r="N596" s="2">
        <v>109.38</v>
      </c>
      <c r="O596" s="2">
        <v>0.03</v>
      </c>
      <c r="P596" s="2">
        <v>2293</v>
      </c>
    </row>
    <row r="597" spans="1:16" x14ac:dyDescent="0.3">
      <c r="A597" s="27">
        <v>43504</v>
      </c>
      <c r="B597" s="2">
        <v>127.15</v>
      </c>
      <c r="C597" s="2">
        <v>127.39</v>
      </c>
      <c r="D597" s="2">
        <v>127.12</v>
      </c>
      <c r="E597" s="2">
        <v>127.25</v>
      </c>
      <c r="F597" s="2">
        <v>0.31</v>
      </c>
      <c r="G597" s="2">
        <v>1713</v>
      </c>
      <c r="H597" s="1"/>
      <c r="J597" s="27">
        <v>43504</v>
      </c>
      <c r="K597" s="2">
        <v>109.3</v>
      </c>
      <c r="L597" s="2">
        <v>109.38</v>
      </c>
      <c r="M597" s="2">
        <v>109.3</v>
      </c>
      <c r="N597" s="2">
        <v>109.35</v>
      </c>
      <c r="O597" s="2">
        <v>7.0000000000000007E-2</v>
      </c>
      <c r="P597" s="2">
        <v>9564</v>
      </c>
    </row>
    <row r="598" spans="1:16" x14ac:dyDescent="0.3">
      <c r="A598" s="27">
        <v>43503</v>
      </c>
      <c r="B598" s="2">
        <v>127</v>
      </c>
      <c r="C598" s="2">
        <v>127.16</v>
      </c>
      <c r="D598" s="2">
        <v>126.89</v>
      </c>
      <c r="E598" s="2">
        <v>126.94</v>
      </c>
      <c r="F598" s="2">
        <v>-0.09</v>
      </c>
      <c r="G598" s="2">
        <v>-865</v>
      </c>
      <c r="H598" s="1"/>
      <c r="J598" s="27">
        <v>43503</v>
      </c>
      <c r="K598" s="2">
        <v>109.27</v>
      </c>
      <c r="L598" s="2">
        <v>109.31</v>
      </c>
      <c r="M598" s="2">
        <v>109.26</v>
      </c>
      <c r="N598" s="2">
        <v>109.28</v>
      </c>
      <c r="O598" s="2">
        <v>-0.01</v>
      </c>
      <c r="P598" s="2">
        <v>5287</v>
      </c>
    </row>
    <row r="599" spans="1:16" x14ac:dyDescent="0.3">
      <c r="A599" s="27">
        <v>43497</v>
      </c>
      <c r="B599" s="2">
        <v>127.05</v>
      </c>
      <c r="C599" s="2">
        <v>127.14</v>
      </c>
      <c r="D599" s="2">
        <v>126.83</v>
      </c>
      <c r="E599" s="2">
        <v>127.03</v>
      </c>
      <c r="F599" s="2">
        <v>0.14000000000000001</v>
      </c>
      <c r="G599" s="2">
        <v>796</v>
      </c>
      <c r="H599" s="1"/>
      <c r="J599" s="27">
        <v>43497</v>
      </c>
      <c r="K599" s="2">
        <v>109.29</v>
      </c>
      <c r="L599" s="2">
        <v>109.3</v>
      </c>
      <c r="M599" s="2">
        <v>109.23</v>
      </c>
      <c r="N599" s="2">
        <v>109.29</v>
      </c>
      <c r="O599" s="2">
        <v>0.02</v>
      </c>
      <c r="P599" s="2">
        <v>-1073</v>
      </c>
    </row>
    <row r="600" spans="1:16" x14ac:dyDescent="0.3">
      <c r="A600" s="27">
        <v>43496</v>
      </c>
      <c r="B600" s="2">
        <v>126.59</v>
      </c>
      <c r="C600" s="2">
        <v>126.9</v>
      </c>
      <c r="D600" s="2">
        <v>126.55</v>
      </c>
      <c r="E600" s="2">
        <v>126.89</v>
      </c>
      <c r="F600" s="2">
        <v>0.54</v>
      </c>
      <c r="G600" s="2">
        <v>5310</v>
      </c>
      <c r="H600" s="1"/>
      <c r="J600" s="27">
        <v>43496</v>
      </c>
      <c r="K600" s="2">
        <v>109.22</v>
      </c>
      <c r="L600" s="2">
        <v>109.28</v>
      </c>
      <c r="M600" s="2">
        <v>109.22</v>
      </c>
      <c r="N600" s="2">
        <v>109.27</v>
      </c>
      <c r="O600" s="2">
        <v>0.11</v>
      </c>
      <c r="P600" s="2">
        <v>2025</v>
      </c>
    </row>
    <row r="601" spans="1:16" x14ac:dyDescent="0.3">
      <c r="A601" s="27">
        <v>43495</v>
      </c>
      <c r="B601" s="2">
        <v>126.64</v>
      </c>
      <c r="C601" s="2">
        <v>126.66</v>
      </c>
      <c r="D601" s="2">
        <v>126.28</v>
      </c>
      <c r="E601" s="2">
        <v>126.35</v>
      </c>
      <c r="F601" s="2">
        <v>-0.13</v>
      </c>
      <c r="G601" s="2">
        <v>-523</v>
      </c>
      <c r="H601" s="1"/>
      <c r="J601" s="27">
        <v>43495</v>
      </c>
      <c r="K601" s="2">
        <v>109.24</v>
      </c>
      <c r="L601" s="2">
        <v>109.25</v>
      </c>
      <c r="M601" s="2">
        <v>109.15</v>
      </c>
      <c r="N601" s="2">
        <v>109.16</v>
      </c>
      <c r="O601" s="2">
        <v>-0.05</v>
      </c>
      <c r="P601" s="2">
        <v>402</v>
      </c>
    </row>
    <row r="602" spans="1:16" x14ac:dyDescent="0.3">
      <c r="A602" s="27">
        <v>43494</v>
      </c>
      <c r="B602" s="2">
        <v>126.72</v>
      </c>
      <c r="C602" s="2">
        <v>126.81</v>
      </c>
      <c r="D602" s="2">
        <v>126.48</v>
      </c>
      <c r="E602" s="2">
        <v>126.48</v>
      </c>
      <c r="F602" s="2">
        <v>-0.26</v>
      </c>
      <c r="G602" s="2">
        <v>743</v>
      </c>
      <c r="H602" s="1"/>
      <c r="J602" s="27">
        <v>43494</v>
      </c>
      <c r="K602" s="2">
        <v>109.26</v>
      </c>
      <c r="L602" s="2">
        <v>109.27</v>
      </c>
      <c r="M602" s="2">
        <v>109.21</v>
      </c>
      <c r="N602" s="2">
        <v>109.21</v>
      </c>
      <c r="O602" s="2">
        <v>-0.04</v>
      </c>
      <c r="P602" s="2">
        <v>1307</v>
      </c>
    </row>
    <row r="603" spans="1:16" x14ac:dyDescent="0.3">
      <c r="A603" s="27">
        <v>43493</v>
      </c>
      <c r="B603" s="2">
        <v>126.82</v>
      </c>
      <c r="C603" s="2">
        <v>126.86</v>
      </c>
      <c r="D603" s="2">
        <v>126.67</v>
      </c>
      <c r="E603" s="2">
        <v>126.74</v>
      </c>
      <c r="F603" s="2">
        <v>-0.16</v>
      </c>
      <c r="G603" s="2">
        <v>-1444</v>
      </c>
      <c r="H603" s="1"/>
      <c r="J603" s="27">
        <v>43493</v>
      </c>
      <c r="K603" s="2">
        <v>109.27</v>
      </c>
      <c r="L603" s="2">
        <v>109.27</v>
      </c>
      <c r="M603" s="2">
        <v>109.23</v>
      </c>
      <c r="N603" s="2">
        <v>109.25</v>
      </c>
      <c r="O603" s="2">
        <v>-0.02</v>
      </c>
      <c r="P603" s="2">
        <v>556</v>
      </c>
    </row>
    <row r="604" spans="1:16" x14ac:dyDescent="0.3">
      <c r="A604" s="27">
        <v>43490</v>
      </c>
      <c r="B604" s="2">
        <v>127.09</v>
      </c>
      <c r="C604" s="2">
        <v>127.16</v>
      </c>
      <c r="D604" s="2">
        <v>126.81</v>
      </c>
      <c r="E604" s="2">
        <v>126.9</v>
      </c>
      <c r="F604" s="2">
        <v>-0.1</v>
      </c>
      <c r="G604" s="2">
        <v>200</v>
      </c>
      <c r="H604" s="1"/>
      <c r="J604" s="27">
        <v>43490</v>
      </c>
      <c r="K604" s="2">
        <v>109.29</v>
      </c>
      <c r="L604" s="2">
        <v>109.31</v>
      </c>
      <c r="M604" s="2">
        <v>109.24</v>
      </c>
      <c r="N604" s="2">
        <v>109.27</v>
      </c>
      <c r="O604" s="2">
        <v>0.01</v>
      </c>
      <c r="P604" s="2">
        <v>156</v>
      </c>
    </row>
    <row r="605" spans="1:16" x14ac:dyDescent="0.3">
      <c r="A605" s="27">
        <v>43489</v>
      </c>
      <c r="B605" s="2">
        <v>127.1</v>
      </c>
      <c r="C605" s="2">
        <v>127.23</v>
      </c>
      <c r="D605" s="2">
        <v>126.98</v>
      </c>
      <c r="E605" s="2">
        <v>127</v>
      </c>
      <c r="F605" s="2">
        <v>-0.05</v>
      </c>
      <c r="G605" s="2">
        <v>143</v>
      </c>
      <c r="H605" s="1"/>
      <c r="J605" s="27">
        <v>43489</v>
      </c>
      <c r="K605" s="2">
        <v>109.3</v>
      </c>
      <c r="L605" s="2">
        <v>109.35</v>
      </c>
      <c r="M605" s="2">
        <v>109.26</v>
      </c>
      <c r="N605" s="2">
        <v>109.26</v>
      </c>
      <c r="O605" s="2">
        <v>-0.03</v>
      </c>
      <c r="P605" s="2">
        <v>3270</v>
      </c>
    </row>
    <row r="606" spans="1:16" x14ac:dyDescent="0.3">
      <c r="A606" s="27">
        <v>43488</v>
      </c>
      <c r="B606" s="2">
        <v>127.1</v>
      </c>
      <c r="C606" s="2">
        <v>127.19</v>
      </c>
      <c r="D606" s="2">
        <v>126.88</v>
      </c>
      <c r="E606" s="2">
        <v>127.05</v>
      </c>
      <c r="F606" s="2">
        <v>0.05</v>
      </c>
      <c r="G606" s="2">
        <v>-1372</v>
      </c>
      <c r="H606" s="1"/>
      <c r="J606" s="27">
        <v>43488</v>
      </c>
      <c r="K606" s="2">
        <v>109.3</v>
      </c>
      <c r="L606" s="2">
        <v>109.33</v>
      </c>
      <c r="M606" s="2">
        <v>109.26</v>
      </c>
      <c r="N606" s="2">
        <v>109.29</v>
      </c>
      <c r="O606" s="2">
        <v>-0.01</v>
      </c>
      <c r="P606" s="2">
        <v>-801</v>
      </c>
    </row>
    <row r="607" spans="1:16" x14ac:dyDescent="0.3">
      <c r="A607" s="27">
        <v>43487</v>
      </c>
      <c r="B607" s="2">
        <v>126.59</v>
      </c>
      <c r="C607" s="2">
        <v>127</v>
      </c>
      <c r="D607" s="2">
        <v>126.54</v>
      </c>
      <c r="E607" s="2">
        <v>127</v>
      </c>
      <c r="F607" s="2">
        <v>0.38</v>
      </c>
      <c r="G607" s="2">
        <v>2701</v>
      </c>
      <c r="H607" s="1"/>
      <c r="J607" s="27">
        <v>43487</v>
      </c>
      <c r="K607" s="2">
        <v>109.2</v>
      </c>
      <c r="L607" s="2">
        <v>109.3</v>
      </c>
      <c r="M607" s="2">
        <v>109.19</v>
      </c>
      <c r="N607" s="2">
        <v>109.3</v>
      </c>
      <c r="O607" s="2">
        <v>0.09</v>
      </c>
      <c r="P607" s="2">
        <v>749</v>
      </c>
    </row>
    <row r="608" spans="1:16" x14ac:dyDescent="0.3">
      <c r="A608" s="27">
        <v>43486</v>
      </c>
      <c r="B608" s="2">
        <v>126.7</v>
      </c>
      <c r="C608" s="2">
        <v>126.86</v>
      </c>
      <c r="D608" s="2">
        <v>126.62</v>
      </c>
      <c r="E608" s="2">
        <v>126.62</v>
      </c>
      <c r="F608" s="2">
        <v>-0.18</v>
      </c>
      <c r="G608" s="2">
        <v>3026</v>
      </c>
      <c r="H608" s="1"/>
      <c r="J608" s="27">
        <v>43486</v>
      </c>
      <c r="K608" s="2">
        <v>109.21</v>
      </c>
      <c r="L608" s="2">
        <v>109.24</v>
      </c>
      <c r="M608" s="2">
        <v>109.19</v>
      </c>
      <c r="N608" s="2">
        <v>109.21</v>
      </c>
      <c r="O608" s="2">
        <v>-0.01</v>
      </c>
      <c r="P608" s="2">
        <v>-591</v>
      </c>
    </row>
    <row r="609" spans="1:16" x14ac:dyDescent="0.3">
      <c r="A609" s="27">
        <v>43483</v>
      </c>
      <c r="B609" s="2">
        <v>127.05</v>
      </c>
      <c r="C609" s="2">
        <v>127.07</v>
      </c>
      <c r="D609" s="2">
        <v>126.8</v>
      </c>
      <c r="E609" s="2">
        <v>126.8</v>
      </c>
      <c r="F609" s="2">
        <v>-0.4</v>
      </c>
      <c r="G609" s="2">
        <v>-4112</v>
      </c>
      <c r="H609" s="1"/>
      <c r="J609" s="27">
        <v>43483</v>
      </c>
      <c r="K609" s="2">
        <v>109.26</v>
      </c>
      <c r="L609" s="2">
        <v>109.27</v>
      </c>
      <c r="M609" s="2">
        <v>109.22</v>
      </c>
      <c r="N609" s="2">
        <v>109.22</v>
      </c>
      <c r="O609" s="2">
        <v>-7.0000000000000007E-2</v>
      </c>
      <c r="P609" s="2">
        <v>-5402</v>
      </c>
    </row>
    <row r="610" spans="1:16" x14ac:dyDescent="0.3">
      <c r="A610" s="27">
        <v>43482</v>
      </c>
      <c r="B610" s="2">
        <v>127.2</v>
      </c>
      <c r="C610" s="2">
        <v>127.31</v>
      </c>
      <c r="D610" s="2">
        <v>127.09</v>
      </c>
      <c r="E610" s="2">
        <v>127.2</v>
      </c>
      <c r="F610" s="2">
        <v>-0.05</v>
      </c>
      <c r="G610" s="2">
        <v>1041</v>
      </c>
      <c r="H610" s="1"/>
      <c r="J610" s="27">
        <v>43482</v>
      </c>
      <c r="K610" s="2">
        <v>109.29</v>
      </c>
      <c r="L610" s="2">
        <v>109.32</v>
      </c>
      <c r="M610" s="2">
        <v>109.26</v>
      </c>
      <c r="N610" s="2">
        <v>109.29</v>
      </c>
      <c r="O610" s="2">
        <v>0</v>
      </c>
      <c r="P610" s="2">
        <v>-924</v>
      </c>
    </row>
    <row r="611" spans="1:16" x14ac:dyDescent="0.3">
      <c r="A611" s="27">
        <v>43481</v>
      </c>
      <c r="B611" s="2">
        <v>127.35</v>
      </c>
      <c r="C611" s="2">
        <v>127.42</v>
      </c>
      <c r="D611" s="2">
        <v>127.08</v>
      </c>
      <c r="E611" s="2">
        <v>127.25</v>
      </c>
      <c r="F611" s="2">
        <v>-0.1</v>
      </c>
      <c r="G611" s="2">
        <v>-949</v>
      </c>
      <c r="H611" s="1"/>
      <c r="J611" s="27">
        <v>43481</v>
      </c>
      <c r="K611" s="2">
        <v>109.32</v>
      </c>
      <c r="L611" s="2">
        <v>109.34</v>
      </c>
      <c r="M611" s="2">
        <v>109.26</v>
      </c>
      <c r="N611" s="2">
        <v>109.29</v>
      </c>
      <c r="O611" s="2">
        <v>-0.02</v>
      </c>
      <c r="P611" s="2">
        <v>-1323</v>
      </c>
    </row>
    <row r="612" spans="1:16" x14ac:dyDescent="0.3">
      <c r="A612" s="27">
        <v>43480</v>
      </c>
      <c r="B612" s="2">
        <v>127.2</v>
      </c>
      <c r="C612" s="2">
        <v>127.37</v>
      </c>
      <c r="D612" s="2">
        <v>127.15</v>
      </c>
      <c r="E612" s="2">
        <v>127.35</v>
      </c>
      <c r="F612" s="2">
        <v>0.1</v>
      </c>
      <c r="G612" s="2">
        <v>544</v>
      </c>
      <c r="H612" s="1"/>
      <c r="J612" s="27">
        <v>43480</v>
      </c>
      <c r="K612" s="2">
        <v>109.3</v>
      </c>
      <c r="L612" s="2">
        <v>109.32</v>
      </c>
      <c r="M612" s="2">
        <v>109.27</v>
      </c>
      <c r="N612" s="2">
        <v>109.31</v>
      </c>
      <c r="O612" s="2">
        <v>0</v>
      </c>
      <c r="P612" s="2">
        <v>3899</v>
      </c>
    </row>
    <row r="613" spans="1:16" x14ac:dyDescent="0.3">
      <c r="A613" s="27">
        <v>43479</v>
      </c>
      <c r="B613" s="2">
        <v>126.99</v>
      </c>
      <c r="C613" s="2">
        <v>127.28</v>
      </c>
      <c r="D613" s="2">
        <v>126.8</v>
      </c>
      <c r="E613" s="2">
        <v>127.25</v>
      </c>
      <c r="F613" s="2">
        <v>0.35</v>
      </c>
      <c r="G613" s="2">
        <v>3557</v>
      </c>
      <c r="H613" s="1"/>
      <c r="J613" s="27">
        <v>43479</v>
      </c>
      <c r="K613" s="2">
        <v>109.27</v>
      </c>
      <c r="L613" s="2">
        <v>109.31</v>
      </c>
      <c r="M613" s="2">
        <v>109.22</v>
      </c>
      <c r="N613" s="2">
        <v>109.31</v>
      </c>
      <c r="O613" s="2">
        <v>0.05</v>
      </c>
      <c r="P613" s="2">
        <v>2274</v>
      </c>
    </row>
    <row r="614" spans="1:16" x14ac:dyDescent="0.3">
      <c r="A614" s="27">
        <v>43476</v>
      </c>
      <c r="B614" s="2">
        <v>127.05</v>
      </c>
      <c r="C614" s="2">
        <v>127.13</v>
      </c>
      <c r="D614" s="2">
        <v>126.88</v>
      </c>
      <c r="E614" s="2">
        <v>126.9</v>
      </c>
      <c r="F614" s="2">
        <v>-0.27</v>
      </c>
      <c r="G614" s="2">
        <v>-1248</v>
      </c>
      <c r="H614" s="1"/>
      <c r="J614" s="27">
        <v>43476</v>
      </c>
      <c r="K614" s="2">
        <v>109.29</v>
      </c>
      <c r="L614" s="2">
        <v>109.32</v>
      </c>
      <c r="M614" s="2">
        <v>109.25</v>
      </c>
      <c r="N614" s="2">
        <v>109.26</v>
      </c>
      <c r="O614" s="2">
        <v>-0.04</v>
      </c>
      <c r="P614" s="2">
        <v>-1340</v>
      </c>
    </row>
    <row r="615" spans="1:16" x14ac:dyDescent="0.3">
      <c r="A615" s="27">
        <v>43475</v>
      </c>
      <c r="B615" s="2">
        <v>126.89</v>
      </c>
      <c r="C615" s="2">
        <v>127.2</v>
      </c>
      <c r="D615" s="2">
        <v>126.87</v>
      </c>
      <c r="E615" s="2">
        <v>127.17</v>
      </c>
      <c r="F615" s="2">
        <v>0.22</v>
      </c>
      <c r="G615" s="2">
        <v>2543</v>
      </c>
      <c r="H615" s="1"/>
      <c r="J615" s="27">
        <v>43475</v>
      </c>
      <c r="K615" s="2">
        <v>109.23</v>
      </c>
      <c r="L615" s="2">
        <v>109.3</v>
      </c>
      <c r="M615" s="2">
        <v>109.21</v>
      </c>
      <c r="N615" s="2">
        <v>109.3</v>
      </c>
      <c r="O615" s="2">
        <v>7.0000000000000007E-2</v>
      </c>
      <c r="P615" s="2">
        <v>3855</v>
      </c>
    </row>
    <row r="616" spans="1:16" x14ac:dyDescent="0.3">
      <c r="A616" s="27">
        <v>43474</v>
      </c>
      <c r="B616" s="2">
        <v>126.77</v>
      </c>
      <c r="C616" s="2">
        <v>126.95</v>
      </c>
      <c r="D616" s="2">
        <v>126.57</v>
      </c>
      <c r="E616" s="2">
        <v>126.95</v>
      </c>
      <c r="F616" s="2">
        <v>0.05</v>
      </c>
      <c r="G616" s="2">
        <v>1100</v>
      </c>
      <c r="H616" s="1"/>
      <c r="J616" s="27">
        <v>43474</v>
      </c>
      <c r="K616" s="2">
        <v>109.22</v>
      </c>
      <c r="L616" s="2">
        <v>109.24</v>
      </c>
      <c r="M616" s="2">
        <v>109.18</v>
      </c>
      <c r="N616" s="2">
        <v>109.23</v>
      </c>
      <c r="O616" s="2">
        <v>0</v>
      </c>
      <c r="P616" s="2">
        <v>-10511</v>
      </c>
    </row>
    <row r="617" spans="1:16" x14ac:dyDescent="0.3">
      <c r="A617" s="27">
        <v>43473</v>
      </c>
      <c r="B617" s="2">
        <v>127.02</v>
      </c>
      <c r="C617" s="2">
        <v>127.18</v>
      </c>
      <c r="D617" s="2">
        <v>126.8</v>
      </c>
      <c r="E617" s="2">
        <v>126.9</v>
      </c>
      <c r="F617" s="2">
        <v>-0.18</v>
      </c>
      <c r="G617" s="2">
        <v>354</v>
      </c>
      <c r="H617" s="1"/>
      <c r="J617" s="27">
        <v>43473</v>
      </c>
      <c r="K617" s="2">
        <v>109.28</v>
      </c>
      <c r="L617" s="2">
        <v>109.33</v>
      </c>
      <c r="M617" s="2">
        <v>109.22</v>
      </c>
      <c r="N617" s="2">
        <v>109.23</v>
      </c>
      <c r="O617" s="2">
        <v>-0.05</v>
      </c>
      <c r="P617" s="2">
        <v>1613</v>
      </c>
    </row>
    <row r="618" spans="1:16" x14ac:dyDescent="0.3">
      <c r="A618" s="27">
        <v>43472</v>
      </c>
      <c r="B618" s="2">
        <v>126.95</v>
      </c>
      <c r="C618" s="2">
        <v>127.24</v>
      </c>
      <c r="D618" s="2">
        <v>126.95</v>
      </c>
      <c r="E618" s="2">
        <v>127.08</v>
      </c>
      <c r="F618" s="2">
        <v>-0.15</v>
      </c>
      <c r="G618" s="2">
        <v>4659</v>
      </c>
      <c r="H618" s="1"/>
      <c r="J618" s="27">
        <v>43472</v>
      </c>
      <c r="K618" s="2">
        <v>109.26</v>
      </c>
      <c r="L618" s="2">
        <v>109.33</v>
      </c>
      <c r="M618" s="2">
        <v>109.25</v>
      </c>
      <c r="N618" s="2">
        <v>109.28</v>
      </c>
      <c r="O618" s="2">
        <v>-0.05</v>
      </c>
      <c r="P618" s="2">
        <v>1652</v>
      </c>
    </row>
    <row r="619" spans="1:16" x14ac:dyDescent="0.3">
      <c r="A619" s="27">
        <v>43469</v>
      </c>
      <c r="B619" s="2">
        <v>127.5</v>
      </c>
      <c r="C619" s="2">
        <v>127.77</v>
      </c>
      <c r="D619" s="2">
        <v>126.81</v>
      </c>
      <c r="E619" s="2">
        <v>127.23</v>
      </c>
      <c r="F619" s="2">
        <v>-7.0000000000000007E-2</v>
      </c>
      <c r="G619" s="2">
        <v>-729</v>
      </c>
      <c r="H619" s="1"/>
      <c r="J619" s="27">
        <v>43469</v>
      </c>
      <c r="K619" s="2">
        <v>109.32</v>
      </c>
      <c r="L619" s="2">
        <v>109.44</v>
      </c>
      <c r="M619" s="2">
        <v>109.18</v>
      </c>
      <c r="N619" s="2">
        <v>109.33</v>
      </c>
      <c r="O619" s="2">
        <v>7.0000000000000007E-2</v>
      </c>
      <c r="P619" s="2">
        <v>3128</v>
      </c>
    </row>
    <row r="620" spans="1:16" x14ac:dyDescent="0.3">
      <c r="A620" s="27">
        <v>43468</v>
      </c>
      <c r="B620" s="2">
        <v>127.74</v>
      </c>
      <c r="C620" s="2">
        <v>127.78</v>
      </c>
      <c r="D620" s="2">
        <v>127.3</v>
      </c>
      <c r="E620" s="2">
        <v>127.3</v>
      </c>
      <c r="F620" s="2">
        <v>-0.15</v>
      </c>
      <c r="G620" s="2">
        <v>340</v>
      </c>
      <c r="H620" s="1"/>
      <c r="J620" s="27">
        <v>43468</v>
      </c>
      <c r="K620" s="2">
        <v>109.35</v>
      </c>
      <c r="L620" s="2">
        <v>109.39</v>
      </c>
      <c r="M620" s="2">
        <v>109.26</v>
      </c>
      <c r="N620" s="2">
        <v>109.26</v>
      </c>
      <c r="O620" s="2">
        <v>-0.03</v>
      </c>
      <c r="P620" s="2">
        <v>944</v>
      </c>
    </row>
    <row r="621" spans="1:16" x14ac:dyDescent="0.3">
      <c r="A621" s="27">
        <v>43467</v>
      </c>
      <c r="B621" s="2">
        <v>127.49</v>
      </c>
      <c r="C621" s="2">
        <v>127.83</v>
      </c>
      <c r="D621" s="2">
        <v>127.41</v>
      </c>
      <c r="E621" s="2">
        <v>127.45</v>
      </c>
      <c r="F621" s="2">
        <v>0.04</v>
      </c>
      <c r="G621" s="2">
        <v>3524</v>
      </c>
      <c r="H621" s="1"/>
      <c r="J621" s="27">
        <v>43467</v>
      </c>
      <c r="K621" s="2">
        <v>109.25</v>
      </c>
      <c r="L621" s="2">
        <v>109.33</v>
      </c>
      <c r="M621" s="2">
        <v>109.24</v>
      </c>
      <c r="N621" s="2">
        <v>109.29</v>
      </c>
      <c r="O621" s="2">
        <v>0.08</v>
      </c>
      <c r="P621" s="2">
        <v>1359</v>
      </c>
    </row>
    <row r="622" spans="1:16" x14ac:dyDescent="0.3">
      <c r="A622" s="27">
        <v>43462</v>
      </c>
      <c r="B622" s="2">
        <v>127.61</v>
      </c>
      <c r="C622" s="2">
        <v>127.66</v>
      </c>
      <c r="D622" s="2">
        <v>127.34</v>
      </c>
      <c r="E622" s="2">
        <v>127.41</v>
      </c>
      <c r="F622" s="2">
        <v>-0.18</v>
      </c>
      <c r="G622" s="2">
        <v>-2405</v>
      </c>
      <c r="H622" s="1"/>
      <c r="J622" s="27">
        <v>43462</v>
      </c>
      <c r="K622" s="2">
        <v>109.28</v>
      </c>
      <c r="L622" s="2">
        <v>109.29</v>
      </c>
      <c r="M622" s="2">
        <v>109.19</v>
      </c>
      <c r="N622" s="2">
        <v>109.21</v>
      </c>
      <c r="O622" s="2">
        <v>-0.03</v>
      </c>
      <c r="P622" s="2">
        <v>-1003</v>
      </c>
    </row>
    <row r="623" spans="1:16" x14ac:dyDescent="0.3">
      <c r="A623" s="27">
        <v>43461</v>
      </c>
      <c r="B623" s="2">
        <v>127.21</v>
      </c>
      <c r="C623" s="2">
        <v>127.59</v>
      </c>
      <c r="D623" s="2">
        <v>127.12</v>
      </c>
      <c r="E623" s="2">
        <v>127.59</v>
      </c>
      <c r="F623" s="2">
        <v>0.04</v>
      </c>
      <c r="G623" s="2">
        <v>575</v>
      </c>
      <c r="H623" s="1"/>
      <c r="J623" s="27">
        <v>43461</v>
      </c>
      <c r="K623" s="2">
        <v>109.18</v>
      </c>
      <c r="L623" s="2">
        <v>109.27</v>
      </c>
      <c r="M623" s="2">
        <v>109.17</v>
      </c>
      <c r="N623" s="2">
        <v>109.24</v>
      </c>
      <c r="O623" s="2">
        <v>-0.01</v>
      </c>
      <c r="P623" s="2">
        <v>-1032</v>
      </c>
    </row>
    <row r="624" spans="1:16" x14ac:dyDescent="0.3">
      <c r="A624" s="27">
        <v>43460</v>
      </c>
      <c r="B624" s="2">
        <v>127.36</v>
      </c>
      <c r="C624" s="2">
        <v>127.71</v>
      </c>
      <c r="D624" s="2">
        <v>127.22</v>
      </c>
      <c r="E624" s="2">
        <v>127.55</v>
      </c>
      <c r="F624" s="2">
        <v>0.55000000000000004</v>
      </c>
      <c r="G624" s="2">
        <v>453</v>
      </c>
      <c r="H624" s="1"/>
      <c r="J624" s="27">
        <v>43460</v>
      </c>
      <c r="K624" s="2">
        <v>109.24</v>
      </c>
      <c r="L624" s="2">
        <v>109.3</v>
      </c>
      <c r="M624" s="2">
        <v>109.2</v>
      </c>
      <c r="N624" s="2">
        <v>109.25</v>
      </c>
      <c r="O624" s="2">
        <v>0.1</v>
      </c>
      <c r="P624" s="2">
        <v>-1160</v>
      </c>
    </row>
    <row r="625" spans="1:16" x14ac:dyDescent="0.3">
      <c r="A625" s="27">
        <v>43458</v>
      </c>
      <c r="B625" s="2">
        <v>127.19</v>
      </c>
      <c r="C625" s="2">
        <v>127.29</v>
      </c>
      <c r="D625" s="2">
        <v>126.99</v>
      </c>
      <c r="E625" s="2">
        <v>127</v>
      </c>
      <c r="F625" s="2">
        <v>-0.22</v>
      </c>
      <c r="G625" s="2">
        <v>-544</v>
      </c>
      <c r="H625" s="1"/>
      <c r="J625" s="27">
        <v>43458</v>
      </c>
      <c r="K625" s="2">
        <v>109.17</v>
      </c>
      <c r="L625" s="2">
        <v>109.21</v>
      </c>
      <c r="M625" s="2">
        <v>109.13</v>
      </c>
      <c r="N625" s="2">
        <v>109.15</v>
      </c>
      <c r="O625" s="2">
        <v>-0.01</v>
      </c>
      <c r="P625" s="2">
        <v>-872</v>
      </c>
    </row>
    <row r="626" spans="1:16" x14ac:dyDescent="0.3">
      <c r="A626" s="27">
        <v>43455</v>
      </c>
      <c r="B626" s="2">
        <v>127.45</v>
      </c>
      <c r="C626" s="2">
        <v>127.57</v>
      </c>
      <c r="D626" s="2">
        <v>127.21</v>
      </c>
      <c r="E626" s="2">
        <v>127.22</v>
      </c>
      <c r="F626" s="2">
        <v>-0.4</v>
      </c>
      <c r="G626" s="2">
        <v>-1491</v>
      </c>
      <c r="H626" s="1"/>
      <c r="J626" s="27">
        <v>43455</v>
      </c>
      <c r="K626" s="2">
        <v>109.3</v>
      </c>
      <c r="L626" s="2">
        <v>109.31</v>
      </c>
      <c r="M626" s="2">
        <v>109.16</v>
      </c>
      <c r="N626" s="2">
        <v>109.16</v>
      </c>
      <c r="O626" s="2">
        <v>-0.18</v>
      </c>
      <c r="P626" s="2">
        <v>-12012</v>
      </c>
    </row>
    <row r="627" spans="1:16" x14ac:dyDescent="0.3">
      <c r="A627" s="27">
        <v>43454</v>
      </c>
      <c r="B627" s="2">
        <v>127.88</v>
      </c>
      <c r="C627" s="2">
        <v>128.01</v>
      </c>
      <c r="D627" s="2">
        <v>127.54</v>
      </c>
      <c r="E627" s="2">
        <v>127.62</v>
      </c>
      <c r="F627" s="2">
        <v>-0.13</v>
      </c>
      <c r="G627" s="2">
        <v>-2303</v>
      </c>
      <c r="H627" s="1"/>
      <c r="J627" s="27">
        <v>43454</v>
      </c>
      <c r="K627" s="2">
        <v>109.39</v>
      </c>
      <c r="L627" s="2">
        <v>109.41</v>
      </c>
      <c r="M627" s="2">
        <v>109.3</v>
      </c>
      <c r="N627" s="2">
        <v>109.34</v>
      </c>
      <c r="O627" s="2">
        <v>-0.05</v>
      </c>
      <c r="P627" s="2">
        <v>-5738</v>
      </c>
    </row>
    <row r="628" spans="1:16" x14ac:dyDescent="0.3">
      <c r="A628" s="27">
        <v>43453</v>
      </c>
      <c r="B628" s="2">
        <v>127.3</v>
      </c>
      <c r="C628" s="2">
        <v>127.89</v>
      </c>
      <c r="D628" s="2">
        <v>127.24</v>
      </c>
      <c r="E628" s="2">
        <v>127.75</v>
      </c>
      <c r="F628" s="2">
        <v>0.51</v>
      </c>
      <c r="G628" s="2">
        <v>3010</v>
      </c>
      <c r="H628" s="1"/>
      <c r="J628" s="27">
        <v>43453</v>
      </c>
      <c r="K628" s="2">
        <v>109.32</v>
      </c>
      <c r="L628" s="2">
        <v>109.45</v>
      </c>
      <c r="M628" s="2">
        <v>109.32</v>
      </c>
      <c r="N628" s="2">
        <v>109.39</v>
      </c>
      <c r="O628" s="2">
        <v>7.0000000000000007E-2</v>
      </c>
      <c r="P628" s="2">
        <v>518</v>
      </c>
    </row>
    <row r="629" spans="1:16" x14ac:dyDescent="0.3">
      <c r="A629" s="27">
        <v>43452</v>
      </c>
      <c r="B629" s="2">
        <v>126.97</v>
      </c>
      <c r="C629" s="2">
        <v>127.04</v>
      </c>
      <c r="D629" s="2">
        <v>126.9</v>
      </c>
      <c r="E629" s="2">
        <v>126.95</v>
      </c>
      <c r="F629" s="2">
        <v>0.12</v>
      </c>
      <c r="G629" s="2">
        <v>-1800</v>
      </c>
      <c r="H629" s="1"/>
      <c r="J629" s="27">
        <v>43452</v>
      </c>
      <c r="K629" s="2">
        <v>109.19</v>
      </c>
      <c r="L629" s="2">
        <v>109.2</v>
      </c>
      <c r="M629" s="2">
        <v>109.11</v>
      </c>
      <c r="N629" s="2">
        <v>109.13</v>
      </c>
      <c r="O629" s="2">
        <v>-0.03</v>
      </c>
      <c r="P629" s="2">
        <v>-2081</v>
      </c>
    </row>
    <row r="630" spans="1:16" x14ac:dyDescent="0.3">
      <c r="A630" s="27">
        <v>43451</v>
      </c>
      <c r="B630" s="2">
        <v>126.89</v>
      </c>
      <c r="C630" s="2">
        <v>127.06</v>
      </c>
      <c r="D630" s="2">
        <v>126.8</v>
      </c>
      <c r="E630" s="2">
        <v>126.83</v>
      </c>
      <c r="F630" s="2">
        <v>-0.03</v>
      </c>
      <c r="G630" s="2">
        <v>505</v>
      </c>
      <c r="H630" s="1"/>
      <c r="J630" s="27">
        <v>43451</v>
      </c>
      <c r="K630" s="2">
        <v>109.2</v>
      </c>
      <c r="L630" s="2">
        <v>109.21</v>
      </c>
      <c r="M630" s="2">
        <v>109.15</v>
      </c>
      <c r="N630" s="2">
        <v>109.16</v>
      </c>
      <c r="O630" s="2">
        <v>-0.03</v>
      </c>
      <c r="P630" s="2">
        <v>1163</v>
      </c>
    </row>
    <row r="631" spans="1:16" x14ac:dyDescent="0.3">
      <c r="A631" s="27">
        <v>43448</v>
      </c>
      <c r="B631" s="2">
        <v>126.51</v>
      </c>
      <c r="C631" s="2">
        <v>126.92</v>
      </c>
      <c r="D631" s="2">
        <v>126.51</v>
      </c>
      <c r="E631" s="2">
        <v>126.86</v>
      </c>
      <c r="F631" s="2">
        <v>0.2</v>
      </c>
      <c r="G631" s="2">
        <v>279</v>
      </c>
      <c r="H631" s="1"/>
      <c r="J631" s="27">
        <v>43448</v>
      </c>
      <c r="K631" s="2">
        <v>109.13</v>
      </c>
      <c r="L631" s="2">
        <v>109.19</v>
      </c>
      <c r="M631" s="2">
        <v>109.13</v>
      </c>
      <c r="N631" s="2">
        <v>109.19</v>
      </c>
      <c r="O631" s="2">
        <v>0.04</v>
      </c>
      <c r="P631" s="2">
        <v>-1877</v>
      </c>
    </row>
    <row r="632" spans="1:16" x14ac:dyDescent="0.3">
      <c r="A632" s="27">
        <v>43447</v>
      </c>
      <c r="B632" s="2">
        <v>126.67</v>
      </c>
      <c r="C632" s="2">
        <v>126.87</v>
      </c>
      <c r="D632" s="2">
        <v>126.64</v>
      </c>
      <c r="E632" s="2">
        <v>126.66</v>
      </c>
      <c r="F632" s="2">
        <v>-0.13</v>
      </c>
      <c r="G632" s="2">
        <v>-2707</v>
      </c>
      <c r="H632" s="1"/>
      <c r="J632" s="27">
        <v>43447</v>
      </c>
      <c r="K632" s="2">
        <v>109.16</v>
      </c>
      <c r="L632" s="2">
        <v>109.19</v>
      </c>
      <c r="M632" s="2">
        <v>109.14</v>
      </c>
      <c r="N632" s="2">
        <v>109.15</v>
      </c>
      <c r="O632" s="2">
        <v>-0.02</v>
      </c>
      <c r="P632" s="2">
        <v>944</v>
      </c>
    </row>
    <row r="633" spans="1:16" x14ac:dyDescent="0.3">
      <c r="A633" s="27">
        <v>43446</v>
      </c>
      <c r="B633" s="2">
        <v>127</v>
      </c>
      <c r="C633" s="2">
        <v>127.02</v>
      </c>
      <c r="D633" s="2">
        <v>126.72</v>
      </c>
      <c r="E633" s="2">
        <v>126.79</v>
      </c>
      <c r="F633" s="2">
        <v>-0.27</v>
      </c>
      <c r="G633" s="2">
        <v>-2415</v>
      </c>
      <c r="H633" s="1"/>
      <c r="J633" s="27">
        <v>43446</v>
      </c>
      <c r="K633" s="2">
        <v>109.2</v>
      </c>
      <c r="L633" s="2">
        <v>109.22</v>
      </c>
      <c r="M633" s="2">
        <v>109.15</v>
      </c>
      <c r="N633" s="2">
        <v>109.17</v>
      </c>
      <c r="O633" s="2">
        <v>-0.05</v>
      </c>
      <c r="P633" s="2">
        <v>-1225</v>
      </c>
    </row>
    <row r="634" spans="1:16" x14ac:dyDescent="0.3">
      <c r="A634" s="27">
        <v>43445</v>
      </c>
      <c r="B634" s="2">
        <v>127.09</v>
      </c>
      <c r="C634" s="2">
        <v>127.22</v>
      </c>
      <c r="D634" s="2">
        <v>126.98</v>
      </c>
      <c r="E634" s="2">
        <v>127.06</v>
      </c>
      <c r="F634" s="2">
        <v>-0.09</v>
      </c>
      <c r="G634" s="2">
        <v>-727</v>
      </c>
      <c r="H634" s="1"/>
      <c r="J634" s="27">
        <v>43445</v>
      </c>
      <c r="K634" s="2">
        <v>109.19</v>
      </c>
      <c r="L634" s="2">
        <v>109.23</v>
      </c>
      <c r="M634" s="2">
        <v>109.16</v>
      </c>
      <c r="N634" s="2">
        <v>109.22</v>
      </c>
      <c r="O634" s="2">
        <v>0.01</v>
      </c>
      <c r="P634" s="2">
        <v>228</v>
      </c>
    </row>
    <row r="635" spans="1:16" x14ac:dyDescent="0.3">
      <c r="A635" s="27">
        <v>43444</v>
      </c>
      <c r="B635" s="2">
        <v>127.22</v>
      </c>
      <c r="C635" s="2">
        <v>127.28</v>
      </c>
      <c r="D635" s="2">
        <v>127.08</v>
      </c>
      <c r="E635" s="2">
        <v>127.15</v>
      </c>
      <c r="F635" s="2">
        <v>0.06</v>
      </c>
      <c r="G635" s="2">
        <v>-1526</v>
      </c>
      <c r="H635" s="1"/>
      <c r="J635" s="27">
        <v>43444</v>
      </c>
      <c r="K635" s="2">
        <v>109.2</v>
      </c>
      <c r="L635" s="2">
        <v>109.23</v>
      </c>
      <c r="M635" s="2">
        <v>109.18</v>
      </c>
      <c r="N635" s="2">
        <v>109.21</v>
      </c>
      <c r="O635" s="2">
        <v>0.03</v>
      </c>
      <c r="P635" s="2">
        <v>2908</v>
      </c>
    </row>
    <row r="636" spans="1:16" x14ac:dyDescent="0.3">
      <c r="A636" s="27">
        <v>43441</v>
      </c>
      <c r="B636" s="2">
        <v>127.3</v>
      </c>
      <c r="C636" s="2">
        <v>127.34</v>
      </c>
      <c r="D636" s="2">
        <v>127</v>
      </c>
      <c r="E636" s="2">
        <v>127.09</v>
      </c>
      <c r="F636" s="2">
        <v>-0.21</v>
      </c>
      <c r="G636" s="2">
        <v>-2045</v>
      </c>
      <c r="H636" s="1"/>
      <c r="J636" s="27">
        <v>43441</v>
      </c>
      <c r="K636" s="2">
        <v>109.21</v>
      </c>
      <c r="L636" s="2">
        <v>109.24</v>
      </c>
      <c r="M636" s="2">
        <v>109.11</v>
      </c>
      <c r="N636" s="2">
        <v>109.18</v>
      </c>
      <c r="O636" s="2">
        <v>0</v>
      </c>
      <c r="P636" s="2">
        <v>-6252</v>
      </c>
    </row>
    <row r="637" spans="1:16" x14ac:dyDescent="0.3">
      <c r="A637" s="27">
        <v>43440</v>
      </c>
      <c r="B637" s="2">
        <v>126.6</v>
      </c>
      <c r="C637" s="2">
        <v>127.39</v>
      </c>
      <c r="D637" s="2">
        <v>126.57</v>
      </c>
      <c r="E637" s="2">
        <v>127.3</v>
      </c>
      <c r="F637" s="2">
        <v>0.61</v>
      </c>
      <c r="G637" s="2">
        <v>-146</v>
      </c>
      <c r="H637" s="1"/>
      <c r="J637" s="27">
        <v>43440</v>
      </c>
      <c r="K637" s="2">
        <v>108.98</v>
      </c>
      <c r="L637" s="2">
        <v>109.2</v>
      </c>
      <c r="M637" s="2">
        <v>108.98</v>
      </c>
      <c r="N637" s="2">
        <v>109.18</v>
      </c>
      <c r="O637" s="2">
        <v>0.17</v>
      </c>
      <c r="P637" s="2">
        <v>5599</v>
      </c>
    </row>
    <row r="638" spans="1:16" x14ac:dyDescent="0.3">
      <c r="A638" s="27">
        <v>43439</v>
      </c>
      <c r="B638" s="2">
        <v>126.35</v>
      </c>
      <c r="C638" s="2">
        <v>126.69</v>
      </c>
      <c r="D638" s="2">
        <v>126.24</v>
      </c>
      <c r="E638" s="2">
        <v>126.69</v>
      </c>
      <c r="F638" s="2">
        <v>0.59</v>
      </c>
      <c r="G638" s="2">
        <v>-213</v>
      </c>
      <c r="H638" s="1"/>
      <c r="J638" s="27">
        <v>43439</v>
      </c>
      <c r="K638" s="2">
        <v>108.94</v>
      </c>
      <c r="L638" s="2">
        <v>109.01</v>
      </c>
      <c r="M638" s="2">
        <v>108.91</v>
      </c>
      <c r="N638" s="2">
        <v>109.01</v>
      </c>
      <c r="O638" s="2">
        <v>0.11</v>
      </c>
      <c r="P638" s="2">
        <v>1175</v>
      </c>
    </row>
    <row r="639" spans="1:16" x14ac:dyDescent="0.3">
      <c r="A639" s="27">
        <v>43438</v>
      </c>
      <c r="B639" s="2">
        <v>126.09</v>
      </c>
      <c r="C639" s="2">
        <v>126.25</v>
      </c>
      <c r="D639" s="2">
        <v>125.85</v>
      </c>
      <c r="E639" s="2">
        <v>126.1</v>
      </c>
      <c r="F639" s="2">
        <v>0.35</v>
      </c>
      <c r="G639" s="2">
        <v>-1921</v>
      </c>
      <c r="H639" s="1"/>
      <c r="J639" s="27">
        <v>43438</v>
      </c>
      <c r="K639" s="2">
        <v>108.93</v>
      </c>
      <c r="L639" s="2">
        <v>108.95</v>
      </c>
      <c r="M639" s="2">
        <v>108.86</v>
      </c>
      <c r="N639" s="2">
        <v>108.9</v>
      </c>
      <c r="O639" s="2">
        <v>0.03</v>
      </c>
      <c r="P639" s="2">
        <v>16</v>
      </c>
    </row>
    <row r="640" spans="1:16" x14ac:dyDescent="0.3">
      <c r="A640" s="27">
        <v>43437</v>
      </c>
      <c r="B640" s="2">
        <v>125.65</v>
      </c>
      <c r="C640" s="2">
        <v>125.91</v>
      </c>
      <c r="D640" s="2">
        <v>125.63</v>
      </c>
      <c r="E640" s="2">
        <v>125.75</v>
      </c>
      <c r="F640" s="2">
        <v>-0.17</v>
      </c>
      <c r="G640" s="2">
        <v>565</v>
      </c>
      <c r="H640" s="1"/>
      <c r="J640" s="27">
        <v>43437</v>
      </c>
      <c r="K640" s="2">
        <v>108.87</v>
      </c>
      <c r="L640" s="2">
        <v>108.91</v>
      </c>
      <c r="M640" s="2">
        <v>108.85</v>
      </c>
      <c r="N640" s="2">
        <v>108.87</v>
      </c>
      <c r="O640" s="2">
        <v>-7.0000000000000007E-2</v>
      </c>
      <c r="P640" s="2">
        <v>-3730</v>
      </c>
    </row>
    <row r="641" spans="1:16" x14ac:dyDescent="0.3">
      <c r="A641" s="27">
        <v>43434</v>
      </c>
      <c r="B641" s="2">
        <v>125.83</v>
      </c>
      <c r="C641" s="2">
        <v>126.23</v>
      </c>
      <c r="D641" s="2">
        <v>125.75</v>
      </c>
      <c r="E641" s="2">
        <v>125.92</v>
      </c>
      <c r="F641" s="2">
        <v>0.04</v>
      </c>
      <c r="G641" s="2">
        <v>-1538</v>
      </c>
      <c r="H641" s="1"/>
      <c r="J641" s="27">
        <v>43434</v>
      </c>
      <c r="K641" s="2">
        <v>108.95</v>
      </c>
      <c r="L641" s="2">
        <v>109.1</v>
      </c>
      <c r="M641" s="2">
        <v>108.87</v>
      </c>
      <c r="N641" s="2">
        <v>108.94</v>
      </c>
      <c r="O641" s="2">
        <v>-0.03</v>
      </c>
      <c r="P641" s="2">
        <v>-3301</v>
      </c>
    </row>
    <row r="642" spans="1:16" x14ac:dyDescent="0.3">
      <c r="A642" s="27">
        <v>43433</v>
      </c>
      <c r="B642" s="2">
        <v>125.58</v>
      </c>
      <c r="C642" s="2">
        <v>126.01</v>
      </c>
      <c r="D642" s="2">
        <v>125.58</v>
      </c>
      <c r="E642" s="2">
        <v>125.88</v>
      </c>
      <c r="F642" s="2">
        <v>0.4</v>
      </c>
      <c r="G642" s="2">
        <v>-681</v>
      </c>
      <c r="H642" s="1"/>
      <c r="J642" s="27">
        <v>43433</v>
      </c>
      <c r="K642" s="2">
        <v>108.93</v>
      </c>
      <c r="L642" s="2">
        <v>109.01</v>
      </c>
      <c r="M642" s="2">
        <v>108.93</v>
      </c>
      <c r="N642" s="2">
        <v>108.97</v>
      </c>
      <c r="O642" s="2">
        <v>0.09</v>
      </c>
      <c r="P642" s="2">
        <v>2698</v>
      </c>
    </row>
    <row r="643" spans="1:16" x14ac:dyDescent="0.3">
      <c r="A643" s="27">
        <v>43432</v>
      </c>
      <c r="B643" s="2">
        <v>125.5</v>
      </c>
      <c r="C643" s="2">
        <v>125.55</v>
      </c>
      <c r="D643" s="2">
        <v>125.39</v>
      </c>
      <c r="E643" s="2">
        <v>125.48</v>
      </c>
      <c r="F643" s="2">
        <v>-0.02</v>
      </c>
      <c r="G643" s="2">
        <v>61</v>
      </c>
      <c r="H643" s="1"/>
      <c r="J643" s="27">
        <v>43432</v>
      </c>
      <c r="K643" s="2">
        <v>108.9</v>
      </c>
      <c r="L643" s="2">
        <v>108.92</v>
      </c>
      <c r="M643" s="2">
        <v>108.85</v>
      </c>
      <c r="N643" s="2">
        <v>108.88</v>
      </c>
      <c r="O643" s="2">
        <v>-0.04</v>
      </c>
      <c r="P643" s="2">
        <v>-4075</v>
      </c>
    </row>
    <row r="644" spans="1:16" x14ac:dyDescent="0.3">
      <c r="A644" s="27">
        <v>43431</v>
      </c>
      <c r="B644" s="2">
        <v>125.31</v>
      </c>
      <c r="C644" s="2">
        <v>125.56</v>
      </c>
      <c r="D644" s="2">
        <v>125.23</v>
      </c>
      <c r="E644" s="2">
        <v>125.5</v>
      </c>
      <c r="F644" s="2">
        <v>0.18</v>
      </c>
      <c r="G644" s="2">
        <v>2287</v>
      </c>
      <c r="H644" s="1"/>
      <c r="J644" s="27">
        <v>43431</v>
      </c>
      <c r="K644" s="2">
        <v>108.88</v>
      </c>
      <c r="L644" s="2">
        <v>108.93</v>
      </c>
      <c r="M644" s="2">
        <v>108.88</v>
      </c>
      <c r="N644" s="2">
        <v>108.92</v>
      </c>
      <c r="O644" s="2">
        <v>0.04</v>
      </c>
      <c r="P644" s="2">
        <v>2589</v>
      </c>
    </row>
    <row r="645" spans="1:16" x14ac:dyDescent="0.3">
      <c r="A645" s="27">
        <v>43430</v>
      </c>
      <c r="B645" s="2">
        <v>125.34</v>
      </c>
      <c r="C645" s="2">
        <v>125.38</v>
      </c>
      <c r="D645" s="2">
        <v>125.2</v>
      </c>
      <c r="E645" s="2">
        <v>125.32</v>
      </c>
      <c r="F645" s="2">
        <v>-0.01</v>
      </c>
      <c r="G645" s="2">
        <v>-3007</v>
      </c>
      <c r="H645" s="1"/>
      <c r="J645" s="27">
        <v>43430</v>
      </c>
      <c r="K645" s="2">
        <v>108.88</v>
      </c>
      <c r="L645" s="2">
        <v>108.9</v>
      </c>
      <c r="M645" s="2">
        <v>108.84</v>
      </c>
      <c r="N645" s="2">
        <v>108.88</v>
      </c>
      <c r="O645" s="2">
        <v>0</v>
      </c>
      <c r="P645" s="2">
        <v>292</v>
      </c>
    </row>
    <row r="646" spans="1:16" x14ac:dyDescent="0.3">
      <c r="A646" s="27">
        <v>43427</v>
      </c>
      <c r="B646" s="2">
        <v>125.06</v>
      </c>
      <c r="C646" s="2">
        <v>125.42</v>
      </c>
      <c r="D646" s="2">
        <v>125.01</v>
      </c>
      <c r="E646" s="2">
        <v>125.33</v>
      </c>
      <c r="F646" s="2">
        <v>0.4</v>
      </c>
      <c r="G646" s="2">
        <v>2333</v>
      </c>
      <c r="H646" s="1"/>
      <c r="J646" s="27">
        <v>43427</v>
      </c>
      <c r="K646" s="2">
        <v>108.82</v>
      </c>
      <c r="L646" s="2">
        <v>108.89</v>
      </c>
      <c r="M646" s="2">
        <v>108.81</v>
      </c>
      <c r="N646" s="2">
        <v>108.88</v>
      </c>
      <c r="O646" s="2">
        <v>0.1</v>
      </c>
      <c r="P646" s="2">
        <v>658</v>
      </c>
    </row>
    <row r="647" spans="1:16" x14ac:dyDescent="0.3">
      <c r="A647" s="27">
        <v>43426</v>
      </c>
      <c r="B647" s="2">
        <v>124.98</v>
      </c>
      <c r="C647" s="2">
        <v>125.02</v>
      </c>
      <c r="D647" s="2">
        <v>124.9</v>
      </c>
      <c r="E647" s="2">
        <v>124.93</v>
      </c>
      <c r="F647" s="2">
        <v>0.05</v>
      </c>
      <c r="G647" s="2">
        <v>1177</v>
      </c>
      <c r="H647" s="1"/>
      <c r="J647" s="27">
        <v>43426</v>
      </c>
      <c r="K647" s="2">
        <v>108.75</v>
      </c>
      <c r="L647" s="2">
        <v>108.78</v>
      </c>
      <c r="M647" s="2">
        <v>108.74</v>
      </c>
      <c r="N647" s="2">
        <v>108.78</v>
      </c>
      <c r="O647" s="2">
        <v>0.04</v>
      </c>
      <c r="P647" s="2">
        <v>1990</v>
      </c>
    </row>
    <row r="648" spans="1:16" x14ac:dyDescent="0.3">
      <c r="A648" s="27">
        <v>43425</v>
      </c>
      <c r="B648" s="2">
        <v>125.01</v>
      </c>
      <c r="C648" s="2">
        <v>125.1</v>
      </c>
      <c r="D648" s="2">
        <v>124.86</v>
      </c>
      <c r="E648" s="2">
        <v>124.88</v>
      </c>
      <c r="F648" s="2">
        <v>-0.09</v>
      </c>
      <c r="G648" s="2">
        <v>-1084</v>
      </c>
      <c r="H648" s="1"/>
      <c r="J648" s="27">
        <v>43425</v>
      </c>
      <c r="K648" s="2">
        <v>108.78</v>
      </c>
      <c r="L648" s="2">
        <v>108.79</v>
      </c>
      <c r="M648" s="2">
        <v>108.74</v>
      </c>
      <c r="N648" s="2">
        <v>108.74</v>
      </c>
      <c r="O648" s="2">
        <v>-0.02</v>
      </c>
      <c r="P648" s="2">
        <v>2273</v>
      </c>
    </row>
    <row r="649" spans="1:16" x14ac:dyDescent="0.3">
      <c r="A649" s="27">
        <v>43424</v>
      </c>
      <c r="B649" s="2">
        <v>125.15</v>
      </c>
      <c r="C649" s="2">
        <v>125.16</v>
      </c>
      <c r="D649" s="2">
        <v>124.85</v>
      </c>
      <c r="E649" s="2">
        <v>124.97</v>
      </c>
      <c r="F649" s="2">
        <v>-0.02</v>
      </c>
      <c r="G649" s="2">
        <v>-1650</v>
      </c>
      <c r="H649" s="1"/>
      <c r="J649" s="27">
        <v>43424</v>
      </c>
      <c r="K649" s="2">
        <v>108.79</v>
      </c>
      <c r="L649" s="2">
        <v>108.8</v>
      </c>
      <c r="M649" s="2">
        <v>108.75</v>
      </c>
      <c r="N649" s="2">
        <v>108.76</v>
      </c>
      <c r="O649" s="2">
        <v>0</v>
      </c>
      <c r="P649" s="2">
        <v>884</v>
      </c>
    </row>
    <row r="650" spans="1:16" x14ac:dyDescent="0.3">
      <c r="A650" s="27">
        <v>43423</v>
      </c>
      <c r="B650" s="2">
        <v>124.91</v>
      </c>
      <c r="C650" s="2">
        <v>125.12</v>
      </c>
      <c r="D650" s="2">
        <v>124.85</v>
      </c>
      <c r="E650" s="2">
        <v>124.99</v>
      </c>
      <c r="F650" s="2">
        <v>0.23</v>
      </c>
      <c r="G650" s="2">
        <v>2521</v>
      </c>
      <c r="H650" s="1"/>
      <c r="J650" s="27">
        <v>43423</v>
      </c>
      <c r="K650" s="2">
        <v>108.77</v>
      </c>
      <c r="L650" s="2">
        <v>108.8</v>
      </c>
      <c r="M650" s="2">
        <v>108.74</v>
      </c>
      <c r="N650" s="2">
        <v>108.76</v>
      </c>
      <c r="O650" s="2">
        <v>0.04</v>
      </c>
      <c r="P650" s="2">
        <v>1115</v>
      </c>
    </row>
    <row r="651" spans="1:16" x14ac:dyDescent="0.3">
      <c r="A651" s="27">
        <v>43420</v>
      </c>
      <c r="B651" s="2">
        <v>124.72</v>
      </c>
      <c r="C651" s="2">
        <v>124.8</v>
      </c>
      <c r="D651" s="2">
        <v>124.55</v>
      </c>
      <c r="E651" s="2">
        <v>124.76</v>
      </c>
      <c r="F651" s="2">
        <v>0.13</v>
      </c>
      <c r="G651" s="2">
        <v>2031</v>
      </c>
      <c r="H651" s="1"/>
      <c r="J651" s="27">
        <v>43420</v>
      </c>
      <c r="K651" s="2">
        <v>108.73</v>
      </c>
      <c r="L651" s="2">
        <v>108.75</v>
      </c>
      <c r="M651" s="2">
        <v>108.68</v>
      </c>
      <c r="N651" s="2">
        <v>108.72</v>
      </c>
      <c r="O651" s="2">
        <v>0.02</v>
      </c>
      <c r="P651" s="2">
        <v>3101</v>
      </c>
    </row>
    <row r="652" spans="1:16" x14ac:dyDescent="0.3">
      <c r="A652" s="27">
        <v>43419</v>
      </c>
      <c r="B652" s="2">
        <v>125</v>
      </c>
      <c r="C652" s="2">
        <v>125.12</v>
      </c>
      <c r="D652" s="2">
        <v>124.54</v>
      </c>
      <c r="E652" s="2">
        <v>124.63</v>
      </c>
      <c r="F652" s="2">
        <v>-0.36</v>
      </c>
      <c r="G652" s="2">
        <v>-2325</v>
      </c>
      <c r="H652" s="1"/>
      <c r="J652" s="27">
        <v>43419</v>
      </c>
      <c r="K652" s="2">
        <v>108.8</v>
      </c>
      <c r="L652" s="2">
        <v>108.85</v>
      </c>
      <c r="M652" s="2">
        <v>108.7</v>
      </c>
      <c r="N652" s="2">
        <v>108.7</v>
      </c>
      <c r="O652" s="2">
        <v>-0.1</v>
      </c>
      <c r="P652" s="2">
        <v>1797</v>
      </c>
    </row>
    <row r="653" spans="1:16" x14ac:dyDescent="0.3">
      <c r="A653" s="27">
        <v>43418</v>
      </c>
      <c r="B653" s="2">
        <v>124.92</v>
      </c>
      <c r="C653" s="2">
        <v>125.09</v>
      </c>
      <c r="D653" s="2">
        <v>124.92</v>
      </c>
      <c r="E653" s="2">
        <v>124.99</v>
      </c>
      <c r="F653" s="2">
        <v>0.05</v>
      </c>
      <c r="G653" s="2">
        <v>1918</v>
      </c>
      <c r="H653" s="1"/>
      <c r="J653" s="27">
        <v>43418</v>
      </c>
      <c r="K653" s="2">
        <v>108.77</v>
      </c>
      <c r="L653" s="2">
        <v>108.83</v>
      </c>
      <c r="M653" s="2">
        <v>108.76</v>
      </c>
      <c r="N653" s="2">
        <v>108.8</v>
      </c>
      <c r="O653" s="2">
        <v>0.03</v>
      </c>
      <c r="P653" s="2">
        <v>5991</v>
      </c>
    </row>
    <row r="654" spans="1:16" x14ac:dyDescent="0.3">
      <c r="A654" s="27">
        <v>43417</v>
      </c>
      <c r="B654" s="2">
        <v>125.05</v>
      </c>
      <c r="C654" s="2">
        <v>125.14</v>
      </c>
      <c r="D654" s="2">
        <v>124.69</v>
      </c>
      <c r="E654" s="2">
        <v>124.94</v>
      </c>
      <c r="F654" s="2">
        <v>0.05</v>
      </c>
      <c r="G654" s="2">
        <v>-547</v>
      </c>
      <c r="H654" s="1"/>
      <c r="J654" s="27">
        <v>43417</v>
      </c>
      <c r="K654" s="2">
        <v>108.79</v>
      </c>
      <c r="L654" s="2">
        <v>108.83</v>
      </c>
      <c r="M654" s="2">
        <v>108.7</v>
      </c>
      <c r="N654" s="2">
        <v>108.77</v>
      </c>
      <c r="O654" s="2">
        <v>0.02</v>
      </c>
      <c r="P654" s="2">
        <v>-1341</v>
      </c>
    </row>
    <row r="655" spans="1:16" x14ac:dyDescent="0.3">
      <c r="A655" s="27">
        <v>43416</v>
      </c>
      <c r="B655" s="2">
        <v>124.85</v>
      </c>
      <c r="C655" s="2">
        <v>124.91</v>
      </c>
      <c r="D655" s="2">
        <v>124.72</v>
      </c>
      <c r="E655" s="2">
        <v>124.89</v>
      </c>
      <c r="F655" s="2">
        <v>0.2</v>
      </c>
      <c r="G655" s="2">
        <v>448</v>
      </c>
      <c r="H655" s="1"/>
      <c r="J655" s="27">
        <v>43416</v>
      </c>
      <c r="K655" s="2">
        <v>108.74</v>
      </c>
      <c r="L655" s="2">
        <v>108.76</v>
      </c>
      <c r="M655" s="2">
        <v>108.7</v>
      </c>
      <c r="N655" s="2">
        <v>108.75</v>
      </c>
      <c r="O655" s="2">
        <v>0.06</v>
      </c>
      <c r="P655" s="2">
        <v>-399</v>
      </c>
    </row>
    <row r="656" spans="1:16" x14ac:dyDescent="0.3">
      <c r="A656" s="27">
        <v>43413</v>
      </c>
      <c r="B656" s="2">
        <v>124.33</v>
      </c>
      <c r="C656" s="2">
        <v>124.76</v>
      </c>
      <c r="D656" s="2">
        <v>124.3</v>
      </c>
      <c r="E656" s="2">
        <v>124.69</v>
      </c>
      <c r="F656" s="2">
        <v>0.26</v>
      </c>
      <c r="G656" s="2">
        <v>-1050</v>
      </c>
      <c r="H656" s="1"/>
      <c r="J656" s="27">
        <v>43413</v>
      </c>
      <c r="K656" s="2">
        <v>108.64</v>
      </c>
      <c r="L656" s="2">
        <v>108.74</v>
      </c>
      <c r="M656" s="2">
        <v>108.64</v>
      </c>
      <c r="N656" s="2">
        <v>108.69</v>
      </c>
      <c r="O656" s="2">
        <v>0.03</v>
      </c>
      <c r="P656" s="2">
        <v>2373</v>
      </c>
    </row>
    <row r="657" spans="1:16" x14ac:dyDescent="0.3">
      <c r="A657" s="27">
        <v>43412</v>
      </c>
      <c r="B657" s="2">
        <v>124.14</v>
      </c>
      <c r="C657" s="2">
        <v>124.43</v>
      </c>
      <c r="D657" s="2">
        <v>124.08</v>
      </c>
      <c r="E657" s="2">
        <v>124.43</v>
      </c>
      <c r="F657" s="2">
        <v>0.02</v>
      </c>
      <c r="G657" s="2">
        <v>-1722</v>
      </c>
      <c r="H657" s="1"/>
      <c r="J657" s="27">
        <v>43412</v>
      </c>
      <c r="K657" s="2">
        <v>108.62</v>
      </c>
      <c r="L657" s="2">
        <v>108.68</v>
      </c>
      <c r="M657" s="2">
        <v>108.6</v>
      </c>
      <c r="N657" s="2">
        <v>108.66</v>
      </c>
      <c r="O657" s="2">
        <v>-0.01</v>
      </c>
      <c r="P657" s="2">
        <v>-1404</v>
      </c>
    </row>
    <row r="658" spans="1:16" x14ac:dyDescent="0.3">
      <c r="A658" s="27">
        <v>43411</v>
      </c>
      <c r="B658" s="2">
        <v>123.95</v>
      </c>
      <c r="C658" s="2">
        <v>124.41</v>
      </c>
      <c r="D658" s="2">
        <v>123.76</v>
      </c>
      <c r="E658" s="2">
        <v>124.41</v>
      </c>
      <c r="F658" s="2">
        <v>0.44</v>
      </c>
      <c r="G658" s="2">
        <v>543</v>
      </c>
      <c r="H658" s="1"/>
      <c r="J658" s="27">
        <v>43411</v>
      </c>
      <c r="K658" s="2">
        <v>108.57</v>
      </c>
      <c r="L658" s="2">
        <v>108.68</v>
      </c>
      <c r="M658" s="2">
        <v>108.54</v>
      </c>
      <c r="N658" s="2">
        <v>108.67</v>
      </c>
      <c r="O658" s="2">
        <v>0.09</v>
      </c>
      <c r="P658" s="2">
        <v>609</v>
      </c>
    </row>
    <row r="659" spans="1:16" x14ac:dyDescent="0.3">
      <c r="A659" s="27">
        <v>43410</v>
      </c>
      <c r="B659" s="2">
        <v>124.16</v>
      </c>
      <c r="C659" s="2">
        <v>124.22</v>
      </c>
      <c r="D659" s="2">
        <v>123.91</v>
      </c>
      <c r="E659" s="2">
        <v>123.97</v>
      </c>
      <c r="F659" s="2">
        <v>-0.25</v>
      </c>
      <c r="G659" s="2">
        <v>-1738</v>
      </c>
      <c r="H659" s="1"/>
      <c r="J659" s="27">
        <v>43410</v>
      </c>
      <c r="K659" s="2">
        <v>108.6</v>
      </c>
      <c r="L659" s="2">
        <v>108.68</v>
      </c>
      <c r="M659" s="2">
        <v>108.56</v>
      </c>
      <c r="N659" s="2">
        <v>108.58</v>
      </c>
      <c r="O659" s="2">
        <v>-0.04</v>
      </c>
      <c r="P659" s="2">
        <v>-2681</v>
      </c>
    </row>
    <row r="660" spans="1:16" x14ac:dyDescent="0.3">
      <c r="A660" s="27">
        <v>43409</v>
      </c>
      <c r="B660" s="2">
        <v>123.85</v>
      </c>
      <c r="C660" s="2">
        <v>124.27</v>
      </c>
      <c r="D660" s="2">
        <v>123.85</v>
      </c>
      <c r="E660" s="2">
        <v>124.22</v>
      </c>
      <c r="F660" s="2">
        <v>0.09</v>
      </c>
      <c r="G660" s="2">
        <v>1740</v>
      </c>
      <c r="H660" s="1"/>
      <c r="J660" s="27">
        <v>43409</v>
      </c>
      <c r="K660" s="2">
        <v>108.56</v>
      </c>
      <c r="L660" s="2">
        <v>108.65</v>
      </c>
      <c r="M660" s="2">
        <v>108.55</v>
      </c>
      <c r="N660" s="2">
        <v>108.62</v>
      </c>
      <c r="O660" s="2">
        <v>0.02</v>
      </c>
      <c r="P660" s="2">
        <v>2954</v>
      </c>
    </row>
    <row r="661" spans="1:16" x14ac:dyDescent="0.3">
      <c r="A661" s="27">
        <v>43406</v>
      </c>
      <c r="B661" s="2">
        <v>124.23</v>
      </c>
      <c r="C661" s="2">
        <v>124.42</v>
      </c>
      <c r="D661" s="2">
        <v>123.77</v>
      </c>
      <c r="E661" s="2">
        <v>124.13</v>
      </c>
      <c r="F661" s="2">
        <v>-0.28000000000000003</v>
      </c>
      <c r="G661" s="2">
        <v>-2530</v>
      </c>
      <c r="H661" s="1"/>
      <c r="J661" s="27">
        <v>43406</v>
      </c>
      <c r="K661" s="2">
        <v>108.69</v>
      </c>
      <c r="L661" s="2">
        <v>108.72</v>
      </c>
      <c r="M661" s="2">
        <v>108.55</v>
      </c>
      <c r="N661" s="2">
        <v>108.6</v>
      </c>
      <c r="O661" s="2">
        <v>-0.14000000000000001</v>
      </c>
      <c r="P661" s="2">
        <v>-2856</v>
      </c>
    </row>
    <row r="662" spans="1:16" x14ac:dyDescent="0.3">
      <c r="A662" s="27">
        <v>43405</v>
      </c>
      <c r="B662" s="2">
        <v>124.5</v>
      </c>
      <c r="C662" s="2">
        <v>124.5</v>
      </c>
      <c r="D662" s="2">
        <v>124.12</v>
      </c>
      <c r="E662" s="2">
        <v>124.41</v>
      </c>
      <c r="F662" s="2">
        <v>-0.05</v>
      </c>
      <c r="G662" s="2">
        <v>-3451</v>
      </c>
      <c r="H662" s="1"/>
      <c r="J662" s="27">
        <v>43405</v>
      </c>
      <c r="K662" s="2">
        <v>108.73</v>
      </c>
      <c r="L662" s="2">
        <v>108.75</v>
      </c>
      <c r="M662" s="2">
        <v>108.61</v>
      </c>
      <c r="N662" s="2">
        <v>108.74</v>
      </c>
      <c r="O662" s="2">
        <v>0.02</v>
      </c>
      <c r="P662" s="2">
        <v>-2523</v>
      </c>
    </row>
    <row r="663" spans="1:16" x14ac:dyDescent="0.3">
      <c r="A663" s="27">
        <v>43404</v>
      </c>
      <c r="B663" s="2">
        <v>124.78</v>
      </c>
      <c r="C663" s="2">
        <v>124.98</v>
      </c>
      <c r="D663" s="2">
        <v>124.41</v>
      </c>
      <c r="E663" s="2">
        <v>124.46</v>
      </c>
      <c r="F663" s="2">
        <v>-0.27</v>
      </c>
      <c r="G663" s="2">
        <v>1667</v>
      </c>
      <c r="H663" s="1"/>
      <c r="J663" s="27">
        <v>43404</v>
      </c>
      <c r="K663" s="2">
        <v>108.8</v>
      </c>
      <c r="L663" s="2">
        <v>108.87</v>
      </c>
      <c r="M663" s="2">
        <v>108.72</v>
      </c>
      <c r="N663" s="2">
        <v>108.72</v>
      </c>
      <c r="O663" s="2">
        <v>-7.0000000000000007E-2</v>
      </c>
      <c r="P663" s="2">
        <v>-352</v>
      </c>
    </row>
    <row r="664" spans="1:16" x14ac:dyDescent="0.3">
      <c r="A664" s="27">
        <v>43403</v>
      </c>
      <c r="B664" s="2">
        <v>125.21</v>
      </c>
      <c r="C664" s="2">
        <v>125.25</v>
      </c>
      <c r="D664" s="2">
        <v>124.73</v>
      </c>
      <c r="E664" s="2">
        <v>124.73</v>
      </c>
      <c r="F664" s="2">
        <v>-0.56999999999999995</v>
      </c>
      <c r="G664" s="2">
        <v>649</v>
      </c>
      <c r="H664" s="1"/>
      <c r="J664" s="27">
        <v>43403</v>
      </c>
      <c r="K664" s="2">
        <v>108.94</v>
      </c>
      <c r="L664" s="2">
        <v>108.95</v>
      </c>
      <c r="M664" s="2">
        <v>108.78</v>
      </c>
      <c r="N664" s="2">
        <v>108.79</v>
      </c>
      <c r="O664" s="2">
        <v>-0.17</v>
      </c>
      <c r="P664" s="2">
        <v>-931</v>
      </c>
    </row>
    <row r="665" spans="1:16" x14ac:dyDescent="0.3">
      <c r="A665" s="27">
        <v>43402</v>
      </c>
      <c r="B665" s="2">
        <v>124.55</v>
      </c>
      <c r="C665" s="2">
        <v>125.3</v>
      </c>
      <c r="D665" s="2">
        <v>124.32</v>
      </c>
      <c r="E665" s="2">
        <v>125.3</v>
      </c>
      <c r="F665" s="2">
        <v>0.93</v>
      </c>
      <c r="G665" s="2">
        <v>-189</v>
      </c>
      <c r="H665" s="1"/>
      <c r="J665" s="27">
        <v>43402</v>
      </c>
      <c r="K665" s="2">
        <v>108.7</v>
      </c>
      <c r="L665" s="2">
        <v>108.96</v>
      </c>
      <c r="M665" s="2">
        <v>108.63</v>
      </c>
      <c r="N665" s="2">
        <v>108.96</v>
      </c>
      <c r="O665" s="2">
        <v>0.3</v>
      </c>
      <c r="P665" s="2">
        <v>2031</v>
      </c>
    </row>
    <row r="666" spans="1:16" x14ac:dyDescent="0.3">
      <c r="A666" s="27">
        <v>43399</v>
      </c>
      <c r="B666" s="2">
        <v>124.22</v>
      </c>
      <c r="C666" s="2">
        <v>124.67</v>
      </c>
      <c r="D666" s="2">
        <v>124.22</v>
      </c>
      <c r="E666" s="2">
        <v>124.37</v>
      </c>
      <c r="F666" s="2">
        <v>0.17</v>
      </c>
      <c r="G666" s="2">
        <v>-13</v>
      </c>
      <c r="H666" s="1"/>
      <c r="J666" s="27">
        <v>43399</v>
      </c>
      <c r="K666" s="2">
        <v>108.63</v>
      </c>
      <c r="L666" s="2">
        <v>108.73</v>
      </c>
      <c r="M666" s="2">
        <v>108.6</v>
      </c>
      <c r="N666" s="2">
        <v>108.66</v>
      </c>
      <c r="O666" s="2">
        <v>0.02</v>
      </c>
      <c r="P666" s="2">
        <v>3400</v>
      </c>
    </row>
    <row r="667" spans="1:16" x14ac:dyDescent="0.3">
      <c r="A667" s="27">
        <v>43398</v>
      </c>
      <c r="B667" s="2">
        <v>124.22</v>
      </c>
      <c r="C667" s="2">
        <v>124.36</v>
      </c>
      <c r="D667" s="2">
        <v>124.12</v>
      </c>
      <c r="E667" s="2">
        <v>124.2</v>
      </c>
      <c r="F667" s="2">
        <v>0.4</v>
      </c>
      <c r="G667" s="2">
        <v>828</v>
      </c>
      <c r="H667" s="1"/>
      <c r="J667" s="27">
        <v>43398</v>
      </c>
      <c r="K667" s="2">
        <v>108.64</v>
      </c>
      <c r="L667" s="2">
        <v>108.67</v>
      </c>
      <c r="M667" s="2">
        <v>108.6</v>
      </c>
      <c r="N667" s="2">
        <v>108.64</v>
      </c>
      <c r="O667" s="2">
        <v>0.12</v>
      </c>
      <c r="P667" s="2">
        <v>2154</v>
      </c>
    </row>
    <row r="668" spans="1:16" x14ac:dyDescent="0.3">
      <c r="A668" s="27">
        <v>43397</v>
      </c>
      <c r="B668" s="2">
        <v>123.71</v>
      </c>
      <c r="C668" s="2">
        <v>123.92</v>
      </c>
      <c r="D668" s="2">
        <v>123.64</v>
      </c>
      <c r="E668" s="2">
        <v>123.8</v>
      </c>
      <c r="F668" s="2">
        <v>0.03</v>
      </c>
      <c r="G668" s="2">
        <v>-546</v>
      </c>
      <c r="H668" s="1"/>
      <c r="J668" s="27">
        <v>43397</v>
      </c>
      <c r="K668" s="2">
        <v>108.52</v>
      </c>
      <c r="L668" s="2">
        <v>108.58</v>
      </c>
      <c r="M668" s="2">
        <v>108.49</v>
      </c>
      <c r="N668" s="2">
        <v>108.52</v>
      </c>
      <c r="O668" s="2">
        <v>-0.02</v>
      </c>
      <c r="P668" s="2">
        <v>3529</v>
      </c>
    </row>
    <row r="669" spans="1:16" x14ac:dyDescent="0.3">
      <c r="A669" s="27">
        <v>43396</v>
      </c>
      <c r="B669" s="2">
        <v>123.5</v>
      </c>
      <c r="C669" s="2">
        <v>123.91</v>
      </c>
      <c r="D669" s="2">
        <v>123.34</v>
      </c>
      <c r="E669" s="2">
        <v>123.77</v>
      </c>
      <c r="F669" s="2">
        <v>0.32</v>
      </c>
      <c r="G669" s="2">
        <v>-973</v>
      </c>
      <c r="H669" s="1"/>
      <c r="J669" s="27">
        <v>43396</v>
      </c>
      <c r="K669" s="2">
        <v>108.48</v>
      </c>
      <c r="L669" s="2">
        <v>108.57</v>
      </c>
      <c r="M669" s="2">
        <v>108.42</v>
      </c>
      <c r="N669" s="2">
        <v>108.54</v>
      </c>
      <c r="O669" s="2">
        <v>7.0000000000000007E-2</v>
      </c>
      <c r="P669" s="2">
        <v>488</v>
      </c>
    </row>
    <row r="670" spans="1:16" x14ac:dyDescent="0.3">
      <c r="A670" s="27">
        <v>43395</v>
      </c>
      <c r="B670" s="2">
        <v>123.52</v>
      </c>
      <c r="C670" s="2">
        <v>123.74</v>
      </c>
      <c r="D670" s="2">
        <v>123.39</v>
      </c>
      <c r="E670" s="2">
        <v>123.45</v>
      </c>
      <c r="F670" s="2">
        <v>-0.17</v>
      </c>
      <c r="G670" s="2">
        <v>3081</v>
      </c>
      <c r="H670" s="1"/>
      <c r="J670" s="27">
        <v>43395</v>
      </c>
      <c r="K670" s="2">
        <v>108.53</v>
      </c>
      <c r="L670" s="2">
        <v>108.59</v>
      </c>
      <c r="M670" s="2">
        <v>108.45</v>
      </c>
      <c r="N670" s="2">
        <v>108.47</v>
      </c>
      <c r="O670" s="2">
        <v>-0.08</v>
      </c>
      <c r="P670" s="2">
        <v>3031</v>
      </c>
    </row>
    <row r="671" spans="1:16" x14ac:dyDescent="0.3">
      <c r="A671" s="27">
        <v>43392</v>
      </c>
      <c r="B671" s="2">
        <v>123.85</v>
      </c>
      <c r="C671" s="2">
        <v>124.07</v>
      </c>
      <c r="D671" s="2">
        <v>123.56</v>
      </c>
      <c r="E671" s="2">
        <v>123.62</v>
      </c>
      <c r="F671" s="2">
        <v>-0.23</v>
      </c>
      <c r="G671" s="2">
        <v>-2165</v>
      </c>
      <c r="H671" s="1"/>
      <c r="J671" s="27">
        <v>43392</v>
      </c>
      <c r="K671" s="2">
        <v>108.57</v>
      </c>
      <c r="L671" s="2">
        <v>108.63</v>
      </c>
      <c r="M671" s="2">
        <v>108.51</v>
      </c>
      <c r="N671" s="2">
        <v>108.55</v>
      </c>
      <c r="O671" s="2">
        <v>-0.02</v>
      </c>
      <c r="P671" s="2">
        <v>-672</v>
      </c>
    </row>
    <row r="672" spans="1:16" x14ac:dyDescent="0.3">
      <c r="A672" s="27">
        <v>43391</v>
      </c>
      <c r="B672" s="2">
        <v>123.4</v>
      </c>
      <c r="C672" s="2">
        <v>123.95</v>
      </c>
      <c r="D672" s="2">
        <v>123.27</v>
      </c>
      <c r="E672" s="2">
        <v>123.85</v>
      </c>
      <c r="F672" s="2">
        <v>0.33</v>
      </c>
      <c r="G672" s="2">
        <v>6</v>
      </c>
      <c r="H672" s="1"/>
      <c r="J672" s="27">
        <v>43391</v>
      </c>
      <c r="K672" s="2">
        <v>108.43</v>
      </c>
      <c r="L672" s="2">
        <v>108.57</v>
      </c>
      <c r="M672" s="2">
        <v>108.38</v>
      </c>
      <c r="N672" s="2">
        <v>108.57</v>
      </c>
      <c r="O672" s="2">
        <v>0.1</v>
      </c>
      <c r="P672" s="2">
        <v>5581</v>
      </c>
    </row>
    <row r="673" spans="1:16" x14ac:dyDescent="0.3">
      <c r="A673" s="27">
        <v>43390</v>
      </c>
      <c r="B673" s="2">
        <v>123.03</v>
      </c>
      <c r="C673" s="2">
        <v>123.57</v>
      </c>
      <c r="D673" s="2">
        <v>123</v>
      </c>
      <c r="E673" s="2">
        <v>123.52</v>
      </c>
      <c r="F673" s="2">
        <v>0.45</v>
      </c>
      <c r="G673" s="2">
        <v>2340</v>
      </c>
      <c r="H673" s="1"/>
      <c r="J673" s="27">
        <v>43390</v>
      </c>
      <c r="K673" s="2">
        <v>108.35</v>
      </c>
      <c r="L673" s="2">
        <v>108.48</v>
      </c>
      <c r="M673" s="2">
        <v>108.32</v>
      </c>
      <c r="N673" s="2">
        <v>108.47</v>
      </c>
      <c r="O673" s="2">
        <v>0.13</v>
      </c>
      <c r="P673" s="2">
        <v>9612</v>
      </c>
    </row>
    <row r="674" spans="1:16" x14ac:dyDescent="0.3">
      <c r="A674" s="27">
        <v>43389</v>
      </c>
      <c r="B674" s="2">
        <v>122.95</v>
      </c>
      <c r="C674" s="2">
        <v>123.11</v>
      </c>
      <c r="D674" s="2">
        <v>122.86</v>
      </c>
      <c r="E674" s="2">
        <v>123.07</v>
      </c>
      <c r="F674" s="2">
        <v>0.06</v>
      </c>
      <c r="G674" s="2">
        <v>474</v>
      </c>
      <c r="H674" s="1"/>
      <c r="J674" s="27">
        <v>43389</v>
      </c>
      <c r="K674" s="2">
        <v>108.26</v>
      </c>
      <c r="L674" s="2">
        <v>108.34</v>
      </c>
      <c r="M674" s="2">
        <v>108.25</v>
      </c>
      <c r="N674" s="2">
        <v>108.34</v>
      </c>
      <c r="O674" s="2">
        <v>0.06</v>
      </c>
      <c r="P674" s="2">
        <v>2934</v>
      </c>
    </row>
    <row r="675" spans="1:16" x14ac:dyDescent="0.3">
      <c r="A675" s="27">
        <v>43388</v>
      </c>
      <c r="B675" s="2">
        <v>122.89</v>
      </c>
      <c r="C675" s="2">
        <v>123.09</v>
      </c>
      <c r="D675" s="2">
        <v>122.83</v>
      </c>
      <c r="E675" s="2">
        <v>123.01</v>
      </c>
      <c r="F675" s="2">
        <v>0.21</v>
      </c>
      <c r="G675" s="2">
        <v>5020</v>
      </c>
      <c r="H675" s="1"/>
      <c r="J675" s="27">
        <v>43388</v>
      </c>
      <c r="K675" s="2">
        <v>108.28</v>
      </c>
      <c r="L675" s="2">
        <v>108.34</v>
      </c>
      <c r="M675" s="2">
        <v>108.26</v>
      </c>
      <c r="N675" s="2">
        <v>108.28</v>
      </c>
      <c r="O675" s="2">
        <v>0.01</v>
      </c>
      <c r="P675" s="2">
        <v>4560</v>
      </c>
    </row>
    <row r="676" spans="1:16" x14ac:dyDescent="0.3">
      <c r="A676" s="27">
        <v>43385</v>
      </c>
      <c r="B676" s="2">
        <v>123.05</v>
      </c>
      <c r="C676" s="2">
        <v>123.42</v>
      </c>
      <c r="D676" s="2">
        <v>122.74</v>
      </c>
      <c r="E676" s="2">
        <v>122.8</v>
      </c>
      <c r="F676" s="2">
        <v>-0.35</v>
      </c>
      <c r="G676" s="2">
        <v>-2766</v>
      </c>
      <c r="H676" s="1"/>
      <c r="J676" s="27">
        <v>43385</v>
      </c>
      <c r="K676" s="2">
        <v>108.33</v>
      </c>
      <c r="L676" s="2">
        <v>108.34</v>
      </c>
      <c r="M676" s="2">
        <v>108.23</v>
      </c>
      <c r="N676" s="2">
        <v>108.27</v>
      </c>
      <c r="O676" s="2">
        <v>-0.08</v>
      </c>
      <c r="P676" s="2">
        <v>-4710</v>
      </c>
    </row>
    <row r="677" spans="1:16" x14ac:dyDescent="0.3">
      <c r="A677" s="27">
        <v>43384</v>
      </c>
      <c r="B677" s="2">
        <v>123</v>
      </c>
      <c r="C677" s="2">
        <v>123.26</v>
      </c>
      <c r="D677" s="2">
        <v>122.88</v>
      </c>
      <c r="E677" s="2">
        <v>123.15</v>
      </c>
      <c r="F677" s="2">
        <v>0.49</v>
      </c>
      <c r="G677" s="2">
        <v>-1844</v>
      </c>
      <c r="H677" s="1"/>
      <c r="J677" s="27">
        <v>43384</v>
      </c>
      <c r="K677" s="2">
        <v>108.28</v>
      </c>
      <c r="L677" s="2">
        <v>108.39</v>
      </c>
      <c r="M677" s="2">
        <v>108.26</v>
      </c>
      <c r="N677" s="2">
        <v>108.35</v>
      </c>
      <c r="O677" s="2">
        <v>0.15</v>
      </c>
      <c r="P677" s="2">
        <v>4633</v>
      </c>
    </row>
    <row r="678" spans="1:16" x14ac:dyDescent="0.3">
      <c r="A678" s="27">
        <v>43383</v>
      </c>
      <c r="B678" s="2">
        <v>122.45</v>
      </c>
      <c r="C678" s="2">
        <v>122.77</v>
      </c>
      <c r="D678" s="2">
        <v>122.44</v>
      </c>
      <c r="E678" s="2">
        <v>122.66</v>
      </c>
      <c r="F678" s="2">
        <v>0.32</v>
      </c>
      <c r="G678" s="2">
        <v>1877</v>
      </c>
      <c r="H678" s="1"/>
      <c r="J678" s="27">
        <v>43383</v>
      </c>
      <c r="K678" s="2">
        <v>108.15</v>
      </c>
      <c r="L678" s="2">
        <v>108.23</v>
      </c>
      <c r="M678" s="2">
        <v>108.14</v>
      </c>
      <c r="N678" s="2">
        <v>108.2</v>
      </c>
      <c r="O678" s="2">
        <v>0.08</v>
      </c>
      <c r="P678" s="2">
        <v>-1692</v>
      </c>
    </row>
    <row r="679" spans="1:16" x14ac:dyDescent="0.3">
      <c r="A679" s="27">
        <v>43381</v>
      </c>
      <c r="B679" s="2">
        <v>122.08</v>
      </c>
      <c r="C679" s="2">
        <v>122.38</v>
      </c>
      <c r="D679" s="2">
        <v>122.07</v>
      </c>
      <c r="E679" s="2">
        <v>122.34</v>
      </c>
      <c r="F679" s="2">
        <v>0</v>
      </c>
      <c r="G679" s="2">
        <v>770</v>
      </c>
      <c r="H679" s="1"/>
      <c r="J679" s="27">
        <v>43381</v>
      </c>
      <c r="K679" s="2">
        <v>108.05</v>
      </c>
      <c r="L679" s="2">
        <v>108.12</v>
      </c>
      <c r="M679" s="2">
        <v>108.05</v>
      </c>
      <c r="N679" s="2">
        <v>108.12</v>
      </c>
      <c r="O679" s="2">
        <v>0</v>
      </c>
      <c r="P679" s="2">
        <v>-774</v>
      </c>
    </row>
    <row r="680" spans="1:16" x14ac:dyDescent="0.3">
      <c r="A680" s="27">
        <v>43378</v>
      </c>
      <c r="B680" s="2">
        <v>122.1</v>
      </c>
      <c r="C680" s="2">
        <v>122.34</v>
      </c>
      <c r="D680" s="2">
        <v>122.05</v>
      </c>
      <c r="E680" s="2">
        <v>122.34</v>
      </c>
      <c r="F680" s="2">
        <v>0.03</v>
      </c>
      <c r="G680" s="2">
        <v>225</v>
      </c>
      <c r="H680" s="1"/>
      <c r="J680" s="27">
        <v>43378</v>
      </c>
      <c r="K680" s="2">
        <v>108.13</v>
      </c>
      <c r="L680" s="2">
        <v>108.15</v>
      </c>
      <c r="M680" s="2">
        <v>108.09</v>
      </c>
      <c r="N680" s="2">
        <v>108.12</v>
      </c>
      <c r="O680" s="2">
        <v>-7.0000000000000007E-2</v>
      </c>
      <c r="P680" s="2">
        <v>-4820</v>
      </c>
    </row>
    <row r="681" spans="1:16" x14ac:dyDescent="0.3">
      <c r="A681" s="27">
        <v>43377</v>
      </c>
      <c r="B681" s="2">
        <v>122.43</v>
      </c>
      <c r="C681" s="2">
        <v>122.56</v>
      </c>
      <c r="D681" s="2">
        <v>122.22</v>
      </c>
      <c r="E681" s="2">
        <v>122.31</v>
      </c>
      <c r="F681" s="2">
        <v>-0.7</v>
      </c>
      <c r="G681" s="2">
        <v>-2245</v>
      </c>
      <c r="H681" s="1"/>
      <c r="J681" s="27">
        <v>43377</v>
      </c>
      <c r="K681" s="2">
        <v>108.19</v>
      </c>
      <c r="L681" s="2">
        <v>108.22</v>
      </c>
      <c r="M681" s="2">
        <v>108.14</v>
      </c>
      <c r="N681" s="2">
        <v>108.19</v>
      </c>
      <c r="O681" s="2">
        <v>-0.16</v>
      </c>
      <c r="P681" s="2">
        <v>-4160</v>
      </c>
    </row>
    <row r="682" spans="1:16" x14ac:dyDescent="0.3">
      <c r="A682" s="27">
        <v>43375</v>
      </c>
      <c r="B682" s="2">
        <v>122.85</v>
      </c>
      <c r="C682" s="2">
        <v>123.17</v>
      </c>
      <c r="D682" s="2">
        <v>122.73</v>
      </c>
      <c r="E682" s="2">
        <v>123.01</v>
      </c>
      <c r="F682" s="2">
        <v>0.05</v>
      </c>
      <c r="G682" s="2">
        <v>2461</v>
      </c>
      <c r="H682" s="1"/>
      <c r="J682" s="27">
        <v>43375</v>
      </c>
      <c r="K682" s="2">
        <v>108.32</v>
      </c>
      <c r="L682" s="2">
        <v>108.39</v>
      </c>
      <c r="M682" s="2">
        <v>108.28</v>
      </c>
      <c r="N682" s="2">
        <v>108.35</v>
      </c>
      <c r="O682" s="2">
        <v>0.02</v>
      </c>
      <c r="P682" s="2">
        <v>263</v>
      </c>
    </row>
    <row r="683" spans="1:16" x14ac:dyDescent="0.3">
      <c r="A683" s="27">
        <v>43374</v>
      </c>
      <c r="B683" s="2">
        <v>123.09</v>
      </c>
      <c r="C683" s="2">
        <v>123.12</v>
      </c>
      <c r="D683" s="2">
        <v>122.8</v>
      </c>
      <c r="E683" s="2">
        <v>122.96</v>
      </c>
      <c r="F683" s="2">
        <v>-0.24</v>
      </c>
      <c r="G683" s="2">
        <v>-4389</v>
      </c>
      <c r="H683" s="1"/>
      <c r="J683" s="27">
        <v>43374</v>
      </c>
      <c r="K683" s="2">
        <v>108.36</v>
      </c>
      <c r="L683" s="2">
        <v>108.38</v>
      </c>
      <c r="M683" s="2">
        <v>108.28</v>
      </c>
      <c r="N683" s="2">
        <v>108.33</v>
      </c>
      <c r="O683" s="2">
        <v>-0.05</v>
      </c>
      <c r="P683" s="2">
        <v>-3001</v>
      </c>
    </row>
    <row r="684" spans="1:16" x14ac:dyDescent="0.3">
      <c r="A684" s="27">
        <v>43371</v>
      </c>
      <c r="B684" s="2">
        <v>122.98</v>
      </c>
      <c r="C684" s="2">
        <v>123.31</v>
      </c>
      <c r="D684" s="2">
        <v>122.85</v>
      </c>
      <c r="E684" s="2">
        <v>123.2</v>
      </c>
      <c r="F684" s="2">
        <v>0.18</v>
      </c>
      <c r="G684" s="2">
        <v>-2373</v>
      </c>
      <c r="H684" s="1"/>
      <c r="J684" s="27">
        <v>43371</v>
      </c>
      <c r="K684" s="2">
        <v>108.34</v>
      </c>
      <c r="L684" s="2">
        <v>108.4</v>
      </c>
      <c r="M684" s="2">
        <v>108.28</v>
      </c>
      <c r="N684" s="2">
        <v>108.38</v>
      </c>
      <c r="O684" s="2">
        <v>0.02</v>
      </c>
      <c r="P684" s="2">
        <v>449</v>
      </c>
    </row>
    <row r="685" spans="1:16" x14ac:dyDescent="0.3">
      <c r="A685" s="27">
        <v>43370</v>
      </c>
      <c r="B685" s="2">
        <v>122.84</v>
      </c>
      <c r="C685" s="2">
        <v>123.05</v>
      </c>
      <c r="D685" s="2">
        <v>122.33</v>
      </c>
      <c r="E685" s="2">
        <v>123.02</v>
      </c>
      <c r="F685" s="2">
        <v>0.45</v>
      </c>
      <c r="G685" s="2">
        <v>334</v>
      </c>
      <c r="H685" s="1"/>
      <c r="J685" s="27">
        <v>43370</v>
      </c>
      <c r="K685" s="2">
        <v>108.35</v>
      </c>
      <c r="L685" s="2">
        <v>108.36</v>
      </c>
      <c r="M685" s="2">
        <v>108.17</v>
      </c>
      <c r="N685" s="2">
        <v>108.36</v>
      </c>
      <c r="O685" s="2">
        <v>0.06</v>
      </c>
      <c r="P685" s="2">
        <v>-11324</v>
      </c>
    </row>
    <row r="686" spans="1:16" x14ac:dyDescent="0.3">
      <c r="A686" s="27">
        <v>43364</v>
      </c>
      <c r="B686" s="2">
        <v>122.44</v>
      </c>
      <c r="C686" s="2">
        <v>122.68</v>
      </c>
      <c r="D686" s="2">
        <v>122.4</v>
      </c>
      <c r="E686" s="2">
        <v>122.57</v>
      </c>
      <c r="F686" s="2">
        <v>0.15</v>
      </c>
      <c r="G686" s="2">
        <v>1358</v>
      </c>
      <c r="H686" s="1"/>
      <c r="J686" s="27">
        <v>43364</v>
      </c>
      <c r="K686" s="2">
        <v>108.25</v>
      </c>
      <c r="L686" s="2">
        <v>108.31</v>
      </c>
      <c r="M686" s="2">
        <v>108.23</v>
      </c>
      <c r="N686" s="2">
        <v>108.3</v>
      </c>
      <c r="O686" s="2">
        <v>0.08</v>
      </c>
      <c r="P686" s="2">
        <v>-4196</v>
      </c>
    </row>
    <row r="687" spans="1:16" x14ac:dyDescent="0.3">
      <c r="A687" s="27">
        <v>43363</v>
      </c>
      <c r="B687" s="2">
        <v>122.99</v>
      </c>
      <c r="C687" s="2">
        <v>123.1</v>
      </c>
      <c r="D687" s="2">
        <v>122.42</v>
      </c>
      <c r="E687" s="2">
        <v>122.42</v>
      </c>
      <c r="F687" s="2">
        <v>-0.55000000000000004</v>
      </c>
      <c r="G687" s="2">
        <v>-3585</v>
      </c>
      <c r="H687" s="1"/>
      <c r="J687" s="27">
        <v>43363</v>
      </c>
      <c r="K687" s="2">
        <v>108.4</v>
      </c>
      <c r="L687" s="2">
        <v>108.41</v>
      </c>
      <c r="M687" s="2">
        <v>108.22</v>
      </c>
      <c r="N687" s="2">
        <v>108.22</v>
      </c>
      <c r="O687" s="2">
        <v>-0.17</v>
      </c>
      <c r="P687" s="2">
        <v>-11153</v>
      </c>
    </row>
    <row r="688" spans="1:16" x14ac:dyDescent="0.3">
      <c r="A688" s="27">
        <v>43362</v>
      </c>
      <c r="B688" s="2">
        <v>123.12</v>
      </c>
      <c r="C688" s="2">
        <v>123.21</v>
      </c>
      <c r="D688" s="2">
        <v>122.97</v>
      </c>
      <c r="E688" s="2">
        <v>122.97</v>
      </c>
      <c r="F688" s="2">
        <v>-0.43</v>
      </c>
      <c r="G688" s="2">
        <v>2192</v>
      </c>
      <c r="H688" s="1"/>
      <c r="J688" s="27">
        <v>43362</v>
      </c>
      <c r="K688" s="2">
        <v>108.41</v>
      </c>
      <c r="L688" s="2">
        <v>108.46</v>
      </c>
      <c r="M688" s="2">
        <v>108.39</v>
      </c>
      <c r="N688" s="2">
        <v>108.39</v>
      </c>
      <c r="O688" s="2">
        <v>-0.1</v>
      </c>
      <c r="P688" s="2">
        <v>-2298</v>
      </c>
    </row>
    <row r="689" spans="1:16" x14ac:dyDescent="0.3">
      <c r="A689" s="27">
        <v>43361</v>
      </c>
      <c r="B689" s="2">
        <v>123.8</v>
      </c>
      <c r="C689" s="2">
        <v>123.92</v>
      </c>
      <c r="D689" s="2">
        <v>123.77</v>
      </c>
      <c r="E689" s="2">
        <v>123.86</v>
      </c>
      <c r="F689" s="2">
        <v>0.06</v>
      </c>
      <c r="G689" s="2">
        <v>-1295</v>
      </c>
      <c r="H689" s="1"/>
      <c r="J689" s="27">
        <v>43361</v>
      </c>
      <c r="K689" s="2">
        <v>108.75</v>
      </c>
      <c r="L689" s="2">
        <v>108.79</v>
      </c>
      <c r="M689" s="2">
        <v>108.73</v>
      </c>
      <c r="N689" s="2">
        <v>108.78</v>
      </c>
      <c r="O689" s="2">
        <v>0.01</v>
      </c>
      <c r="P689" s="2">
        <v>-3344</v>
      </c>
    </row>
    <row r="690" spans="1:16" x14ac:dyDescent="0.3">
      <c r="A690" s="27">
        <v>43360</v>
      </c>
      <c r="B690" s="2">
        <v>123.68</v>
      </c>
      <c r="C690" s="2">
        <v>123.86</v>
      </c>
      <c r="D690" s="2">
        <v>123.62</v>
      </c>
      <c r="E690" s="2">
        <v>123.8</v>
      </c>
      <c r="F690" s="2">
        <v>-0.08</v>
      </c>
      <c r="G690" s="2">
        <v>6205</v>
      </c>
      <c r="H690" s="1"/>
      <c r="J690" s="27">
        <v>43360</v>
      </c>
      <c r="K690" s="2">
        <v>108.73</v>
      </c>
      <c r="L690" s="2">
        <v>108.78</v>
      </c>
      <c r="M690" s="2">
        <v>108.71</v>
      </c>
      <c r="N690" s="2">
        <v>108.77</v>
      </c>
      <c r="O690" s="2">
        <v>0</v>
      </c>
      <c r="P690" s="2">
        <v>2373</v>
      </c>
    </row>
    <row r="691" spans="1:16" x14ac:dyDescent="0.3">
      <c r="A691" s="27">
        <v>43357</v>
      </c>
      <c r="B691" s="2">
        <v>124.29</v>
      </c>
      <c r="C691" s="2">
        <v>124.35</v>
      </c>
      <c r="D691" s="2">
        <v>123.79</v>
      </c>
      <c r="E691" s="2">
        <v>123.88</v>
      </c>
      <c r="F691" s="2">
        <v>-0.48</v>
      </c>
      <c r="G691" s="2">
        <v>-2782</v>
      </c>
      <c r="H691" s="1"/>
      <c r="J691" s="27">
        <v>43357</v>
      </c>
      <c r="K691" s="2">
        <v>108.87</v>
      </c>
      <c r="L691" s="2">
        <v>108.89</v>
      </c>
      <c r="M691" s="2">
        <v>108.74</v>
      </c>
      <c r="N691" s="2">
        <v>108.77</v>
      </c>
      <c r="O691" s="2">
        <v>-0.13</v>
      </c>
      <c r="P691" s="2">
        <v>-3295</v>
      </c>
    </row>
    <row r="692" spans="1:16" x14ac:dyDescent="0.3">
      <c r="A692" s="27">
        <v>43356</v>
      </c>
      <c r="B692" s="2">
        <v>124.47</v>
      </c>
      <c r="C692" s="2">
        <v>124.47</v>
      </c>
      <c r="D692" s="2">
        <v>124.05</v>
      </c>
      <c r="E692" s="2">
        <v>124.36</v>
      </c>
      <c r="F692" s="2">
        <v>-0.12</v>
      </c>
      <c r="G692" s="2">
        <v>-3627</v>
      </c>
      <c r="H692" s="1"/>
      <c r="J692" s="27">
        <v>43356</v>
      </c>
      <c r="K692" s="2">
        <v>108.99</v>
      </c>
      <c r="L692" s="2">
        <v>109.01</v>
      </c>
      <c r="M692" s="2">
        <v>108.74</v>
      </c>
      <c r="N692" s="2">
        <v>108.9</v>
      </c>
      <c r="O692" s="2">
        <v>-0.1</v>
      </c>
      <c r="P692" s="2">
        <v>-5740</v>
      </c>
    </row>
    <row r="693" spans="1:16" x14ac:dyDescent="0.3">
      <c r="A693" s="27">
        <v>43355</v>
      </c>
      <c r="B693" s="2">
        <v>124.3</v>
      </c>
      <c r="C693" s="2">
        <v>124.51</v>
      </c>
      <c r="D693" s="2">
        <v>124.19</v>
      </c>
      <c r="E693" s="2">
        <v>124.48</v>
      </c>
      <c r="F693" s="2">
        <v>0.23</v>
      </c>
      <c r="G693" s="2">
        <v>1992</v>
      </c>
      <c r="H693" s="1"/>
      <c r="J693" s="27">
        <v>43355</v>
      </c>
      <c r="K693" s="2">
        <v>108.93</v>
      </c>
      <c r="L693" s="2">
        <v>109.02</v>
      </c>
      <c r="M693" s="2">
        <v>108.89</v>
      </c>
      <c r="N693" s="2">
        <v>109</v>
      </c>
      <c r="O693" s="2">
        <v>0.1</v>
      </c>
      <c r="P693" s="2">
        <v>6144</v>
      </c>
    </row>
    <row r="694" spans="1:16" x14ac:dyDescent="0.3">
      <c r="A694" s="27">
        <v>43354</v>
      </c>
      <c r="B694" s="2">
        <v>124.45</v>
      </c>
      <c r="C694" s="2">
        <v>124.53</v>
      </c>
      <c r="D694" s="2">
        <v>124.19</v>
      </c>
      <c r="E694" s="2">
        <v>124.25</v>
      </c>
      <c r="F694" s="2">
        <v>-0.25</v>
      </c>
      <c r="G694" s="2">
        <v>-3093</v>
      </c>
      <c r="H694" s="1"/>
      <c r="J694" s="27">
        <v>43354</v>
      </c>
      <c r="K694" s="2">
        <v>108.94</v>
      </c>
      <c r="L694" s="2">
        <v>108.97</v>
      </c>
      <c r="M694" s="2">
        <v>108.88</v>
      </c>
      <c r="N694" s="2">
        <v>108.9</v>
      </c>
      <c r="O694" s="2">
        <v>-0.05</v>
      </c>
      <c r="P694" s="2">
        <v>-1807</v>
      </c>
    </row>
    <row r="695" spans="1:16" x14ac:dyDescent="0.3">
      <c r="A695" s="27">
        <v>43353</v>
      </c>
      <c r="B695" s="2">
        <v>124.11</v>
      </c>
      <c r="C695" s="2">
        <v>124.53</v>
      </c>
      <c r="D695" s="2">
        <v>124.1</v>
      </c>
      <c r="E695" s="2">
        <v>124.5</v>
      </c>
      <c r="F695" s="2">
        <v>0.2</v>
      </c>
      <c r="G695" s="2">
        <v>4437</v>
      </c>
      <c r="H695" s="1"/>
      <c r="J695" s="27">
        <v>43353</v>
      </c>
      <c r="K695" s="2">
        <v>108.9</v>
      </c>
      <c r="L695" s="2">
        <v>108.96</v>
      </c>
      <c r="M695" s="2">
        <v>108.89</v>
      </c>
      <c r="N695" s="2">
        <v>108.95</v>
      </c>
      <c r="O695" s="2">
        <v>0.01</v>
      </c>
      <c r="P695" s="2">
        <v>10</v>
      </c>
    </row>
    <row r="696" spans="1:16" x14ac:dyDescent="0.3">
      <c r="A696" s="27">
        <v>43350</v>
      </c>
      <c r="B696" s="2">
        <v>124.35</v>
      </c>
      <c r="C696" s="2">
        <v>124.43</v>
      </c>
      <c r="D696" s="2">
        <v>124.19</v>
      </c>
      <c r="E696" s="2">
        <v>124.3</v>
      </c>
      <c r="F696" s="2">
        <v>0.09</v>
      </c>
      <c r="G696" s="2">
        <v>-962</v>
      </c>
      <c r="H696" s="1"/>
      <c r="J696" s="27">
        <v>43350</v>
      </c>
      <c r="K696" s="2">
        <v>108.95</v>
      </c>
      <c r="L696" s="2">
        <v>108.96</v>
      </c>
      <c r="M696" s="2">
        <v>108.88</v>
      </c>
      <c r="N696" s="2">
        <v>108.94</v>
      </c>
      <c r="O696" s="2">
        <v>0.01</v>
      </c>
      <c r="P696" s="2">
        <v>-1794</v>
      </c>
    </row>
    <row r="697" spans="1:16" x14ac:dyDescent="0.3">
      <c r="A697" s="27">
        <v>43349</v>
      </c>
      <c r="B697" s="2">
        <v>124.32</v>
      </c>
      <c r="C697" s="2">
        <v>124.71</v>
      </c>
      <c r="D697" s="2">
        <v>124.19</v>
      </c>
      <c r="E697" s="2">
        <v>124.21</v>
      </c>
      <c r="F697" s="2">
        <v>-0.13</v>
      </c>
      <c r="G697" s="2">
        <v>-3138</v>
      </c>
      <c r="H697" s="1"/>
      <c r="J697" s="27">
        <v>43349</v>
      </c>
      <c r="K697" s="2">
        <v>108.95</v>
      </c>
      <c r="L697" s="2">
        <v>109.02</v>
      </c>
      <c r="M697" s="2">
        <v>108.93</v>
      </c>
      <c r="N697" s="2">
        <v>108.93</v>
      </c>
      <c r="O697" s="2">
        <v>-0.04</v>
      </c>
      <c r="P697" s="2">
        <v>3801</v>
      </c>
    </row>
    <row r="698" spans="1:16" x14ac:dyDescent="0.3">
      <c r="A698" s="27">
        <v>43348</v>
      </c>
      <c r="B698" s="2">
        <v>123.83</v>
      </c>
      <c r="C698" s="2">
        <v>124.34</v>
      </c>
      <c r="D698" s="2">
        <v>123.83</v>
      </c>
      <c r="E698" s="2">
        <v>124.34</v>
      </c>
      <c r="F698" s="2">
        <v>0.42</v>
      </c>
      <c r="G698" s="2">
        <v>3723</v>
      </c>
      <c r="H698" s="1"/>
      <c r="J698" s="27">
        <v>43348</v>
      </c>
      <c r="K698" s="2">
        <v>108.87</v>
      </c>
      <c r="L698" s="2">
        <v>108.97</v>
      </c>
      <c r="M698" s="2">
        <v>108.86</v>
      </c>
      <c r="N698" s="2">
        <v>108.97</v>
      </c>
      <c r="O698" s="2">
        <v>0.09</v>
      </c>
      <c r="P698" s="2">
        <v>2718</v>
      </c>
    </row>
    <row r="699" spans="1:16" x14ac:dyDescent="0.3">
      <c r="A699" s="27">
        <v>43347</v>
      </c>
      <c r="B699" s="2">
        <v>123.98</v>
      </c>
      <c r="C699" s="2">
        <v>124.15</v>
      </c>
      <c r="D699" s="2">
        <v>123.9</v>
      </c>
      <c r="E699" s="2">
        <v>123.92</v>
      </c>
      <c r="F699" s="2">
        <v>-0.02</v>
      </c>
      <c r="G699" s="2">
        <v>-1240</v>
      </c>
      <c r="H699" s="1"/>
      <c r="J699" s="27">
        <v>43347</v>
      </c>
      <c r="K699" s="2">
        <v>108.89</v>
      </c>
      <c r="L699" s="2">
        <v>108.96</v>
      </c>
      <c r="M699" s="2">
        <v>108.86</v>
      </c>
      <c r="N699" s="2">
        <v>108.88</v>
      </c>
      <c r="O699" s="2">
        <v>0</v>
      </c>
      <c r="P699" s="2">
        <v>1060</v>
      </c>
    </row>
    <row r="700" spans="1:16" x14ac:dyDescent="0.3">
      <c r="A700" s="27">
        <v>43346</v>
      </c>
      <c r="B700" s="2">
        <v>123.76</v>
      </c>
      <c r="C700" s="2">
        <v>124.08</v>
      </c>
      <c r="D700" s="2">
        <v>123.74</v>
      </c>
      <c r="E700" s="2">
        <v>123.94</v>
      </c>
      <c r="F700" s="2">
        <v>0.09</v>
      </c>
      <c r="G700" s="2">
        <v>-329</v>
      </c>
      <c r="H700" s="1"/>
      <c r="J700" s="27">
        <v>43346</v>
      </c>
      <c r="K700" s="2">
        <v>108.87</v>
      </c>
      <c r="L700" s="2">
        <v>108.92</v>
      </c>
      <c r="M700" s="2">
        <v>108.85</v>
      </c>
      <c r="N700" s="2">
        <v>108.88</v>
      </c>
      <c r="O700" s="2">
        <v>-0.03</v>
      </c>
      <c r="P700" s="2">
        <v>-3842</v>
      </c>
    </row>
    <row r="701" spans="1:16" x14ac:dyDescent="0.3">
      <c r="A701" s="27">
        <v>43343</v>
      </c>
      <c r="B701" s="2">
        <v>123.3</v>
      </c>
      <c r="C701" s="2">
        <v>123.85</v>
      </c>
      <c r="D701" s="2">
        <v>123.25</v>
      </c>
      <c r="E701" s="2">
        <v>123.85</v>
      </c>
      <c r="F701" s="2">
        <v>0.59</v>
      </c>
      <c r="G701" s="2">
        <v>-3277</v>
      </c>
      <c r="H701" s="1"/>
      <c r="J701" s="27">
        <v>43343</v>
      </c>
      <c r="K701" s="2">
        <v>108.68</v>
      </c>
      <c r="L701" s="2">
        <v>108.91</v>
      </c>
      <c r="M701" s="2">
        <v>108.63</v>
      </c>
      <c r="N701" s="2">
        <v>108.91</v>
      </c>
      <c r="O701" s="2">
        <v>0.24</v>
      </c>
      <c r="P701" s="2">
        <v>3627</v>
      </c>
    </row>
    <row r="702" spans="1:16" x14ac:dyDescent="0.3">
      <c r="A702" s="27">
        <v>43342</v>
      </c>
      <c r="B702" s="2">
        <v>123.18</v>
      </c>
      <c r="C702" s="2">
        <v>123.37</v>
      </c>
      <c r="D702" s="2">
        <v>123.18</v>
      </c>
      <c r="E702" s="2">
        <v>123.26</v>
      </c>
      <c r="F702" s="2">
        <v>-0.01</v>
      </c>
      <c r="G702" s="2">
        <v>2227</v>
      </c>
      <c r="H702" s="1"/>
      <c r="J702" s="27">
        <v>43342</v>
      </c>
      <c r="K702" s="2">
        <v>108.71</v>
      </c>
      <c r="L702" s="2">
        <v>108.75</v>
      </c>
      <c r="M702" s="2">
        <v>108.64</v>
      </c>
      <c r="N702" s="2">
        <v>108.67</v>
      </c>
      <c r="O702" s="2">
        <v>-7.0000000000000007E-2</v>
      </c>
      <c r="P702" s="2">
        <v>300</v>
      </c>
    </row>
    <row r="703" spans="1:16" x14ac:dyDescent="0.3">
      <c r="A703" s="27">
        <v>43341</v>
      </c>
      <c r="B703" s="2">
        <v>123.2</v>
      </c>
      <c r="C703" s="2">
        <v>123.42</v>
      </c>
      <c r="D703" s="2">
        <v>123.2</v>
      </c>
      <c r="E703" s="2">
        <v>123.27</v>
      </c>
      <c r="F703" s="2">
        <v>-0.08</v>
      </c>
      <c r="G703" s="2">
        <v>-42</v>
      </c>
      <c r="H703" s="1"/>
      <c r="J703" s="27">
        <v>43341</v>
      </c>
      <c r="K703" s="2">
        <v>108.69</v>
      </c>
      <c r="L703" s="2">
        <v>108.78</v>
      </c>
      <c r="M703" s="2">
        <v>108.68</v>
      </c>
      <c r="N703" s="2">
        <v>108.74</v>
      </c>
      <c r="O703" s="2">
        <v>0.02</v>
      </c>
      <c r="P703" s="2">
        <v>-437</v>
      </c>
    </row>
    <row r="704" spans="1:16" x14ac:dyDescent="0.3">
      <c r="A704" s="27">
        <v>43340</v>
      </c>
      <c r="B704" s="2">
        <v>123.15</v>
      </c>
      <c r="C704" s="2">
        <v>123.42</v>
      </c>
      <c r="D704" s="2">
        <v>123.05</v>
      </c>
      <c r="E704" s="2">
        <v>123.35</v>
      </c>
      <c r="F704" s="2">
        <v>0.09</v>
      </c>
      <c r="G704" s="2">
        <v>927</v>
      </c>
      <c r="H704" s="1"/>
      <c r="J704" s="27">
        <v>43340</v>
      </c>
      <c r="K704" s="2">
        <v>108.69</v>
      </c>
      <c r="L704" s="2">
        <v>108.74</v>
      </c>
      <c r="M704" s="2">
        <v>108.67</v>
      </c>
      <c r="N704" s="2">
        <v>108.72</v>
      </c>
      <c r="O704" s="2">
        <v>-0.01</v>
      </c>
      <c r="P704" s="2">
        <v>-431</v>
      </c>
    </row>
    <row r="705" spans="1:16" x14ac:dyDescent="0.3">
      <c r="A705" s="27">
        <v>43339</v>
      </c>
      <c r="B705" s="2">
        <v>123.07</v>
      </c>
      <c r="C705" s="2">
        <v>123.29</v>
      </c>
      <c r="D705" s="2">
        <v>123.07</v>
      </c>
      <c r="E705" s="2">
        <v>123.26</v>
      </c>
      <c r="F705" s="2">
        <v>0.13</v>
      </c>
      <c r="G705" s="2">
        <v>941</v>
      </c>
      <c r="H705" s="1"/>
      <c r="J705" s="27">
        <v>43339</v>
      </c>
      <c r="K705" s="2">
        <v>108.68</v>
      </c>
      <c r="L705" s="2">
        <v>108.73</v>
      </c>
      <c r="M705" s="2">
        <v>108.66</v>
      </c>
      <c r="N705" s="2">
        <v>108.73</v>
      </c>
      <c r="O705" s="2">
        <v>0.03</v>
      </c>
      <c r="P705" s="2">
        <v>-761</v>
      </c>
    </row>
    <row r="706" spans="1:16" x14ac:dyDescent="0.3">
      <c r="A706" s="27">
        <v>43336</v>
      </c>
      <c r="B706" s="2">
        <v>123.03</v>
      </c>
      <c r="C706" s="2">
        <v>123.13</v>
      </c>
      <c r="D706" s="2">
        <v>122.85</v>
      </c>
      <c r="E706" s="2">
        <v>123.13</v>
      </c>
      <c r="F706" s="2">
        <v>0.23</v>
      </c>
      <c r="G706" s="2">
        <v>1522</v>
      </c>
      <c r="H706" s="1"/>
      <c r="J706" s="27">
        <v>43336</v>
      </c>
      <c r="K706" s="2">
        <v>108.68</v>
      </c>
      <c r="L706" s="2">
        <v>108.71</v>
      </c>
      <c r="M706" s="2">
        <v>108.64</v>
      </c>
      <c r="N706" s="2">
        <v>108.7</v>
      </c>
      <c r="O706" s="2">
        <v>0.05</v>
      </c>
      <c r="P706" s="2">
        <v>1136</v>
      </c>
    </row>
    <row r="707" spans="1:16" x14ac:dyDescent="0.3">
      <c r="A707" s="27">
        <v>43335</v>
      </c>
      <c r="B707" s="2">
        <v>122.91</v>
      </c>
      <c r="C707" s="2">
        <v>123.14</v>
      </c>
      <c r="D707" s="2">
        <v>122.84</v>
      </c>
      <c r="E707" s="2">
        <v>122.9</v>
      </c>
      <c r="F707" s="2">
        <v>0.03</v>
      </c>
      <c r="G707" s="2">
        <v>3025</v>
      </c>
      <c r="H707" s="1"/>
      <c r="J707" s="27">
        <v>43335</v>
      </c>
      <c r="K707" s="2">
        <v>108.68</v>
      </c>
      <c r="L707" s="2">
        <v>108.75</v>
      </c>
      <c r="M707" s="2">
        <v>108.65</v>
      </c>
      <c r="N707" s="2">
        <v>108.65</v>
      </c>
      <c r="O707" s="2">
        <v>-0.02</v>
      </c>
      <c r="P707" s="2">
        <v>386</v>
      </c>
    </row>
    <row r="708" spans="1:16" x14ac:dyDescent="0.3">
      <c r="A708" s="27">
        <v>43334</v>
      </c>
      <c r="B708" s="2">
        <v>123.07</v>
      </c>
      <c r="C708" s="2">
        <v>123.26</v>
      </c>
      <c r="D708" s="2">
        <v>122.87</v>
      </c>
      <c r="E708" s="2">
        <v>122.87</v>
      </c>
      <c r="F708" s="2">
        <v>-0.26</v>
      </c>
      <c r="G708" s="2">
        <v>-127</v>
      </c>
      <c r="H708" s="1"/>
      <c r="J708" s="27">
        <v>43334</v>
      </c>
      <c r="K708" s="2">
        <v>108.74</v>
      </c>
      <c r="L708" s="2">
        <v>108.79</v>
      </c>
      <c r="M708" s="2">
        <v>108.67</v>
      </c>
      <c r="N708" s="2">
        <v>108.67</v>
      </c>
      <c r="O708" s="2">
        <v>-0.11</v>
      </c>
      <c r="P708" s="2">
        <v>-4481</v>
      </c>
    </row>
    <row r="709" spans="1:16" x14ac:dyDescent="0.3">
      <c r="A709" s="27">
        <v>43333</v>
      </c>
      <c r="B709" s="2">
        <v>122.95</v>
      </c>
      <c r="C709" s="2">
        <v>123.28</v>
      </c>
      <c r="D709" s="2">
        <v>122.67</v>
      </c>
      <c r="E709" s="2">
        <v>123.13</v>
      </c>
      <c r="F709" s="2">
        <v>0.31</v>
      </c>
      <c r="G709" s="2">
        <v>-3839</v>
      </c>
      <c r="H709" s="1"/>
      <c r="J709" s="27">
        <v>43333</v>
      </c>
      <c r="K709" s="2">
        <v>108.63</v>
      </c>
      <c r="L709" s="2">
        <v>108.88</v>
      </c>
      <c r="M709" s="2">
        <v>108.58</v>
      </c>
      <c r="N709" s="2">
        <v>108.78</v>
      </c>
      <c r="O709" s="2">
        <v>0.16</v>
      </c>
      <c r="P709" s="2">
        <v>-858</v>
      </c>
    </row>
    <row r="710" spans="1:16" x14ac:dyDescent="0.3">
      <c r="A710" s="27">
        <v>43332</v>
      </c>
      <c r="B710" s="2">
        <v>122.55</v>
      </c>
      <c r="C710" s="2">
        <v>122.88</v>
      </c>
      <c r="D710" s="2">
        <v>122.47</v>
      </c>
      <c r="E710" s="2">
        <v>122.82</v>
      </c>
      <c r="F710" s="2">
        <v>0.22</v>
      </c>
      <c r="G710" s="2">
        <v>519</v>
      </c>
      <c r="H710" s="1"/>
      <c r="J710" s="27">
        <v>43332</v>
      </c>
      <c r="K710" s="2">
        <v>108.55</v>
      </c>
      <c r="L710" s="2">
        <v>108.62</v>
      </c>
      <c r="M710" s="2">
        <v>108.51</v>
      </c>
      <c r="N710" s="2">
        <v>108.62</v>
      </c>
      <c r="O710" s="2">
        <v>7.0000000000000007E-2</v>
      </c>
      <c r="P710" s="2">
        <v>2262</v>
      </c>
    </row>
    <row r="711" spans="1:16" x14ac:dyDescent="0.3">
      <c r="A711" s="27">
        <v>43329</v>
      </c>
      <c r="B711" s="2">
        <v>122.2</v>
      </c>
      <c r="C711" s="2">
        <v>122.61</v>
      </c>
      <c r="D711" s="2">
        <v>122.16</v>
      </c>
      <c r="E711" s="2">
        <v>122.6</v>
      </c>
      <c r="F711" s="2">
        <v>0.44</v>
      </c>
      <c r="G711" s="2">
        <v>841</v>
      </c>
      <c r="H711" s="1"/>
      <c r="J711" s="27">
        <v>43329</v>
      </c>
      <c r="K711" s="2">
        <v>108.41</v>
      </c>
      <c r="L711" s="2">
        <v>108.55</v>
      </c>
      <c r="M711" s="2">
        <v>108.4</v>
      </c>
      <c r="N711" s="2">
        <v>108.55</v>
      </c>
      <c r="O711" s="2">
        <v>0.16</v>
      </c>
      <c r="P711" s="2">
        <v>4153</v>
      </c>
    </row>
    <row r="712" spans="1:16" x14ac:dyDescent="0.3">
      <c r="A712" s="27">
        <v>43328</v>
      </c>
      <c r="B712" s="2">
        <v>122.02</v>
      </c>
      <c r="C712" s="2">
        <v>122.19</v>
      </c>
      <c r="D712" s="2">
        <v>121.93</v>
      </c>
      <c r="E712" s="2">
        <v>122.16</v>
      </c>
      <c r="F712" s="2">
        <v>0.27</v>
      </c>
      <c r="G712" s="2">
        <v>4407</v>
      </c>
      <c r="H712" s="1"/>
      <c r="J712" s="27">
        <v>43328</v>
      </c>
      <c r="K712" s="2">
        <v>108.36</v>
      </c>
      <c r="L712" s="2">
        <v>108.39</v>
      </c>
      <c r="M712" s="2">
        <v>108.31</v>
      </c>
      <c r="N712" s="2">
        <v>108.39</v>
      </c>
      <c r="O712" s="2">
        <v>7.0000000000000007E-2</v>
      </c>
      <c r="P712" s="2">
        <v>2101</v>
      </c>
    </row>
    <row r="713" spans="1:16" x14ac:dyDescent="0.3">
      <c r="A713" s="27">
        <v>43326</v>
      </c>
      <c r="B713" s="2">
        <v>121.84</v>
      </c>
      <c r="C713" s="2">
        <v>122.03</v>
      </c>
      <c r="D713" s="2">
        <v>121.79</v>
      </c>
      <c r="E713" s="2">
        <v>121.89</v>
      </c>
      <c r="F713" s="2">
        <v>0.02</v>
      </c>
      <c r="G713" s="2">
        <v>1688</v>
      </c>
      <c r="H713" s="1"/>
      <c r="J713" s="27">
        <v>43326</v>
      </c>
      <c r="K713" s="2">
        <v>108.34</v>
      </c>
      <c r="L713" s="2">
        <v>108.37</v>
      </c>
      <c r="M713" s="2">
        <v>108.29</v>
      </c>
      <c r="N713" s="2">
        <v>108.32</v>
      </c>
      <c r="O713" s="2">
        <v>-0.01</v>
      </c>
      <c r="P713" s="2">
        <v>1864</v>
      </c>
    </row>
    <row r="714" spans="1:16" x14ac:dyDescent="0.3">
      <c r="A714" s="27">
        <v>43325</v>
      </c>
      <c r="B714" s="2">
        <v>121.98</v>
      </c>
      <c r="C714" s="2">
        <v>122</v>
      </c>
      <c r="D714" s="2">
        <v>121.69</v>
      </c>
      <c r="E714" s="2">
        <v>121.87</v>
      </c>
      <c r="F714" s="2">
        <v>-0.05</v>
      </c>
      <c r="G714" s="2">
        <v>1725</v>
      </c>
      <c r="H714" s="1"/>
      <c r="J714" s="27">
        <v>43325</v>
      </c>
      <c r="K714" s="2">
        <v>108.38</v>
      </c>
      <c r="L714" s="2">
        <v>108.38</v>
      </c>
      <c r="M714" s="2">
        <v>108.3</v>
      </c>
      <c r="N714" s="2">
        <v>108.33</v>
      </c>
      <c r="O714" s="2">
        <v>-0.04</v>
      </c>
      <c r="P714" s="2">
        <v>-2114</v>
      </c>
    </row>
    <row r="715" spans="1:16" x14ac:dyDescent="0.3">
      <c r="A715" s="27">
        <v>43322</v>
      </c>
      <c r="B715" s="2">
        <v>121.7</v>
      </c>
      <c r="C715" s="2">
        <v>122.04</v>
      </c>
      <c r="D715" s="2">
        <v>121.68</v>
      </c>
      <c r="E715" s="2">
        <v>121.92</v>
      </c>
      <c r="F715" s="2">
        <v>0.22</v>
      </c>
      <c r="G715" s="2">
        <v>1474</v>
      </c>
      <c r="H715" s="1"/>
      <c r="J715" s="27">
        <v>43322</v>
      </c>
      <c r="K715" s="2">
        <v>108.31</v>
      </c>
      <c r="L715" s="2">
        <v>108.4</v>
      </c>
      <c r="M715" s="2">
        <v>108.31</v>
      </c>
      <c r="N715" s="2">
        <v>108.37</v>
      </c>
      <c r="O715" s="2">
        <v>0.05</v>
      </c>
      <c r="P715" s="2">
        <v>3610</v>
      </c>
    </row>
    <row r="716" spans="1:16" x14ac:dyDescent="0.3">
      <c r="A716" s="27">
        <v>43321</v>
      </c>
      <c r="B716" s="2">
        <v>121.4</v>
      </c>
      <c r="C716" s="2">
        <v>121.7</v>
      </c>
      <c r="D716" s="2">
        <v>121.35</v>
      </c>
      <c r="E716" s="2">
        <v>121.7</v>
      </c>
      <c r="F716" s="2">
        <v>0.39</v>
      </c>
      <c r="G716" s="2">
        <v>981</v>
      </c>
      <c r="H716" s="1"/>
      <c r="J716" s="27">
        <v>43321</v>
      </c>
      <c r="K716" s="2">
        <v>108.26</v>
      </c>
      <c r="L716" s="2">
        <v>108.32</v>
      </c>
      <c r="M716" s="2">
        <v>108.24</v>
      </c>
      <c r="N716" s="2">
        <v>108.32</v>
      </c>
      <c r="O716" s="2">
        <v>0.08</v>
      </c>
      <c r="P716" s="2">
        <v>4874</v>
      </c>
    </row>
    <row r="717" spans="1:16" x14ac:dyDescent="0.3">
      <c r="A717" s="27">
        <v>43320</v>
      </c>
      <c r="B717" s="2">
        <v>121.24</v>
      </c>
      <c r="C717" s="2">
        <v>121.35</v>
      </c>
      <c r="D717" s="2">
        <v>121.16</v>
      </c>
      <c r="E717" s="2">
        <v>121.31</v>
      </c>
      <c r="F717" s="2">
        <v>0.01</v>
      </c>
      <c r="G717" s="2">
        <v>597</v>
      </c>
      <c r="H717" s="1"/>
      <c r="J717" s="27">
        <v>43320</v>
      </c>
      <c r="K717" s="2">
        <v>108.18</v>
      </c>
      <c r="L717" s="2">
        <v>108.24</v>
      </c>
      <c r="M717" s="2">
        <v>108.16</v>
      </c>
      <c r="N717" s="2">
        <v>108.24</v>
      </c>
      <c r="O717" s="2">
        <v>0.04</v>
      </c>
      <c r="P717" s="2">
        <v>2183</v>
      </c>
    </row>
    <row r="718" spans="1:16" x14ac:dyDescent="0.3">
      <c r="A718" s="27">
        <v>43319</v>
      </c>
      <c r="B718" s="2">
        <v>121.29</v>
      </c>
      <c r="C718" s="2">
        <v>121.4</v>
      </c>
      <c r="D718" s="2">
        <v>121.27</v>
      </c>
      <c r="E718" s="2">
        <v>121.3</v>
      </c>
      <c r="F718" s="2">
        <v>-0.01</v>
      </c>
      <c r="G718" s="2">
        <v>526</v>
      </c>
      <c r="H718" s="1"/>
      <c r="J718" s="27">
        <v>43319</v>
      </c>
      <c r="K718" s="2">
        <v>108.17</v>
      </c>
      <c r="L718" s="2">
        <v>108.23</v>
      </c>
      <c r="M718" s="2">
        <v>108.17</v>
      </c>
      <c r="N718" s="2">
        <v>108.2</v>
      </c>
      <c r="O718" s="2">
        <v>0.03</v>
      </c>
      <c r="P718" s="2">
        <v>2212</v>
      </c>
    </row>
    <row r="719" spans="1:16" x14ac:dyDescent="0.3">
      <c r="A719" s="27">
        <v>43318</v>
      </c>
      <c r="B719" s="2">
        <v>121.18</v>
      </c>
      <c r="C719" s="2">
        <v>121.31</v>
      </c>
      <c r="D719" s="2">
        <v>121.09</v>
      </c>
      <c r="E719" s="2">
        <v>121.31</v>
      </c>
      <c r="F719" s="2">
        <v>0.2</v>
      </c>
      <c r="G719" s="2">
        <v>1650</v>
      </c>
      <c r="H719" s="1"/>
      <c r="J719" s="27">
        <v>43318</v>
      </c>
      <c r="K719" s="2">
        <v>108.14</v>
      </c>
      <c r="L719" s="2">
        <v>108.17</v>
      </c>
      <c r="M719" s="2">
        <v>108.09</v>
      </c>
      <c r="N719" s="2">
        <v>108.17</v>
      </c>
      <c r="O719" s="2">
        <v>0.04</v>
      </c>
      <c r="P719" s="2">
        <v>1568</v>
      </c>
    </row>
    <row r="720" spans="1:16" x14ac:dyDescent="0.3">
      <c r="A720" s="27">
        <v>43315</v>
      </c>
      <c r="B720" s="2">
        <v>121.05</v>
      </c>
      <c r="C720" s="2">
        <v>121.12</v>
      </c>
      <c r="D720" s="2">
        <v>120.93</v>
      </c>
      <c r="E720" s="2">
        <v>121.11</v>
      </c>
      <c r="F720" s="2">
        <v>-0.02</v>
      </c>
      <c r="G720" s="2">
        <v>-4563</v>
      </c>
      <c r="H720" s="1"/>
      <c r="J720" s="27">
        <v>43315</v>
      </c>
      <c r="K720" s="2">
        <v>108.08</v>
      </c>
      <c r="L720" s="2">
        <v>108.13</v>
      </c>
      <c r="M720" s="2">
        <v>108.04</v>
      </c>
      <c r="N720" s="2">
        <v>108.13</v>
      </c>
      <c r="O720" s="2">
        <v>0.04</v>
      </c>
      <c r="P720" s="2">
        <v>-4957</v>
      </c>
    </row>
    <row r="721" spans="1:16" x14ac:dyDescent="0.3">
      <c r="A721" s="27">
        <v>43314</v>
      </c>
      <c r="B721" s="2">
        <v>120.89</v>
      </c>
      <c r="C721" s="2">
        <v>121.17</v>
      </c>
      <c r="D721" s="2">
        <v>120.78</v>
      </c>
      <c r="E721" s="2">
        <v>121.13</v>
      </c>
      <c r="F721" s="2">
        <v>0.12</v>
      </c>
      <c r="G721" s="2">
        <v>-758</v>
      </c>
      <c r="H721" s="1"/>
      <c r="J721" s="27">
        <v>43314</v>
      </c>
      <c r="K721" s="2">
        <v>108.04</v>
      </c>
      <c r="L721" s="2">
        <v>108.1</v>
      </c>
      <c r="M721" s="2">
        <v>108.02</v>
      </c>
      <c r="N721" s="2">
        <v>108.09</v>
      </c>
      <c r="O721" s="2">
        <v>0.03</v>
      </c>
      <c r="P721" s="2">
        <v>4051</v>
      </c>
    </row>
    <row r="722" spans="1:16" x14ac:dyDescent="0.3">
      <c r="A722" s="27">
        <v>43313</v>
      </c>
      <c r="B722" s="2">
        <v>121.32</v>
      </c>
      <c r="C722" s="2">
        <v>121.37</v>
      </c>
      <c r="D722" s="2">
        <v>120.88</v>
      </c>
      <c r="E722" s="2">
        <v>121.01</v>
      </c>
      <c r="F722" s="2">
        <v>-0.15</v>
      </c>
      <c r="G722" s="2">
        <v>-6372</v>
      </c>
      <c r="H722" s="1"/>
      <c r="J722" s="27">
        <v>43313</v>
      </c>
      <c r="K722" s="2">
        <v>108.11</v>
      </c>
      <c r="L722" s="2">
        <v>108.14</v>
      </c>
      <c r="M722" s="2">
        <v>108.03</v>
      </c>
      <c r="N722" s="2">
        <v>108.06</v>
      </c>
      <c r="O722" s="2">
        <v>0.03</v>
      </c>
      <c r="P722" s="2">
        <v>-1452</v>
      </c>
    </row>
    <row r="723" spans="1:16" x14ac:dyDescent="0.3">
      <c r="A723" s="27">
        <v>43312</v>
      </c>
      <c r="B723" s="2">
        <v>121.08</v>
      </c>
      <c r="C723" s="2">
        <v>121.48</v>
      </c>
      <c r="D723" s="2">
        <v>120.8</v>
      </c>
      <c r="E723" s="2">
        <v>121.16</v>
      </c>
      <c r="F723" s="2">
        <v>0.03</v>
      </c>
      <c r="G723" s="2">
        <v>2657</v>
      </c>
      <c r="H723" s="1"/>
      <c r="J723" s="27">
        <v>43312</v>
      </c>
      <c r="K723" s="2">
        <v>108.04</v>
      </c>
      <c r="L723" s="2">
        <v>108.1</v>
      </c>
      <c r="M723" s="2">
        <v>107.96</v>
      </c>
      <c r="N723" s="2">
        <v>108.03</v>
      </c>
      <c r="O723" s="2">
        <v>-0.01</v>
      </c>
      <c r="P723" s="2">
        <v>3827</v>
      </c>
    </row>
    <row r="724" spans="1:16" x14ac:dyDescent="0.3">
      <c r="A724" s="27">
        <v>43311</v>
      </c>
      <c r="B724" s="2">
        <v>121.08</v>
      </c>
      <c r="C724" s="2">
        <v>121.25</v>
      </c>
      <c r="D724" s="2">
        <v>121.07</v>
      </c>
      <c r="E724" s="2">
        <v>121.13</v>
      </c>
      <c r="F724" s="2">
        <v>-0.02</v>
      </c>
      <c r="G724" s="2">
        <v>-571</v>
      </c>
      <c r="H724" s="1"/>
      <c r="J724" s="27">
        <v>43311</v>
      </c>
      <c r="K724" s="2">
        <v>108.04</v>
      </c>
      <c r="L724" s="2">
        <v>108.06</v>
      </c>
      <c r="M724" s="2">
        <v>108</v>
      </c>
      <c r="N724" s="2">
        <v>108.04</v>
      </c>
      <c r="O724" s="2">
        <v>-0.03</v>
      </c>
      <c r="P724" s="2">
        <v>-441</v>
      </c>
    </row>
    <row r="725" spans="1:16" x14ac:dyDescent="0.3">
      <c r="A725" s="27">
        <v>43308</v>
      </c>
      <c r="B725" s="2">
        <v>121.3</v>
      </c>
      <c r="C725" s="2">
        <v>121.53</v>
      </c>
      <c r="D725" s="2">
        <v>121.01</v>
      </c>
      <c r="E725" s="2">
        <v>121.15</v>
      </c>
      <c r="F725" s="2">
        <v>-0.2</v>
      </c>
      <c r="G725" s="2">
        <v>-1411</v>
      </c>
      <c r="H725" s="1"/>
      <c r="J725" s="27">
        <v>43308</v>
      </c>
      <c r="K725" s="2">
        <v>108.22</v>
      </c>
      <c r="L725" s="2">
        <v>108.27</v>
      </c>
      <c r="M725" s="2">
        <v>108.02</v>
      </c>
      <c r="N725" s="2">
        <v>108.07</v>
      </c>
      <c r="O725" s="2">
        <v>-0.15</v>
      </c>
      <c r="P725" s="2">
        <v>-2469</v>
      </c>
    </row>
    <row r="726" spans="1:16" x14ac:dyDescent="0.3">
      <c r="A726" s="27">
        <v>43307</v>
      </c>
      <c r="B726" s="2">
        <v>121.25</v>
      </c>
      <c r="C726" s="2">
        <v>121.41</v>
      </c>
      <c r="D726" s="2">
        <v>121.22</v>
      </c>
      <c r="E726" s="2">
        <v>121.35</v>
      </c>
      <c r="F726" s="2">
        <v>-7.0000000000000007E-2</v>
      </c>
      <c r="G726" s="2">
        <v>-1871</v>
      </c>
      <c r="H726" s="1"/>
      <c r="J726" s="27">
        <v>43307</v>
      </c>
      <c r="K726" s="2">
        <v>108.18</v>
      </c>
      <c r="L726" s="2">
        <v>108.23</v>
      </c>
      <c r="M726" s="2">
        <v>108.16</v>
      </c>
      <c r="N726" s="2">
        <v>108.22</v>
      </c>
      <c r="O726" s="2">
        <v>0.01</v>
      </c>
      <c r="P726" s="2">
        <v>1457</v>
      </c>
    </row>
    <row r="727" spans="1:16" x14ac:dyDescent="0.3">
      <c r="A727" s="27">
        <v>43306</v>
      </c>
      <c r="B727" s="2">
        <v>121.25</v>
      </c>
      <c r="C727" s="2">
        <v>121.47</v>
      </c>
      <c r="D727" s="2">
        <v>121.11</v>
      </c>
      <c r="E727" s="2">
        <v>121.42</v>
      </c>
      <c r="F727" s="2">
        <v>0.26</v>
      </c>
      <c r="G727" s="2">
        <v>385</v>
      </c>
      <c r="H727" s="1"/>
      <c r="J727" s="27">
        <v>43306</v>
      </c>
      <c r="K727" s="2">
        <v>108.17</v>
      </c>
      <c r="L727" s="2">
        <v>108.21</v>
      </c>
      <c r="M727" s="2">
        <v>108.14</v>
      </c>
      <c r="N727" s="2">
        <v>108.21</v>
      </c>
      <c r="O727" s="2">
        <v>0.05</v>
      </c>
      <c r="P727" s="2">
        <v>3015</v>
      </c>
    </row>
    <row r="728" spans="1:16" x14ac:dyDescent="0.3">
      <c r="A728" s="27">
        <v>43305</v>
      </c>
      <c r="B728" s="2">
        <v>121.15</v>
      </c>
      <c r="C728" s="2">
        <v>121.23</v>
      </c>
      <c r="D728" s="2">
        <v>121.04</v>
      </c>
      <c r="E728" s="2">
        <v>121.16</v>
      </c>
      <c r="F728" s="2">
        <v>-0.31</v>
      </c>
      <c r="G728" s="2">
        <v>-2611</v>
      </c>
      <c r="H728" s="1"/>
      <c r="J728" s="27">
        <v>43305</v>
      </c>
      <c r="K728" s="2">
        <v>108.15</v>
      </c>
      <c r="L728" s="2">
        <v>108.18</v>
      </c>
      <c r="M728" s="2">
        <v>108.11</v>
      </c>
      <c r="N728" s="2">
        <v>108.16</v>
      </c>
      <c r="O728" s="2">
        <v>-0.05</v>
      </c>
      <c r="P728" s="2">
        <v>-179</v>
      </c>
    </row>
    <row r="729" spans="1:16" x14ac:dyDescent="0.3">
      <c r="A729" s="27">
        <v>43304</v>
      </c>
      <c r="B729" s="2">
        <v>121.32</v>
      </c>
      <c r="C729" s="2">
        <v>121.6</v>
      </c>
      <c r="D729" s="2">
        <v>121.32</v>
      </c>
      <c r="E729" s="2">
        <v>121.47</v>
      </c>
      <c r="F729" s="2">
        <v>-0.18</v>
      </c>
      <c r="G729" s="2">
        <v>369</v>
      </c>
      <c r="H729" s="1"/>
      <c r="J729" s="27">
        <v>43304</v>
      </c>
      <c r="K729" s="2">
        <v>108.16</v>
      </c>
      <c r="L729" s="2">
        <v>108.24</v>
      </c>
      <c r="M729" s="2">
        <v>108.16</v>
      </c>
      <c r="N729" s="2">
        <v>108.21</v>
      </c>
      <c r="O729" s="2">
        <v>-0.02</v>
      </c>
      <c r="P729" s="2">
        <v>580</v>
      </c>
    </row>
    <row r="730" spans="1:16" x14ac:dyDescent="0.3">
      <c r="A730" s="27">
        <v>43301</v>
      </c>
      <c r="B730" s="2">
        <v>121.61</v>
      </c>
      <c r="C730" s="2">
        <v>121.74</v>
      </c>
      <c r="D730" s="2">
        <v>121.47</v>
      </c>
      <c r="E730" s="2">
        <v>121.65</v>
      </c>
      <c r="F730" s="2">
        <v>0.19</v>
      </c>
      <c r="G730" s="2">
        <v>-542</v>
      </c>
      <c r="H730" s="1"/>
      <c r="J730" s="27">
        <v>43301</v>
      </c>
      <c r="K730" s="2">
        <v>108.18</v>
      </c>
      <c r="L730" s="2">
        <v>108.23</v>
      </c>
      <c r="M730" s="2">
        <v>108.16</v>
      </c>
      <c r="N730" s="2">
        <v>108.23</v>
      </c>
      <c r="O730" s="2">
        <v>0.08</v>
      </c>
      <c r="P730" s="2">
        <v>4055</v>
      </c>
    </row>
    <row r="731" spans="1:16" x14ac:dyDescent="0.3">
      <c r="A731" s="27">
        <v>43300</v>
      </c>
      <c r="B731" s="2">
        <v>121.53</v>
      </c>
      <c r="C731" s="2">
        <v>121.58</v>
      </c>
      <c r="D731" s="2">
        <v>121.42</v>
      </c>
      <c r="E731" s="2">
        <v>121.46</v>
      </c>
      <c r="F731" s="2">
        <v>-0.14000000000000001</v>
      </c>
      <c r="G731" s="2">
        <v>-999</v>
      </c>
      <c r="H731" s="1"/>
      <c r="J731" s="27">
        <v>43300</v>
      </c>
      <c r="K731" s="2">
        <v>108.16</v>
      </c>
      <c r="L731" s="2">
        <v>108.19</v>
      </c>
      <c r="M731" s="2">
        <v>108.14</v>
      </c>
      <c r="N731" s="2">
        <v>108.15</v>
      </c>
      <c r="O731" s="2">
        <v>-0.03</v>
      </c>
      <c r="P731" s="2">
        <v>2112</v>
      </c>
    </row>
    <row r="732" spans="1:16" x14ac:dyDescent="0.3">
      <c r="A732" s="27">
        <v>43299</v>
      </c>
      <c r="B732" s="2">
        <v>121.36</v>
      </c>
      <c r="C732" s="2">
        <v>121.6</v>
      </c>
      <c r="D732" s="2">
        <v>121.31</v>
      </c>
      <c r="E732" s="2">
        <v>121.6</v>
      </c>
      <c r="F732" s="2">
        <v>0.25</v>
      </c>
      <c r="G732" s="2">
        <v>983</v>
      </c>
      <c r="H732" s="1"/>
      <c r="J732" s="27">
        <v>43299</v>
      </c>
      <c r="K732" s="2">
        <v>108.15</v>
      </c>
      <c r="L732" s="2">
        <v>108.2</v>
      </c>
      <c r="M732" s="2">
        <v>108.12</v>
      </c>
      <c r="N732" s="2">
        <v>108.18</v>
      </c>
      <c r="O732" s="2">
        <v>0.03</v>
      </c>
      <c r="P732" s="2">
        <v>1425</v>
      </c>
    </row>
    <row r="733" spans="1:16" x14ac:dyDescent="0.3">
      <c r="A733" s="27">
        <v>43298</v>
      </c>
      <c r="B733" s="2">
        <v>121.29</v>
      </c>
      <c r="C733" s="2">
        <v>121.45</v>
      </c>
      <c r="D733" s="2">
        <v>121.29</v>
      </c>
      <c r="E733" s="2">
        <v>121.35</v>
      </c>
      <c r="F733" s="2">
        <v>-7.0000000000000007E-2</v>
      </c>
      <c r="G733" s="2">
        <v>-519</v>
      </c>
      <c r="H733" s="1"/>
      <c r="J733" s="27">
        <v>43298</v>
      </c>
      <c r="K733" s="2">
        <v>108.16</v>
      </c>
      <c r="L733" s="2">
        <v>108.19</v>
      </c>
      <c r="M733" s="2">
        <v>108.13</v>
      </c>
      <c r="N733" s="2">
        <v>108.15</v>
      </c>
      <c r="O733" s="2">
        <v>-0.02</v>
      </c>
      <c r="P733" s="2">
        <v>-2277</v>
      </c>
    </row>
    <row r="734" spans="1:16" x14ac:dyDescent="0.3">
      <c r="A734" s="27">
        <v>43297</v>
      </c>
      <c r="B734" s="2">
        <v>121.3</v>
      </c>
      <c r="C734" s="2">
        <v>121.52</v>
      </c>
      <c r="D734" s="2">
        <v>121.2</v>
      </c>
      <c r="E734" s="2">
        <v>121.42</v>
      </c>
      <c r="F734" s="2">
        <v>0.16</v>
      </c>
      <c r="G734" s="2">
        <v>2410</v>
      </c>
      <c r="H734" s="1"/>
      <c r="J734" s="27">
        <v>43297</v>
      </c>
      <c r="K734" s="2">
        <v>108.14</v>
      </c>
      <c r="L734" s="2">
        <v>108.21</v>
      </c>
      <c r="M734" s="2">
        <v>108.11</v>
      </c>
      <c r="N734" s="2">
        <v>108.17</v>
      </c>
      <c r="O734" s="2">
        <v>0.05</v>
      </c>
      <c r="P734" s="2">
        <v>5815</v>
      </c>
    </row>
    <row r="735" spans="1:16" x14ac:dyDescent="0.3">
      <c r="A735" s="27">
        <v>43294</v>
      </c>
      <c r="B735" s="2">
        <v>121.26</v>
      </c>
      <c r="C735" s="2">
        <v>121.42</v>
      </c>
      <c r="D735" s="2">
        <v>121.25</v>
      </c>
      <c r="E735" s="2">
        <v>121.26</v>
      </c>
      <c r="F735" s="2">
        <v>-0.08</v>
      </c>
      <c r="G735" s="2">
        <v>704</v>
      </c>
      <c r="H735" s="1"/>
      <c r="J735" s="27">
        <v>43294</v>
      </c>
      <c r="K735" s="2">
        <v>108.14</v>
      </c>
      <c r="L735" s="2">
        <v>108.17</v>
      </c>
      <c r="M735" s="2">
        <v>108.1</v>
      </c>
      <c r="N735" s="2">
        <v>108.12</v>
      </c>
      <c r="O735" s="2">
        <v>-0.03</v>
      </c>
      <c r="P735" s="2">
        <v>1465</v>
      </c>
    </row>
    <row r="736" spans="1:16" x14ac:dyDescent="0.3">
      <c r="A736" s="27">
        <v>43293</v>
      </c>
      <c r="B736" s="2">
        <v>121.64</v>
      </c>
      <c r="C736" s="2">
        <v>121.7</v>
      </c>
      <c r="D736" s="2">
        <v>121.33</v>
      </c>
      <c r="E736" s="2">
        <v>121.34</v>
      </c>
      <c r="F736" s="2">
        <v>-0.41</v>
      </c>
      <c r="G736" s="2">
        <v>-1162</v>
      </c>
      <c r="H736" s="1"/>
      <c r="J736" s="27">
        <v>43293</v>
      </c>
      <c r="K736" s="2">
        <v>108.27</v>
      </c>
      <c r="L736" s="2">
        <v>108.28</v>
      </c>
      <c r="M736" s="2">
        <v>108.06</v>
      </c>
      <c r="N736" s="2">
        <v>108.15</v>
      </c>
      <c r="O736" s="2">
        <v>-0.16</v>
      </c>
      <c r="P736" s="2">
        <v>1370</v>
      </c>
    </row>
    <row r="737" spans="1:16" x14ac:dyDescent="0.3">
      <c r="A737" s="27">
        <v>43292</v>
      </c>
      <c r="B737" s="2">
        <v>121.54</v>
      </c>
      <c r="C737" s="2">
        <v>121.75</v>
      </c>
      <c r="D737" s="2">
        <v>121.46</v>
      </c>
      <c r="E737" s="2">
        <v>121.75</v>
      </c>
      <c r="F737" s="2">
        <v>0.45</v>
      </c>
      <c r="G737" s="2">
        <v>-1386</v>
      </c>
      <c r="H737" s="1"/>
      <c r="J737" s="27">
        <v>43292</v>
      </c>
      <c r="K737" s="2">
        <v>108.22</v>
      </c>
      <c r="L737" s="2">
        <v>108.31</v>
      </c>
      <c r="M737" s="2">
        <v>108.21</v>
      </c>
      <c r="N737" s="2">
        <v>108.31</v>
      </c>
      <c r="O737" s="2">
        <v>0.15</v>
      </c>
      <c r="P737" s="2">
        <v>9772</v>
      </c>
    </row>
    <row r="738" spans="1:16" x14ac:dyDescent="0.3">
      <c r="A738" s="27">
        <v>43291</v>
      </c>
      <c r="B738" s="2">
        <v>121.15</v>
      </c>
      <c r="C738" s="2">
        <v>121.36</v>
      </c>
      <c r="D738" s="2">
        <v>121.15</v>
      </c>
      <c r="E738" s="2">
        <v>121.3</v>
      </c>
      <c r="F738" s="2">
        <v>0.02</v>
      </c>
      <c r="G738" s="2">
        <v>1090</v>
      </c>
      <c r="H738" s="1"/>
      <c r="J738" s="27">
        <v>43291</v>
      </c>
      <c r="K738" s="2">
        <v>108.11</v>
      </c>
      <c r="L738" s="2">
        <v>108.16</v>
      </c>
      <c r="M738" s="2">
        <v>108.1</v>
      </c>
      <c r="N738" s="2">
        <v>108.16</v>
      </c>
      <c r="O738" s="2">
        <v>0.03</v>
      </c>
      <c r="P738" s="2">
        <v>2268</v>
      </c>
    </row>
    <row r="739" spans="1:16" x14ac:dyDescent="0.3">
      <c r="A739" s="27">
        <v>43290</v>
      </c>
      <c r="B739" s="2">
        <v>121.37</v>
      </c>
      <c r="C739" s="2">
        <v>121.37</v>
      </c>
      <c r="D739" s="2">
        <v>121.1</v>
      </c>
      <c r="E739" s="2">
        <v>121.28</v>
      </c>
      <c r="F739" s="2">
        <v>0</v>
      </c>
      <c r="G739" s="2">
        <v>2359</v>
      </c>
      <c r="H739" s="1"/>
      <c r="J739" s="27">
        <v>43290</v>
      </c>
      <c r="K739" s="2">
        <v>108.15</v>
      </c>
      <c r="L739" s="2">
        <v>108.15</v>
      </c>
      <c r="M739" s="2">
        <v>108.08</v>
      </c>
      <c r="N739" s="2">
        <v>108.13</v>
      </c>
      <c r="O739" s="2">
        <v>-0.01</v>
      </c>
      <c r="P739" s="2">
        <v>2617</v>
      </c>
    </row>
    <row r="740" spans="1:16" x14ac:dyDescent="0.3">
      <c r="A740" s="27">
        <v>43287</v>
      </c>
      <c r="B740" s="2">
        <v>121.45</v>
      </c>
      <c r="C740" s="2">
        <v>121.5</v>
      </c>
      <c r="D740" s="2">
        <v>121.1</v>
      </c>
      <c r="E740" s="2">
        <v>121.28</v>
      </c>
      <c r="F740" s="2">
        <v>-0.06</v>
      </c>
      <c r="G740" s="2">
        <v>1320</v>
      </c>
      <c r="H740" s="1"/>
      <c r="J740" s="27">
        <v>43287</v>
      </c>
      <c r="K740" s="2">
        <v>108.19</v>
      </c>
      <c r="L740" s="2">
        <v>108.22</v>
      </c>
      <c r="M740" s="2">
        <v>108.08</v>
      </c>
      <c r="N740" s="2">
        <v>108.14</v>
      </c>
      <c r="O740" s="2">
        <v>-0.03</v>
      </c>
      <c r="P740" s="2">
        <v>651</v>
      </c>
    </row>
    <row r="741" spans="1:16" x14ac:dyDescent="0.3">
      <c r="A741" s="27">
        <v>43286</v>
      </c>
      <c r="B741" s="2">
        <v>121.25</v>
      </c>
      <c r="C741" s="2">
        <v>121.58</v>
      </c>
      <c r="D741" s="2">
        <v>121.19</v>
      </c>
      <c r="E741" s="2">
        <v>121.34</v>
      </c>
      <c r="F741" s="2">
        <v>0.03</v>
      </c>
      <c r="G741" s="2">
        <v>-510</v>
      </c>
      <c r="H741" s="1"/>
      <c r="J741" s="27">
        <v>43286</v>
      </c>
      <c r="K741" s="2">
        <v>108.09</v>
      </c>
      <c r="L741" s="2">
        <v>108.19</v>
      </c>
      <c r="M741" s="2">
        <v>108.08</v>
      </c>
      <c r="N741" s="2">
        <v>108.17</v>
      </c>
      <c r="O741" s="2">
        <v>0.08</v>
      </c>
      <c r="P741" s="2">
        <v>5029</v>
      </c>
    </row>
    <row r="742" spans="1:16" x14ac:dyDescent="0.3">
      <c r="A742" s="27">
        <v>43285</v>
      </c>
      <c r="B742" s="2">
        <v>121.19</v>
      </c>
      <c r="C742" s="2">
        <v>121.34</v>
      </c>
      <c r="D742" s="2">
        <v>121.08</v>
      </c>
      <c r="E742" s="2">
        <v>121.31</v>
      </c>
      <c r="F742" s="2">
        <v>0.31</v>
      </c>
      <c r="G742" s="2">
        <v>1698</v>
      </c>
      <c r="H742" s="1"/>
      <c r="J742" s="27">
        <v>43285</v>
      </c>
      <c r="K742" s="2">
        <v>108.05</v>
      </c>
      <c r="L742" s="2">
        <v>108.1</v>
      </c>
      <c r="M742" s="2">
        <v>108.03</v>
      </c>
      <c r="N742" s="2">
        <v>108.09</v>
      </c>
      <c r="O742" s="2">
        <v>0.08</v>
      </c>
      <c r="P742" s="2">
        <v>6838</v>
      </c>
    </row>
    <row r="743" spans="1:16" x14ac:dyDescent="0.3">
      <c r="A743" s="27">
        <v>43284</v>
      </c>
      <c r="B743" s="2">
        <v>121.3</v>
      </c>
      <c r="C743" s="2">
        <v>121.39</v>
      </c>
      <c r="D743" s="2">
        <v>121</v>
      </c>
      <c r="E743" s="2">
        <v>121</v>
      </c>
      <c r="F743" s="2">
        <v>-0.45</v>
      </c>
      <c r="G743" s="2">
        <v>1466</v>
      </c>
      <c r="H743" s="1"/>
      <c r="J743" s="27">
        <v>43284</v>
      </c>
      <c r="K743" s="2">
        <v>108.06</v>
      </c>
      <c r="L743" s="2">
        <v>108.11</v>
      </c>
      <c r="M743" s="2">
        <v>108.01</v>
      </c>
      <c r="N743" s="2">
        <v>108.01</v>
      </c>
      <c r="O743" s="2">
        <v>-0.09</v>
      </c>
      <c r="P743" s="2">
        <v>2120</v>
      </c>
    </row>
    <row r="744" spans="1:16" x14ac:dyDescent="0.3">
      <c r="A744" s="27">
        <v>43283</v>
      </c>
      <c r="B744" s="2">
        <v>121.1</v>
      </c>
      <c r="C744" s="2">
        <v>121.51</v>
      </c>
      <c r="D744" s="2">
        <v>121.08</v>
      </c>
      <c r="E744" s="2">
        <v>121.45</v>
      </c>
      <c r="F744" s="2">
        <v>0.25</v>
      </c>
      <c r="G744" s="2">
        <v>-139</v>
      </c>
      <c r="H744" s="1"/>
      <c r="J744" s="27">
        <v>43283</v>
      </c>
      <c r="K744" s="2">
        <v>108.03</v>
      </c>
      <c r="L744" s="2">
        <v>108.1</v>
      </c>
      <c r="M744" s="2">
        <v>107.99</v>
      </c>
      <c r="N744" s="2">
        <v>108.1</v>
      </c>
      <c r="O744" s="2">
        <v>0.04</v>
      </c>
      <c r="P744" s="2">
        <v>553</v>
      </c>
    </row>
    <row r="745" spans="1:16" x14ac:dyDescent="0.3">
      <c r="A745" s="27">
        <v>43280</v>
      </c>
      <c r="B745" s="2">
        <v>121.18</v>
      </c>
      <c r="C745" s="2">
        <v>121.33</v>
      </c>
      <c r="D745" s="2">
        <v>120.97</v>
      </c>
      <c r="E745" s="2">
        <v>121.2</v>
      </c>
      <c r="F745" s="2">
        <v>0.04</v>
      </c>
      <c r="G745" s="2">
        <v>3645</v>
      </c>
      <c r="H745" s="1"/>
      <c r="J745" s="27">
        <v>43280</v>
      </c>
      <c r="K745" s="2">
        <v>108.08</v>
      </c>
      <c r="L745" s="2">
        <v>108.1</v>
      </c>
      <c r="M745" s="2">
        <v>108</v>
      </c>
      <c r="N745" s="2">
        <v>108.06</v>
      </c>
      <c r="O745" s="2">
        <v>0</v>
      </c>
      <c r="P745" s="2">
        <v>7156</v>
      </c>
    </row>
    <row r="746" spans="1:16" x14ac:dyDescent="0.3">
      <c r="A746" s="27">
        <v>43279</v>
      </c>
      <c r="B746" s="2">
        <v>121.2</v>
      </c>
      <c r="C746" s="2">
        <v>121.37</v>
      </c>
      <c r="D746" s="2">
        <v>121.05</v>
      </c>
      <c r="E746" s="2">
        <v>121.16</v>
      </c>
      <c r="F746" s="2">
        <v>7.0000000000000007E-2</v>
      </c>
      <c r="G746" s="2">
        <v>681</v>
      </c>
      <c r="H746" s="1"/>
      <c r="J746" s="27">
        <v>43279</v>
      </c>
      <c r="K746" s="2">
        <v>108.08</v>
      </c>
      <c r="L746" s="2">
        <v>108.11</v>
      </c>
      <c r="M746" s="2">
        <v>108.01</v>
      </c>
      <c r="N746" s="2">
        <v>108.06</v>
      </c>
      <c r="O746" s="2">
        <v>0.01</v>
      </c>
      <c r="P746" s="2">
        <v>-1088</v>
      </c>
    </row>
    <row r="747" spans="1:16" x14ac:dyDescent="0.3">
      <c r="A747" s="27">
        <v>43278</v>
      </c>
      <c r="B747" s="2">
        <v>120.75</v>
      </c>
      <c r="C747" s="2">
        <v>121.13</v>
      </c>
      <c r="D747" s="2">
        <v>120.69</v>
      </c>
      <c r="E747" s="2">
        <v>121.09</v>
      </c>
      <c r="F747" s="2">
        <v>0.39</v>
      </c>
      <c r="G747" s="2">
        <v>1832</v>
      </c>
      <c r="H747" s="1"/>
      <c r="J747" s="27">
        <v>43278</v>
      </c>
      <c r="K747" s="2">
        <v>107.97</v>
      </c>
      <c r="L747" s="2">
        <v>108.05</v>
      </c>
      <c r="M747" s="2">
        <v>107.95</v>
      </c>
      <c r="N747" s="2">
        <v>108.05</v>
      </c>
      <c r="O747" s="2">
        <v>0.09</v>
      </c>
      <c r="P747" s="2">
        <v>214</v>
      </c>
    </row>
    <row r="748" spans="1:16" x14ac:dyDescent="0.3">
      <c r="A748" s="27">
        <v>43277</v>
      </c>
      <c r="B748" s="2">
        <v>120.76</v>
      </c>
      <c r="C748" s="2">
        <v>120.87</v>
      </c>
      <c r="D748" s="2">
        <v>120.6</v>
      </c>
      <c r="E748" s="2">
        <v>120.7</v>
      </c>
      <c r="F748" s="2">
        <v>-0.08</v>
      </c>
      <c r="G748" s="2">
        <v>-1931</v>
      </c>
      <c r="H748" s="1"/>
      <c r="J748" s="27">
        <v>43277</v>
      </c>
      <c r="K748" s="2">
        <v>107.97</v>
      </c>
      <c r="L748" s="2">
        <v>107.99</v>
      </c>
      <c r="M748" s="2">
        <v>107.92</v>
      </c>
      <c r="N748" s="2">
        <v>107.96</v>
      </c>
      <c r="O748" s="2">
        <v>-0.01</v>
      </c>
      <c r="P748" s="2">
        <v>-558</v>
      </c>
    </row>
    <row r="749" spans="1:16" x14ac:dyDescent="0.3">
      <c r="A749" s="27">
        <v>43276</v>
      </c>
      <c r="B749" s="2">
        <v>120.82</v>
      </c>
      <c r="C749" s="2">
        <v>120.84</v>
      </c>
      <c r="D749" s="2">
        <v>120.63</v>
      </c>
      <c r="E749" s="2">
        <v>120.78</v>
      </c>
      <c r="F749" s="2">
        <v>0.16</v>
      </c>
      <c r="G749" s="2">
        <v>2861</v>
      </c>
      <c r="H749" s="1"/>
      <c r="J749" s="27">
        <v>43276</v>
      </c>
      <c r="K749" s="2">
        <v>107.97</v>
      </c>
      <c r="L749" s="2">
        <v>107.97</v>
      </c>
      <c r="M749" s="2">
        <v>107.93</v>
      </c>
      <c r="N749" s="2">
        <v>107.97</v>
      </c>
      <c r="O749" s="2">
        <v>0.05</v>
      </c>
      <c r="P749" s="2">
        <v>5584</v>
      </c>
    </row>
    <row r="750" spans="1:16" x14ac:dyDescent="0.3">
      <c r="A750" s="27">
        <v>43273</v>
      </c>
      <c r="B750" s="2">
        <v>120.78</v>
      </c>
      <c r="C750" s="2">
        <v>120.86</v>
      </c>
      <c r="D750" s="2">
        <v>120.62</v>
      </c>
      <c r="E750" s="2">
        <v>120.62</v>
      </c>
      <c r="F750" s="2">
        <v>-0.16</v>
      </c>
      <c r="G750" s="2">
        <v>-374</v>
      </c>
      <c r="H750" s="1"/>
      <c r="J750" s="27">
        <v>43273</v>
      </c>
      <c r="K750" s="2">
        <v>107.92</v>
      </c>
      <c r="L750" s="2">
        <v>107.97</v>
      </c>
      <c r="M750" s="2">
        <v>107.9</v>
      </c>
      <c r="N750" s="2">
        <v>107.92</v>
      </c>
      <c r="O750" s="2">
        <v>-0.01</v>
      </c>
      <c r="P750" s="2">
        <v>1558</v>
      </c>
    </row>
    <row r="751" spans="1:16" x14ac:dyDescent="0.3">
      <c r="A751" s="27">
        <v>43272</v>
      </c>
      <c r="B751" s="2">
        <v>120.4</v>
      </c>
      <c r="C751" s="2">
        <v>120.81</v>
      </c>
      <c r="D751" s="2">
        <v>120.36</v>
      </c>
      <c r="E751" s="2">
        <v>120.78</v>
      </c>
      <c r="F751" s="2">
        <v>0.21</v>
      </c>
      <c r="G751" s="2">
        <v>2547</v>
      </c>
      <c r="H751" s="1"/>
      <c r="J751" s="27">
        <v>43272</v>
      </c>
      <c r="K751" s="2">
        <v>107.83</v>
      </c>
      <c r="L751" s="2">
        <v>107.94</v>
      </c>
      <c r="M751" s="2">
        <v>107.82</v>
      </c>
      <c r="N751" s="2">
        <v>107.93</v>
      </c>
      <c r="O751" s="2">
        <v>0.06</v>
      </c>
      <c r="P751" s="2">
        <v>3467</v>
      </c>
    </row>
    <row r="752" spans="1:16" x14ac:dyDescent="0.3">
      <c r="A752" s="27">
        <v>43271</v>
      </c>
      <c r="B752" s="2">
        <v>120.4</v>
      </c>
      <c r="C752" s="2">
        <v>120.65</v>
      </c>
      <c r="D752" s="2">
        <v>120.34</v>
      </c>
      <c r="E752" s="2">
        <v>120.57</v>
      </c>
      <c r="F752" s="2">
        <v>0.05</v>
      </c>
      <c r="G752" s="2">
        <v>4140</v>
      </c>
      <c r="H752" s="1"/>
      <c r="J752" s="27">
        <v>43271</v>
      </c>
      <c r="K752" s="2">
        <v>107.84</v>
      </c>
      <c r="L752" s="2">
        <v>107.88</v>
      </c>
      <c r="M752" s="2">
        <v>107.81</v>
      </c>
      <c r="N752" s="2">
        <v>107.87</v>
      </c>
      <c r="O752" s="2">
        <v>0.01</v>
      </c>
      <c r="P752" s="2">
        <v>3367</v>
      </c>
    </row>
    <row r="753" spans="1:16" x14ac:dyDescent="0.3">
      <c r="A753" s="27">
        <v>43270</v>
      </c>
      <c r="B753" s="2">
        <v>120.63</v>
      </c>
      <c r="C753" s="2">
        <v>120.69</v>
      </c>
      <c r="D753" s="2">
        <v>120.47</v>
      </c>
      <c r="E753" s="2">
        <v>120.54</v>
      </c>
      <c r="F753" s="2">
        <v>0.06</v>
      </c>
      <c r="G753" s="2">
        <v>1704</v>
      </c>
      <c r="H753" s="1"/>
      <c r="J753" s="27">
        <v>43270</v>
      </c>
      <c r="K753" s="2">
        <v>108.1</v>
      </c>
      <c r="L753" s="2">
        <v>108.1</v>
      </c>
      <c r="M753" s="2">
        <v>108.05</v>
      </c>
      <c r="N753" s="2">
        <v>108.06</v>
      </c>
      <c r="O753" s="2">
        <v>0.02</v>
      </c>
      <c r="P753" s="2">
        <v>3279</v>
      </c>
    </row>
    <row r="754" spans="1:16" x14ac:dyDescent="0.3">
      <c r="A754" s="27">
        <v>43269</v>
      </c>
      <c r="B754" s="2">
        <v>120.29</v>
      </c>
      <c r="C754" s="2">
        <v>120.62</v>
      </c>
      <c r="D754" s="2">
        <v>120.19</v>
      </c>
      <c r="E754" s="2">
        <v>120.48</v>
      </c>
      <c r="F754" s="2">
        <v>0.27</v>
      </c>
      <c r="G754" s="2">
        <v>2089</v>
      </c>
      <c r="H754" s="1"/>
      <c r="J754" s="27">
        <v>43269</v>
      </c>
      <c r="K754" s="2">
        <v>108.01</v>
      </c>
      <c r="L754" s="2">
        <v>108.07</v>
      </c>
      <c r="M754" s="2">
        <v>107.98</v>
      </c>
      <c r="N754" s="2">
        <v>108.04</v>
      </c>
      <c r="O754" s="2">
        <v>0.05</v>
      </c>
      <c r="P754" s="2">
        <v>3213</v>
      </c>
    </row>
    <row r="755" spans="1:16" x14ac:dyDescent="0.3">
      <c r="A755" s="27">
        <v>43266</v>
      </c>
      <c r="B755" s="2">
        <v>120.15</v>
      </c>
      <c r="C755" s="2">
        <v>120.32</v>
      </c>
      <c r="D755" s="2">
        <v>120.01</v>
      </c>
      <c r="E755" s="2">
        <v>120.21</v>
      </c>
      <c r="F755" s="2">
        <v>0.28999999999999998</v>
      </c>
      <c r="G755" s="2">
        <v>684</v>
      </c>
      <c r="H755" s="1"/>
      <c r="J755" s="27">
        <v>43266</v>
      </c>
      <c r="K755" s="2">
        <v>107.94</v>
      </c>
      <c r="L755" s="2">
        <v>108.01</v>
      </c>
      <c r="M755" s="2">
        <v>107.93</v>
      </c>
      <c r="N755" s="2">
        <v>107.99</v>
      </c>
      <c r="O755" s="2">
        <v>0.1</v>
      </c>
      <c r="P755" s="2">
        <v>-1218</v>
      </c>
    </row>
    <row r="756" spans="1:16" x14ac:dyDescent="0.3">
      <c r="A756" s="27">
        <v>43265</v>
      </c>
      <c r="B756" s="2">
        <v>119.66</v>
      </c>
      <c r="C756" s="2">
        <v>120.03</v>
      </c>
      <c r="D756" s="2">
        <v>119.66</v>
      </c>
      <c r="E756" s="2">
        <v>119.92</v>
      </c>
      <c r="F756" s="2">
        <v>0.02</v>
      </c>
      <c r="G756" s="2">
        <v>1069</v>
      </c>
      <c r="H756" s="1"/>
      <c r="J756" s="27">
        <v>43265</v>
      </c>
      <c r="K756" s="2">
        <v>107.81</v>
      </c>
      <c r="L756" s="2">
        <v>107.92</v>
      </c>
      <c r="M756" s="2">
        <v>107.81</v>
      </c>
      <c r="N756" s="2">
        <v>107.89</v>
      </c>
      <c r="O756" s="2">
        <v>-0.05</v>
      </c>
      <c r="P756" s="2">
        <v>507</v>
      </c>
    </row>
    <row r="757" spans="1:16" x14ac:dyDescent="0.3">
      <c r="A757" s="27">
        <v>43263</v>
      </c>
      <c r="B757" s="2">
        <v>119.82</v>
      </c>
      <c r="C757" s="2">
        <v>120.1</v>
      </c>
      <c r="D757" s="2">
        <v>119.71</v>
      </c>
      <c r="E757" s="2">
        <v>119.9</v>
      </c>
      <c r="F757" s="2">
        <v>0.14000000000000001</v>
      </c>
      <c r="G757" s="2">
        <v>684</v>
      </c>
      <c r="H757" s="1"/>
      <c r="J757" s="27">
        <v>43263</v>
      </c>
      <c r="K757" s="2">
        <v>107.92</v>
      </c>
      <c r="L757" s="2">
        <v>108</v>
      </c>
      <c r="M757" s="2">
        <v>107.89</v>
      </c>
      <c r="N757" s="2">
        <v>107.94</v>
      </c>
      <c r="O757" s="2">
        <v>0.04</v>
      </c>
      <c r="P757" s="2">
        <v>-1234</v>
      </c>
    </row>
    <row r="758" spans="1:16" x14ac:dyDescent="0.3">
      <c r="A758" s="27">
        <v>43262</v>
      </c>
      <c r="B758" s="2">
        <v>119.78</v>
      </c>
      <c r="C758" s="2">
        <v>119.8</v>
      </c>
      <c r="D758" s="2">
        <v>119.65</v>
      </c>
      <c r="E758" s="2">
        <v>119.76</v>
      </c>
      <c r="F758" s="2">
        <v>-0.23</v>
      </c>
      <c r="G758" s="2">
        <v>-337</v>
      </c>
      <c r="H758" s="1"/>
      <c r="J758" s="27">
        <v>43262</v>
      </c>
      <c r="K758" s="2">
        <v>107.89</v>
      </c>
      <c r="L758" s="2">
        <v>107.91</v>
      </c>
      <c r="M758" s="2">
        <v>107.87</v>
      </c>
      <c r="N758" s="2">
        <v>107.9</v>
      </c>
      <c r="O758" s="2">
        <v>-0.04</v>
      </c>
      <c r="P758" s="2">
        <v>-934</v>
      </c>
    </row>
    <row r="759" spans="1:16" x14ac:dyDescent="0.3">
      <c r="A759" s="27">
        <v>43259</v>
      </c>
      <c r="B759" s="2">
        <v>119.75</v>
      </c>
      <c r="C759" s="2">
        <v>119.99</v>
      </c>
      <c r="D759" s="2">
        <v>119.54</v>
      </c>
      <c r="E759" s="2">
        <v>119.99</v>
      </c>
      <c r="F759" s="2">
        <v>0.47</v>
      </c>
      <c r="G759" s="2">
        <v>523</v>
      </c>
      <c r="H759" s="1"/>
      <c r="J759" s="27">
        <v>43259</v>
      </c>
      <c r="K759" s="2">
        <v>107.84</v>
      </c>
      <c r="L759" s="2">
        <v>107.94</v>
      </c>
      <c r="M759" s="2">
        <v>107.8</v>
      </c>
      <c r="N759" s="2">
        <v>107.94</v>
      </c>
      <c r="O759" s="2">
        <v>0.14000000000000001</v>
      </c>
      <c r="P759" s="2">
        <v>1643</v>
      </c>
    </row>
    <row r="760" spans="1:16" x14ac:dyDescent="0.3">
      <c r="A760" s="27">
        <v>43258</v>
      </c>
      <c r="B760" s="2">
        <v>119.6</v>
      </c>
      <c r="C760" s="2">
        <v>119.64</v>
      </c>
      <c r="D760" s="2">
        <v>119.49</v>
      </c>
      <c r="E760" s="2">
        <v>119.52</v>
      </c>
      <c r="F760" s="2">
        <v>-0.34</v>
      </c>
      <c r="G760" s="2">
        <v>-1722</v>
      </c>
      <c r="H760" s="1"/>
      <c r="J760" s="27">
        <v>43258</v>
      </c>
      <c r="K760" s="2">
        <v>107.81</v>
      </c>
      <c r="L760" s="2">
        <v>107.84</v>
      </c>
      <c r="M760" s="2">
        <v>107.77</v>
      </c>
      <c r="N760" s="2">
        <v>107.8</v>
      </c>
      <c r="O760" s="2">
        <v>-0.06</v>
      </c>
      <c r="P760" s="2">
        <v>-4700</v>
      </c>
    </row>
    <row r="761" spans="1:16" x14ac:dyDescent="0.3">
      <c r="A761" s="27">
        <v>43256</v>
      </c>
      <c r="B761" s="2">
        <v>119.6</v>
      </c>
      <c r="C761" s="2">
        <v>119.94</v>
      </c>
      <c r="D761" s="2">
        <v>119.59</v>
      </c>
      <c r="E761" s="2">
        <v>119.86</v>
      </c>
      <c r="F761" s="2">
        <v>0.21</v>
      </c>
      <c r="G761" s="2">
        <v>2682</v>
      </c>
      <c r="H761" s="1"/>
      <c r="J761" s="27">
        <v>43256</v>
      </c>
      <c r="K761" s="2">
        <v>107.82</v>
      </c>
      <c r="L761" s="2">
        <v>107.87</v>
      </c>
      <c r="M761" s="2">
        <v>107.79</v>
      </c>
      <c r="N761" s="2">
        <v>107.86</v>
      </c>
      <c r="O761" s="2">
        <v>0.03</v>
      </c>
      <c r="P761" s="2">
        <v>-4193</v>
      </c>
    </row>
    <row r="762" spans="1:16" x14ac:dyDescent="0.3">
      <c r="A762" s="27">
        <v>43255</v>
      </c>
      <c r="B762" s="2">
        <v>119.84</v>
      </c>
      <c r="C762" s="2">
        <v>119.91</v>
      </c>
      <c r="D762" s="2">
        <v>119.65</v>
      </c>
      <c r="E762" s="2">
        <v>119.65</v>
      </c>
      <c r="F762" s="2">
        <v>-0.32</v>
      </c>
      <c r="G762" s="2">
        <v>3465</v>
      </c>
      <c r="H762" s="1"/>
      <c r="J762" s="27">
        <v>43255</v>
      </c>
      <c r="K762" s="2">
        <v>107.87</v>
      </c>
      <c r="L762" s="2">
        <v>107.89</v>
      </c>
      <c r="M762" s="2">
        <v>107.83</v>
      </c>
      <c r="N762" s="2">
        <v>107.83</v>
      </c>
      <c r="O762" s="2">
        <v>-0.06</v>
      </c>
      <c r="P762" s="2">
        <v>-3231</v>
      </c>
    </row>
    <row r="763" spans="1:16" x14ac:dyDescent="0.3">
      <c r="A763" s="27">
        <v>43252</v>
      </c>
      <c r="B763" s="2">
        <v>120.12</v>
      </c>
      <c r="C763" s="2">
        <v>120.18</v>
      </c>
      <c r="D763" s="2">
        <v>119.96</v>
      </c>
      <c r="E763" s="2">
        <v>119.97</v>
      </c>
      <c r="F763" s="2">
        <v>-7.0000000000000007E-2</v>
      </c>
      <c r="G763" s="2">
        <v>2673</v>
      </c>
      <c r="H763" s="1"/>
      <c r="J763" s="27">
        <v>43252</v>
      </c>
      <c r="K763" s="2">
        <v>107.9</v>
      </c>
      <c r="L763" s="2">
        <v>107.96</v>
      </c>
      <c r="M763" s="2">
        <v>107.87</v>
      </c>
      <c r="N763" s="2">
        <v>107.89</v>
      </c>
      <c r="O763" s="2">
        <v>0.01</v>
      </c>
      <c r="P763" s="2">
        <v>-1354</v>
      </c>
    </row>
    <row r="764" spans="1:16" x14ac:dyDescent="0.3">
      <c r="A764" s="27">
        <v>43251</v>
      </c>
      <c r="B764" s="2">
        <v>119.92</v>
      </c>
      <c r="C764" s="2">
        <v>120.31</v>
      </c>
      <c r="D764" s="2">
        <v>119.92</v>
      </c>
      <c r="E764" s="2">
        <v>120.04</v>
      </c>
      <c r="F764" s="2">
        <v>0</v>
      </c>
      <c r="G764" s="2">
        <v>5593</v>
      </c>
      <c r="H764" s="1"/>
      <c r="J764" s="27">
        <v>43251</v>
      </c>
      <c r="K764" s="2">
        <v>107.85</v>
      </c>
      <c r="L764" s="2">
        <v>107.96</v>
      </c>
      <c r="M764" s="2">
        <v>107.85</v>
      </c>
      <c r="N764" s="2">
        <v>107.88</v>
      </c>
      <c r="O764" s="2">
        <v>0.01</v>
      </c>
      <c r="P764" s="2">
        <v>1535</v>
      </c>
    </row>
    <row r="765" spans="1:16" x14ac:dyDescent="0.3">
      <c r="A765" s="27">
        <v>43250</v>
      </c>
      <c r="B765" s="2">
        <v>120.8</v>
      </c>
      <c r="C765" s="2">
        <v>120.85</v>
      </c>
      <c r="D765" s="2">
        <v>119.9</v>
      </c>
      <c r="E765" s="2">
        <v>120.04</v>
      </c>
      <c r="F765" s="2">
        <v>-0.11</v>
      </c>
      <c r="G765" s="2">
        <v>-2302</v>
      </c>
      <c r="H765" s="1"/>
      <c r="J765" s="27">
        <v>43250</v>
      </c>
      <c r="K765" s="2">
        <v>108.05</v>
      </c>
      <c r="L765" s="2">
        <v>108.06</v>
      </c>
      <c r="M765" s="2">
        <v>107.85</v>
      </c>
      <c r="N765" s="2">
        <v>107.87</v>
      </c>
      <c r="O765" s="2">
        <v>-0.03</v>
      </c>
      <c r="P765" s="2">
        <v>1608</v>
      </c>
    </row>
    <row r="766" spans="1:16" x14ac:dyDescent="0.3">
      <c r="A766" s="27">
        <v>43249</v>
      </c>
      <c r="B766" s="2">
        <v>119.93</v>
      </c>
      <c r="C766" s="2">
        <v>120.15</v>
      </c>
      <c r="D766" s="2">
        <v>119.87</v>
      </c>
      <c r="E766" s="2">
        <v>120.15</v>
      </c>
      <c r="F766" s="2">
        <v>0.4</v>
      </c>
      <c r="G766" s="2">
        <v>4965</v>
      </c>
      <c r="H766" s="1"/>
      <c r="J766" s="27">
        <v>43249</v>
      </c>
      <c r="K766" s="2">
        <v>107.89</v>
      </c>
      <c r="L766" s="2">
        <v>107.9</v>
      </c>
      <c r="M766" s="2">
        <v>107.86</v>
      </c>
      <c r="N766" s="2">
        <v>107.9</v>
      </c>
      <c r="O766" s="2">
        <v>0.05</v>
      </c>
      <c r="P766" s="2">
        <v>5769</v>
      </c>
    </row>
    <row r="767" spans="1:16" x14ac:dyDescent="0.3">
      <c r="A767" s="27">
        <v>43248</v>
      </c>
      <c r="B767" s="2">
        <v>120.01</v>
      </c>
      <c r="C767" s="2">
        <v>120.06</v>
      </c>
      <c r="D767" s="2">
        <v>119.7</v>
      </c>
      <c r="E767" s="2">
        <v>119.75</v>
      </c>
      <c r="F767" s="2">
        <v>0</v>
      </c>
      <c r="G767" s="2">
        <v>250</v>
      </c>
      <c r="H767" s="1"/>
      <c r="J767" s="27">
        <v>43248</v>
      </c>
      <c r="K767" s="2">
        <v>107.88</v>
      </c>
      <c r="L767" s="2">
        <v>107.89</v>
      </c>
      <c r="M767" s="2">
        <v>107.81</v>
      </c>
      <c r="N767" s="2">
        <v>107.85</v>
      </c>
      <c r="O767" s="2">
        <v>0.02</v>
      </c>
      <c r="P767" s="2">
        <v>2346</v>
      </c>
    </row>
    <row r="768" spans="1:16" x14ac:dyDescent="0.3">
      <c r="A768" s="27">
        <v>43245</v>
      </c>
      <c r="B768" s="2">
        <v>119.85</v>
      </c>
      <c r="C768" s="2">
        <v>119.97</v>
      </c>
      <c r="D768" s="2">
        <v>119.75</v>
      </c>
      <c r="E768" s="2">
        <v>119.75</v>
      </c>
      <c r="F768" s="2">
        <v>-0.03</v>
      </c>
      <c r="G768" s="2">
        <v>1882</v>
      </c>
      <c r="H768" s="1"/>
      <c r="J768" s="27">
        <v>43245</v>
      </c>
      <c r="K768" s="2">
        <v>107.89</v>
      </c>
      <c r="L768" s="2">
        <v>107.92</v>
      </c>
      <c r="M768" s="2">
        <v>107.83</v>
      </c>
      <c r="N768" s="2">
        <v>107.83</v>
      </c>
      <c r="O768" s="2">
        <v>-0.02</v>
      </c>
      <c r="P768" s="2">
        <v>-6149</v>
      </c>
    </row>
    <row r="769" spans="1:16" x14ac:dyDescent="0.3">
      <c r="A769" s="27">
        <v>43244</v>
      </c>
      <c r="B769" s="2">
        <v>119.81</v>
      </c>
      <c r="C769" s="2">
        <v>120.18</v>
      </c>
      <c r="D769" s="2">
        <v>119.78</v>
      </c>
      <c r="E769" s="2">
        <v>119.78</v>
      </c>
      <c r="F769" s="2">
        <v>0.2</v>
      </c>
      <c r="G769" s="2">
        <v>1259</v>
      </c>
      <c r="H769" s="1"/>
      <c r="J769" s="27">
        <v>43244</v>
      </c>
      <c r="K769" s="2">
        <v>107.8</v>
      </c>
      <c r="L769" s="2">
        <v>107.93</v>
      </c>
      <c r="M769" s="2">
        <v>107.8</v>
      </c>
      <c r="N769" s="2">
        <v>107.85</v>
      </c>
      <c r="O769" s="2">
        <v>0.1</v>
      </c>
      <c r="P769" s="2">
        <v>-2256</v>
      </c>
    </row>
    <row r="770" spans="1:16" x14ac:dyDescent="0.3">
      <c r="A770" s="27">
        <v>43243</v>
      </c>
      <c r="B770" s="2">
        <v>119.36</v>
      </c>
      <c r="C770" s="2">
        <v>119.58</v>
      </c>
      <c r="D770" s="2">
        <v>119.26</v>
      </c>
      <c r="E770" s="2">
        <v>119.58</v>
      </c>
      <c r="F770" s="2">
        <v>0.25</v>
      </c>
      <c r="G770" s="2">
        <v>-2135</v>
      </c>
      <c r="H770" s="1"/>
      <c r="J770" s="27">
        <v>43243</v>
      </c>
      <c r="K770" s="2">
        <v>107.68</v>
      </c>
      <c r="L770" s="2">
        <v>107.75</v>
      </c>
      <c r="M770" s="2">
        <v>107.66</v>
      </c>
      <c r="N770" s="2">
        <v>107.75</v>
      </c>
      <c r="O770" s="2">
        <v>7.0000000000000007E-2</v>
      </c>
      <c r="P770" s="2">
        <v>661</v>
      </c>
    </row>
    <row r="771" spans="1:16" x14ac:dyDescent="0.3">
      <c r="A771" s="27">
        <v>43241</v>
      </c>
      <c r="B771" s="2">
        <v>119.34</v>
      </c>
      <c r="C771" s="2">
        <v>119.44</v>
      </c>
      <c r="D771" s="2">
        <v>119.24</v>
      </c>
      <c r="E771" s="2">
        <v>119.33</v>
      </c>
      <c r="F771" s="2">
        <v>-0.12</v>
      </c>
      <c r="G771" s="2">
        <v>-453</v>
      </c>
      <c r="H771" s="1"/>
      <c r="J771" s="27">
        <v>43241</v>
      </c>
      <c r="K771" s="2">
        <v>107.74</v>
      </c>
      <c r="L771" s="2">
        <v>107.77</v>
      </c>
      <c r="M771" s="2">
        <v>107.67</v>
      </c>
      <c r="N771" s="2">
        <v>107.68</v>
      </c>
      <c r="O771" s="2">
        <v>-0.08</v>
      </c>
      <c r="P771" s="2">
        <v>2232</v>
      </c>
    </row>
    <row r="772" spans="1:16" x14ac:dyDescent="0.3">
      <c r="A772" s="27">
        <v>43238</v>
      </c>
      <c r="B772" s="2">
        <v>119.07</v>
      </c>
      <c r="C772" s="2">
        <v>119.45</v>
      </c>
      <c r="D772" s="2">
        <v>118.86</v>
      </c>
      <c r="E772" s="2">
        <v>119.45</v>
      </c>
      <c r="F772" s="2">
        <v>0.52</v>
      </c>
      <c r="G772" s="2">
        <v>-2819</v>
      </c>
      <c r="H772" s="1"/>
      <c r="J772" s="27">
        <v>43238</v>
      </c>
      <c r="K772" s="2">
        <v>107.63</v>
      </c>
      <c r="L772" s="2">
        <v>107.76</v>
      </c>
      <c r="M772" s="2">
        <v>107.61</v>
      </c>
      <c r="N772" s="2">
        <v>107.76</v>
      </c>
      <c r="O772" s="2">
        <v>0.17</v>
      </c>
      <c r="P772" s="2">
        <v>3729</v>
      </c>
    </row>
    <row r="773" spans="1:16" x14ac:dyDescent="0.3">
      <c r="A773" s="27">
        <v>43237</v>
      </c>
      <c r="B773" s="2">
        <v>118.93</v>
      </c>
      <c r="C773" s="2">
        <v>119.34</v>
      </c>
      <c r="D773" s="2">
        <v>118.81</v>
      </c>
      <c r="E773" s="2">
        <v>118.93</v>
      </c>
      <c r="F773" s="2">
        <v>-0.16</v>
      </c>
      <c r="G773" s="2">
        <v>-5401</v>
      </c>
      <c r="H773" s="1"/>
      <c r="J773" s="27">
        <v>43237</v>
      </c>
      <c r="K773" s="2">
        <v>107.52</v>
      </c>
      <c r="L773" s="2">
        <v>107.69</v>
      </c>
      <c r="M773" s="2">
        <v>107.5</v>
      </c>
      <c r="N773" s="2">
        <v>107.59</v>
      </c>
      <c r="O773" s="2">
        <v>0.04</v>
      </c>
      <c r="P773" s="2">
        <v>2363</v>
      </c>
    </row>
    <row r="774" spans="1:16" x14ac:dyDescent="0.3">
      <c r="A774" s="27">
        <v>43236</v>
      </c>
      <c r="B774" s="2">
        <v>118.42</v>
      </c>
      <c r="C774" s="2">
        <v>119.09</v>
      </c>
      <c r="D774" s="2">
        <v>118.42</v>
      </c>
      <c r="E774" s="2">
        <v>119.09</v>
      </c>
      <c r="F774" s="2">
        <v>0.28000000000000003</v>
      </c>
      <c r="G774" s="2">
        <v>446</v>
      </c>
      <c r="H774" s="1"/>
      <c r="J774" s="27">
        <v>43236</v>
      </c>
      <c r="K774" s="2">
        <v>107.38</v>
      </c>
      <c r="L774" s="2">
        <v>107.55</v>
      </c>
      <c r="M774" s="2">
        <v>107.38</v>
      </c>
      <c r="N774" s="2">
        <v>107.55</v>
      </c>
      <c r="O774" s="2">
        <v>0.1</v>
      </c>
      <c r="P774" s="2">
        <v>-3779</v>
      </c>
    </row>
    <row r="775" spans="1:16" x14ac:dyDescent="0.3">
      <c r="A775" s="27">
        <v>43235</v>
      </c>
      <c r="B775" s="2">
        <v>118.92</v>
      </c>
      <c r="C775" s="2">
        <v>119.03</v>
      </c>
      <c r="D775" s="2">
        <v>118.72</v>
      </c>
      <c r="E775" s="2">
        <v>118.81</v>
      </c>
      <c r="F775" s="2">
        <v>-0.22</v>
      </c>
      <c r="G775" s="2">
        <v>-1168</v>
      </c>
      <c r="H775" s="1"/>
      <c r="J775" s="27">
        <v>43235</v>
      </c>
      <c r="K775" s="2">
        <v>107.44</v>
      </c>
      <c r="L775" s="2">
        <v>107.51</v>
      </c>
      <c r="M775" s="2">
        <v>107.43</v>
      </c>
      <c r="N775" s="2">
        <v>107.45</v>
      </c>
      <c r="O775" s="2">
        <v>-0.02</v>
      </c>
      <c r="P775" s="2">
        <v>-2742</v>
      </c>
    </row>
    <row r="776" spans="1:16" x14ac:dyDescent="0.3">
      <c r="A776" s="27">
        <v>43234</v>
      </c>
      <c r="B776" s="2">
        <v>118.99</v>
      </c>
      <c r="C776" s="2">
        <v>119.13</v>
      </c>
      <c r="D776" s="2">
        <v>118.94</v>
      </c>
      <c r="E776" s="2">
        <v>119.03</v>
      </c>
      <c r="F776" s="2">
        <v>-0.04</v>
      </c>
      <c r="G776" s="2">
        <v>3871</v>
      </c>
      <c r="H776" s="1"/>
      <c r="J776" s="27">
        <v>43234</v>
      </c>
      <c r="K776" s="2">
        <v>107.51</v>
      </c>
      <c r="L776" s="2">
        <v>107.53</v>
      </c>
      <c r="M776" s="2">
        <v>107.44</v>
      </c>
      <c r="N776" s="2">
        <v>107.47</v>
      </c>
      <c r="O776" s="2">
        <v>-0.05</v>
      </c>
      <c r="P776" s="2">
        <v>-3602</v>
      </c>
    </row>
    <row r="777" spans="1:16" x14ac:dyDescent="0.3">
      <c r="A777" s="27">
        <v>43231</v>
      </c>
      <c r="B777" s="2">
        <v>119.2</v>
      </c>
      <c r="C777" s="2">
        <v>119.24</v>
      </c>
      <c r="D777" s="2">
        <v>119.03</v>
      </c>
      <c r="E777" s="2">
        <v>119.07</v>
      </c>
      <c r="F777" s="2">
        <v>-0.08</v>
      </c>
      <c r="G777" s="2">
        <v>-1916</v>
      </c>
      <c r="H777" s="1"/>
      <c r="J777" s="27">
        <v>43231</v>
      </c>
      <c r="K777" s="2">
        <v>107.57</v>
      </c>
      <c r="L777" s="2">
        <v>107.59</v>
      </c>
      <c r="M777" s="2">
        <v>107.5</v>
      </c>
      <c r="N777" s="2">
        <v>107.52</v>
      </c>
      <c r="O777" s="2">
        <v>-0.03</v>
      </c>
      <c r="P777" s="2">
        <v>710</v>
      </c>
    </row>
    <row r="778" spans="1:16" x14ac:dyDescent="0.3">
      <c r="A778" s="27">
        <v>43230</v>
      </c>
      <c r="B778" s="2">
        <v>118.87</v>
      </c>
      <c r="C778" s="2">
        <v>119.27</v>
      </c>
      <c r="D778" s="2">
        <v>118.87</v>
      </c>
      <c r="E778" s="2">
        <v>119.15</v>
      </c>
      <c r="F778" s="2">
        <v>0.24</v>
      </c>
      <c r="G778" s="2">
        <v>-1096</v>
      </c>
      <c r="H778" s="1"/>
      <c r="J778" s="27">
        <v>43230</v>
      </c>
      <c r="K778" s="2">
        <v>107.46</v>
      </c>
      <c r="L778" s="2">
        <v>107.57</v>
      </c>
      <c r="M778" s="2">
        <v>107.46</v>
      </c>
      <c r="N778" s="2">
        <v>107.55</v>
      </c>
      <c r="O778" s="2">
        <v>0.08</v>
      </c>
      <c r="P778" s="2">
        <v>379</v>
      </c>
    </row>
    <row r="779" spans="1:16" x14ac:dyDescent="0.3">
      <c r="A779" s="27">
        <v>43229</v>
      </c>
      <c r="B779" s="2">
        <v>119.1</v>
      </c>
      <c r="C779" s="2">
        <v>119.15</v>
      </c>
      <c r="D779" s="2">
        <v>118.83</v>
      </c>
      <c r="E779" s="2">
        <v>118.91</v>
      </c>
      <c r="F779" s="2">
        <v>-0.24</v>
      </c>
      <c r="G779" s="2">
        <v>-1589</v>
      </c>
      <c r="H779" s="1"/>
      <c r="J779" s="27">
        <v>43229</v>
      </c>
      <c r="K779" s="2">
        <v>107.46</v>
      </c>
      <c r="L779" s="2">
        <v>107.52</v>
      </c>
      <c r="M779" s="2">
        <v>107.43</v>
      </c>
      <c r="N779" s="2">
        <v>107.47</v>
      </c>
      <c r="O779" s="2">
        <v>-0.01</v>
      </c>
      <c r="P779" s="2">
        <v>-3123</v>
      </c>
    </row>
    <row r="780" spans="1:16" x14ac:dyDescent="0.3">
      <c r="A780" s="27">
        <v>43228</v>
      </c>
      <c r="B780" s="2">
        <v>119.15</v>
      </c>
      <c r="C780" s="2">
        <v>119.25</v>
      </c>
      <c r="D780" s="2">
        <v>118.92</v>
      </c>
      <c r="E780" s="2">
        <v>119.15</v>
      </c>
      <c r="F780" s="2">
        <v>-0.1</v>
      </c>
      <c r="G780" s="2">
        <v>1182</v>
      </c>
      <c r="H780" s="1"/>
      <c r="J780" s="27">
        <v>43228</v>
      </c>
      <c r="K780" s="2">
        <v>107.45</v>
      </c>
      <c r="L780" s="2">
        <v>107.48</v>
      </c>
      <c r="M780" s="2">
        <v>107.41</v>
      </c>
      <c r="N780" s="2">
        <v>107.48</v>
      </c>
      <c r="O780" s="2">
        <v>-0.04</v>
      </c>
      <c r="P780" s="2">
        <v>-4137</v>
      </c>
    </row>
    <row r="781" spans="1:16" x14ac:dyDescent="0.3">
      <c r="A781" s="27">
        <v>43224</v>
      </c>
      <c r="B781" s="2">
        <v>119.51</v>
      </c>
      <c r="C781" s="2">
        <v>119.53</v>
      </c>
      <c r="D781" s="2">
        <v>119.14</v>
      </c>
      <c r="E781" s="2">
        <v>119.25</v>
      </c>
      <c r="F781" s="2">
        <v>-0.05</v>
      </c>
      <c r="G781" s="2">
        <v>-17</v>
      </c>
      <c r="H781" s="1"/>
      <c r="J781" s="27">
        <v>43224</v>
      </c>
      <c r="K781" s="2">
        <v>107.65</v>
      </c>
      <c r="L781" s="2">
        <v>107.66</v>
      </c>
      <c r="M781" s="2">
        <v>107.49</v>
      </c>
      <c r="N781" s="2">
        <v>107.52</v>
      </c>
      <c r="O781" s="2">
        <v>-0.09</v>
      </c>
      <c r="P781" s="2">
        <v>-7984</v>
      </c>
    </row>
    <row r="782" spans="1:16" x14ac:dyDescent="0.3">
      <c r="A782" s="27">
        <v>43223</v>
      </c>
      <c r="B782" s="2">
        <v>119.54</v>
      </c>
      <c r="C782" s="2">
        <v>119.6</v>
      </c>
      <c r="D782" s="2">
        <v>119.3</v>
      </c>
      <c r="E782" s="2">
        <v>119.3</v>
      </c>
      <c r="F782" s="2">
        <v>-0.13</v>
      </c>
      <c r="G782" s="2">
        <v>-628</v>
      </c>
      <c r="H782" s="1"/>
      <c r="J782" s="27">
        <v>43223</v>
      </c>
      <c r="K782" s="2">
        <v>107.69</v>
      </c>
      <c r="L782" s="2">
        <v>107.71</v>
      </c>
      <c r="M782" s="2">
        <v>107.61</v>
      </c>
      <c r="N782" s="2">
        <v>107.61</v>
      </c>
      <c r="O782" s="2">
        <v>-0.06</v>
      </c>
      <c r="P782" s="2">
        <v>-2468</v>
      </c>
    </row>
    <row r="783" spans="1:16" x14ac:dyDescent="0.3">
      <c r="A783" s="27">
        <v>43222</v>
      </c>
      <c r="B783" s="2">
        <v>119.46</v>
      </c>
      <c r="C783" s="2">
        <v>119.57</v>
      </c>
      <c r="D783" s="2">
        <v>119.24</v>
      </c>
      <c r="E783" s="2">
        <v>119.43</v>
      </c>
      <c r="F783" s="2">
        <v>-0.27</v>
      </c>
      <c r="G783" s="2">
        <v>1466</v>
      </c>
      <c r="H783" s="1"/>
      <c r="J783" s="27">
        <v>43222</v>
      </c>
      <c r="K783" s="2">
        <v>107.69</v>
      </c>
      <c r="L783" s="2">
        <v>107.71</v>
      </c>
      <c r="M783" s="2">
        <v>107.62</v>
      </c>
      <c r="N783" s="2">
        <v>107.67</v>
      </c>
      <c r="O783" s="2">
        <v>-0.06</v>
      </c>
      <c r="P783" s="2">
        <v>3765</v>
      </c>
    </row>
    <row r="784" spans="1:16" x14ac:dyDescent="0.3">
      <c r="A784" s="27">
        <v>43220</v>
      </c>
      <c r="B784" s="2">
        <v>120.03</v>
      </c>
      <c r="C784" s="2">
        <v>120.06</v>
      </c>
      <c r="D784" s="2">
        <v>119.7</v>
      </c>
      <c r="E784" s="2">
        <v>119.7</v>
      </c>
      <c r="F784" s="2">
        <v>-0.21</v>
      </c>
      <c r="G784" s="2">
        <v>-1428</v>
      </c>
      <c r="H784" s="1"/>
      <c r="J784" s="27">
        <v>43220</v>
      </c>
      <c r="K784" s="2">
        <v>107.79</v>
      </c>
      <c r="L784" s="2">
        <v>107.8</v>
      </c>
      <c r="M784" s="2">
        <v>107.72</v>
      </c>
      <c r="N784" s="2">
        <v>107.73</v>
      </c>
      <c r="O784" s="2">
        <v>-0.03</v>
      </c>
      <c r="P784" s="2">
        <v>2846</v>
      </c>
    </row>
    <row r="785" spans="1:16" x14ac:dyDescent="0.3">
      <c r="A785" s="27">
        <v>43217</v>
      </c>
      <c r="B785" s="2">
        <v>119.74</v>
      </c>
      <c r="C785" s="2">
        <v>119.91</v>
      </c>
      <c r="D785" s="2">
        <v>119.61</v>
      </c>
      <c r="E785" s="2">
        <v>119.91</v>
      </c>
      <c r="F785" s="2">
        <v>0.47</v>
      </c>
      <c r="G785" s="2">
        <v>2494</v>
      </c>
      <c r="H785" s="1"/>
      <c r="J785" s="27">
        <v>43217</v>
      </c>
      <c r="K785" s="2">
        <v>107.74</v>
      </c>
      <c r="L785" s="2">
        <v>107.77</v>
      </c>
      <c r="M785" s="2">
        <v>107.7</v>
      </c>
      <c r="N785" s="2">
        <v>107.76</v>
      </c>
      <c r="O785" s="2">
        <v>0.1</v>
      </c>
      <c r="P785" s="2">
        <v>-3012</v>
      </c>
    </row>
    <row r="786" spans="1:16" x14ac:dyDescent="0.3">
      <c r="A786" s="27">
        <v>43216</v>
      </c>
      <c r="B786" s="2">
        <v>119.19</v>
      </c>
      <c r="C786" s="2">
        <v>119.44</v>
      </c>
      <c r="D786" s="2">
        <v>119.17</v>
      </c>
      <c r="E786" s="2">
        <v>119.44</v>
      </c>
      <c r="F786" s="2">
        <v>0.24</v>
      </c>
      <c r="G786" s="2">
        <v>617</v>
      </c>
      <c r="H786" s="1"/>
      <c r="J786" s="27">
        <v>43216</v>
      </c>
      <c r="K786" s="2">
        <v>107.59</v>
      </c>
      <c r="L786" s="2">
        <v>107.66</v>
      </c>
      <c r="M786" s="2">
        <v>107.58</v>
      </c>
      <c r="N786" s="2">
        <v>107.66</v>
      </c>
      <c r="O786" s="2">
        <v>0.08</v>
      </c>
      <c r="P786" s="2">
        <v>-3770</v>
      </c>
    </row>
    <row r="787" spans="1:16" x14ac:dyDescent="0.3">
      <c r="A787" s="27">
        <v>43215</v>
      </c>
      <c r="B787" s="2">
        <v>119.6</v>
      </c>
      <c r="C787" s="2">
        <v>119.6</v>
      </c>
      <c r="D787" s="2">
        <v>119.2</v>
      </c>
      <c r="E787" s="2">
        <v>119.2</v>
      </c>
      <c r="F787" s="2">
        <v>-0.46</v>
      </c>
      <c r="G787" s="2">
        <v>-4382</v>
      </c>
      <c r="H787" s="1"/>
      <c r="J787" s="27">
        <v>43215</v>
      </c>
      <c r="K787" s="2">
        <v>107.67</v>
      </c>
      <c r="L787" s="2">
        <v>107.68</v>
      </c>
      <c r="M787" s="2">
        <v>107.58</v>
      </c>
      <c r="N787" s="2">
        <v>107.58</v>
      </c>
      <c r="O787" s="2">
        <v>-0.09</v>
      </c>
      <c r="P787" s="2">
        <v>-1921</v>
      </c>
    </row>
    <row r="788" spans="1:16" x14ac:dyDescent="0.3">
      <c r="A788" s="27">
        <v>43214</v>
      </c>
      <c r="B788" s="2">
        <v>119.63</v>
      </c>
      <c r="C788" s="2">
        <v>119.79</v>
      </c>
      <c r="D788" s="2">
        <v>119.57</v>
      </c>
      <c r="E788" s="2">
        <v>119.66</v>
      </c>
      <c r="F788" s="2">
        <v>0.03</v>
      </c>
      <c r="G788" s="2">
        <v>-2177</v>
      </c>
      <c r="H788" s="1"/>
      <c r="J788" s="27">
        <v>43214</v>
      </c>
      <c r="K788" s="2">
        <v>107.64</v>
      </c>
      <c r="L788" s="2">
        <v>107.71</v>
      </c>
      <c r="M788" s="2">
        <v>107.64</v>
      </c>
      <c r="N788" s="2">
        <v>107.67</v>
      </c>
      <c r="O788" s="2">
        <v>0.04</v>
      </c>
      <c r="P788" s="2">
        <v>1880</v>
      </c>
    </row>
    <row r="789" spans="1:16" x14ac:dyDescent="0.3">
      <c r="A789" s="27">
        <v>43213</v>
      </c>
      <c r="B789" s="2">
        <v>119.8</v>
      </c>
      <c r="C789" s="2">
        <v>119.86</v>
      </c>
      <c r="D789" s="2">
        <v>119.57</v>
      </c>
      <c r="E789" s="2">
        <v>119.63</v>
      </c>
      <c r="F789" s="2">
        <v>-0.55000000000000004</v>
      </c>
      <c r="G789" s="2">
        <v>-424</v>
      </c>
      <c r="H789" s="1"/>
      <c r="J789" s="27">
        <v>43213</v>
      </c>
      <c r="K789" s="2">
        <v>107.7</v>
      </c>
      <c r="L789" s="2">
        <v>107.72</v>
      </c>
      <c r="M789" s="2">
        <v>107.61</v>
      </c>
      <c r="N789" s="2">
        <v>107.63</v>
      </c>
      <c r="O789" s="2">
        <v>-0.15</v>
      </c>
      <c r="P789" s="2">
        <v>-5652</v>
      </c>
    </row>
    <row r="790" spans="1:16" x14ac:dyDescent="0.3">
      <c r="A790" s="27">
        <v>43210</v>
      </c>
      <c r="B790" s="2">
        <v>120.12</v>
      </c>
      <c r="C790" s="2">
        <v>120.19</v>
      </c>
      <c r="D790" s="2">
        <v>119.89</v>
      </c>
      <c r="E790" s="2">
        <v>120.18</v>
      </c>
      <c r="F790" s="2">
        <v>-0.24</v>
      </c>
      <c r="G790" s="2">
        <v>-5121</v>
      </c>
      <c r="H790" s="1"/>
      <c r="J790" s="27">
        <v>43210</v>
      </c>
      <c r="K790" s="2">
        <v>107.76</v>
      </c>
      <c r="L790" s="2">
        <v>107.78</v>
      </c>
      <c r="M790" s="2">
        <v>107.7</v>
      </c>
      <c r="N790" s="2">
        <v>107.78</v>
      </c>
      <c r="O790" s="2">
        <v>-0.04</v>
      </c>
      <c r="P790" s="2">
        <v>-3367</v>
      </c>
    </row>
    <row r="791" spans="1:16" x14ac:dyDescent="0.3">
      <c r="A791" s="27">
        <v>43209</v>
      </c>
      <c r="B791" s="2">
        <v>120.29</v>
      </c>
      <c r="C791" s="2">
        <v>120.42</v>
      </c>
      <c r="D791" s="2">
        <v>120.21</v>
      </c>
      <c r="E791" s="2">
        <v>120.42</v>
      </c>
      <c r="F791" s="2">
        <v>0</v>
      </c>
      <c r="G791" s="2">
        <v>619</v>
      </c>
      <c r="H791" s="1"/>
      <c r="J791" s="27">
        <v>43209</v>
      </c>
      <c r="K791" s="2">
        <v>107.78</v>
      </c>
      <c r="L791" s="2">
        <v>107.82</v>
      </c>
      <c r="M791" s="2">
        <v>107.73</v>
      </c>
      <c r="N791" s="2">
        <v>107.82</v>
      </c>
      <c r="O791" s="2">
        <v>0.01</v>
      </c>
      <c r="P791" s="2">
        <v>-1733</v>
      </c>
    </row>
    <row r="792" spans="1:16" x14ac:dyDescent="0.3">
      <c r="A792" s="27">
        <v>43208</v>
      </c>
      <c r="B792" s="2">
        <v>120.6</v>
      </c>
      <c r="C792" s="2">
        <v>120.67</v>
      </c>
      <c r="D792" s="2">
        <v>120.26</v>
      </c>
      <c r="E792" s="2">
        <v>120.42</v>
      </c>
      <c r="F792" s="2">
        <v>-7.0000000000000007E-2</v>
      </c>
      <c r="G792" s="2">
        <v>-652</v>
      </c>
      <c r="H792" s="1"/>
      <c r="J792" s="27">
        <v>43208</v>
      </c>
      <c r="K792" s="2">
        <v>107.86</v>
      </c>
      <c r="L792" s="2">
        <v>107.9</v>
      </c>
      <c r="M792" s="2">
        <v>107.78</v>
      </c>
      <c r="N792" s="2">
        <v>107.81</v>
      </c>
      <c r="O792" s="2">
        <v>-0.03</v>
      </c>
      <c r="P792" s="2">
        <v>4774</v>
      </c>
    </row>
    <row r="793" spans="1:16" x14ac:dyDescent="0.3">
      <c r="A793" s="27">
        <v>43207</v>
      </c>
      <c r="B793" s="2">
        <v>120.59</v>
      </c>
      <c r="C793" s="2">
        <v>120.62</v>
      </c>
      <c r="D793" s="2">
        <v>120.41</v>
      </c>
      <c r="E793" s="2">
        <v>120.49</v>
      </c>
      <c r="F793" s="2">
        <v>-0.03</v>
      </c>
      <c r="G793" s="2">
        <v>-562</v>
      </c>
      <c r="H793" s="1"/>
      <c r="J793" s="27">
        <v>43207</v>
      </c>
      <c r="K793" s="2">
        <v>107.88</v>
      </c>
      <c r="L793" s="2">
        <v>107.89</v>
      </c>
      <c r="M793" s="2">
        <v>107.82</v>
      </c>
      <c r="N793" s="2">
        <v>107.84</v>
      </c>
      <c r="O793" s="2">
        <v>-0.02</v>
      </c>
      <c r="P793" s="2">
        <v>2087</v>
      </c>
    </row>
    <row r="794" spans="1:16" x14ac:dyDescent="0.3">
      <c r="A794" s="27">
        <v>43206</v>
      </c>
      <c r="B794" s="2">
        <v>120.6</v>
      </c>
      <c r="C794" s="2">
        <v>120.69</v>
      </c>
      <c r="D794" s="2">
        <v>120.52</v>
      </c>
      <c r="E794" s="2">
        <v>120.52</v>
      </c>
      <c r="F794" s="2">
        <v>-0.19</v>
      </c>
      <c r="G794" s="2">
        <v>5472</v>
      </c>
      <c r="H794" s="1"/>
      <c r="J794" s="27">
        <v>43206</v>
      </c>
      <c r="K794" s="2">
        <v>107.9</v>
      </c>
      <c r="L794" s="2">
        <v>107.93</v>
      </c>
      <c r="M794" s="2">
        <v>107.86</v>
      </c>
      <c r="N794" s="2">
        <v>107.86</v>
      </c>
      <c r="O794" s="2">
        <v>-0.06</v>
      </c>
      <c r="P794" s="2">
        <v>2514</v>
      </c>
    </row>
    <row r="795" spans="1:16" x14ac:dyDescent="0.3">
      <c r="A795" s="27">
        <v>43203</v>
      </c>
      <c r="B795" s="2">
        <v>120.85</v>
      </c>
      <c r="C795" s="2">
        <v>121</v>
      </c>
      <c r="D795" s="2">
        <v>120.71</v>
      </c>
      <c r="E795" s="2">
        <v>120.71</v>
      </c>
      <c r="F795" s="2">
        <v>-0.34</v>
      </c>
      <c r="G795" s="2">
        <v>2553</v>
      </c>
      <c r="H795" s="1"/>
      <c r="J795" s="27">
        <v>43203</v>
      </c>
      <c r="K795" s="2">
        <v>107.92</v>
      </c>
      <c r="L795" s="2">
        <v>107.97</v>
      </c>
      <c r="M795" s="2">
        <v>107.91</v>
      </c>
      <c r="N795" s="2">
        <v>107.92</v>
      </c>
      <c r="O795" s="2">
        <v>-0.04</v>
      </c>
      <c r="P795" s="2">
        <v>588</v>
      </c>
    </row>
    <row r="796" spans="1:16" x14ac:dyDescent="0.3">
      <c r="A796" s="27">
        <v>43202</v>
      </c>
      <c r="B796" s="2">
        <v>121.04</v>
      </c>
      <c r="C796" s="2">
        <v>121.15</v>
      </c>
      <c r="D796" s="2">
        <v>120.84</v>
      </c>
      <c r="E796" s="2">
        <v>121.05</v>
      </c>
      <c r="F796" s="2">
        <v>0.11</v>
      </c>
      <c r="G796" s="2">
        <v>1045</v>
      </c>
      <c r="H796" s="1"/>
      <c r="J796" s="27">
        <v>43202</v>
      </c>
      <c r="K796" s="2">
        <v>107.95</v>
      </c>
      <c r="L796" s="2">
        <v>107.99</v>
      </c>
      <c r="M796" s="2">
        <v>107.88</v>
      </c>
      <c r="N796" s="2">
        <v>107.96</v>
      </c>
      <c r="O796" s="2">
        <v>0.04</v>
      </c>
      <c r="P796" s="2">
        <v>3646</v>
      </c>
    </row>
    <row r="797" spans="1:16" x14ac:dyDescent="0.3">
      <c r="A797" s="27">
        <v>43201</v>
      </c>
      <c r="B797" s="2">
        <v>120.69</v>
      </c>
      <c r="C797" s="2">
        <v>120.94</v>
      </c>
      <c r="D797" s="2">
        <v>120.64</v>
      </c>
      <c r="E797" s="2">
        <v>120.94</v>
      </c>
      <c r="F797" s="2">
        <v>0.26</v>
      </c>
      <c r="G797" s="2">
        <v>2030</v>
      </c>
      <c r="H797" s="1"/>
      <c r="J797" s="27">
        <v>43201</v>
      </c>
      <c r="K797" s="2">
        <v>107.87</v>
      </c>
      <c r="L797" s="2">
        <v>107.92</v>
      </c>
      <c r="M797" s="2">
        <v>107.83</v>
      </c>
      <c r="N797" s="2">
        <v>107.92</v>
      </c>
      <c r="O797" s="2">
        <v>7.0000000000000007E-2</v>
      </c>
      <c r="P797" s="2">
        <v>-839</v>
      </c>
    </row>
    <row r="798" spans="1:16" x14ac:dyDescent="0.3">
      <c r="A798" s="27">
        <v>43200</v>
      </c>
      <c r="B798" s="2">
        <v>120.77</v>
      </c>
      <c r="C798" s="2">
        <v>120.92</v>
      </c>
      <c r="D798" s="2">
        <v>120.45</v>
      </c>
      <c r="E798" s="2">
        <v>120.68</v>
      </c>
      <c r="F798" s="2">
        <v>0.04</v>
      </c>
      <c r="G798" s="2">
        <v>477</v>
      </c>
      <c r="H798" s="1"/>
      <c r="J798" s="27">
        <v>43200</v>
      </c>
      <c r="K798" s="2">
        <v>107.9</v>
      </c>
      <c r="L798" s="2">
        <v>107.94</v>
      </c>
      <c r="M798" s="2">
        <v>107.78</v>
      </c>
      <c r="N798" s="2">
        <v>107.85</v>
      </c>
      <c r="O798" s="2">
        <v>-0.02</v>
      </c>
      <c r="P798" s="2">
        <v>2225</v>
      </c>
    </row>
    <row r="799" spans="1:16" x14ac:dyDescent="0.3">
      <c r="A799" s="27">
        <v>43199</v>
      </c>
      <c r="B799" s="2">
        <v>120.94</v>
      </c>
      <c r="C799" s="2">
        <v>120.95</v>
      </c>
      <c r="D799" s="2">
        <v>120.58</v>
      </c>
      <c r="E799" s="2">
        <v>120.64</v>
      </c>
      <c r="F799" s="2">
        <v>-7.0000000000000007E-2</v>
      </c>
      <c r="G799" s="2">
        <v>61</v>
      </c>
      <c r="H799" s="1"/>
      <c r="J799" s="27">
        <v>43199</v>
      </c>
      <c r="K799" s="2">
        <v>107.94</v>
      </c>
      <c r="L799" s="2">
        <v>107.94</v>
      </c>
      <c r="M799" s="2">
        <v>107.84</v>
      </c>
      <c r="N799" s="2">
        <v>107.87</v>
      </c>
      <c r="O799" s="2">
        <v>-0.03</v>
      </c>
      <c r="P799" s="2">
        <v>1298</v>
      </c>
    </row>
    <row r="800" spans="1:16" x14ac:dyDescent="0.3">
      <c r="A800" s="27">
        <v>43196</v>
      </c>
      <c r="B800" s="2">
        <v>120.49</v>
      </c>
      <c r="C800" s="2">
        <v>120.79</v>
      </c>
      <c r="D800" s="2">
        <v>120.4</v>
      </c>
      <c r="E800" s="2">
        <v>120.71</v>
      </c>
      <c r="F800" s="2">
        <v>0.35</v>
      </c>
      <c r="G800" s="2">
        <v>454</v>
      </c>
      <c r="H800" s="1"/>
      <c r="J800" s="27">
        <v>43196</v>
      </c>
      <c r="K800" s="2">
        <v>107.88</v>
      </c>
      <c r="L800" s="2">
        <v>107.96</v>
      </c>
      <c r="M800" s="2">
        <v>107.86</v>
      </c>
      <c r="N800" s="2">
        <v>107.9</v>
      </c>
      <c r="O800" s="2">
        <v>0.06</v>
      </c>
      <c r="P800" s="2">
        <v>7796</v>
      </c>
    </row>
    <row r="801" spans="1:16" x14ac:dyDescent="0.3">
      <c r="A801" s="27">
        <v>43195</v>
      </c>
      <c r="B801" s="2">
        <v>120.42</v>
      </c>
      <c r="C801" s="2">
        <v>120.53</v>
      </c>
      <c r="D801" s="2">
        <v>120.34</v>
      </c>
      <c r="E801" s="2">
        <v>120.36</v>
      </c>
      <c r="F801" s="2">
        <v>-0.28999999999999998</v>
      </c>
      <c r="G801" s="2">
        <v>-658</v>
      </c>
      <c r="H801" s="1"/>
      <c r="J801" s="27">
        <v>43195</v>
      </c>
      <c r="K801" s="2">
        <v>107.85</v>
      </c>
      <c r="L801" s="2">
        <v>107.87</v>
      </c>
      <c r="M801" s="2">
        <v>107.81</v>
      </c>
      <c r="N801" s="2">
        <v>107.84</v>
      </c>
      <c r="O801" s="2">
        <v>-0.05</v>
      </c>
      <c r="P801" s="2">
        <v>355</v>
      </c>
    </row>
    <row r="802" spans="1:16" x14ac:dyDescent="0.3">
      <c r="A802" s="27">
        <v>43194</v>
      </c>
      <c r="B802" s="2">
        <v>120.33</v>
      </c>
      <c r="C802" s="2">
        <v>120.66</v>
      </c>
      <c r="D802" s="2">
        <v>120.3</v>
      </c>
      <c r="E802" s="2">
        <v>120.65</v>
      </c>
      <c r="F802" s="2">
        <v>0.23</v>
      </c>
      <c r="G802" s="2">
        <v>732</v>
      </c>
      <c r="H802" s="1"/>
      <c r="J802" s="27">
        <v>43194</v>
      </c>
      <c r="K802" s="2">
        <v>107.76</v>
      </c>
      <c r="L802" s="2">
        <v>107.91</v>
      </c>
      <c r="M802" s="2">
        <v>107.76</v>
      </c>
      <c r="N802" s="2">
        <v>107.89</v>
      </c>
      <c r="O802" s="2">
        <v>0.11</v>
      </c>
      <c r="P802" s="2">
        <v>5676</v>
      </c>
    </row>
    <row r="803" spans="1:16" x14ac:dyDescent="0.3">
      <c r="A803" s="27">
        <v>43193</v>
      </c>
      <c r="B803" s="2">
        <v>120.51</v>
      </c>
      <c r="C803" s="2">
        <v>120.54</v>
      </c>
      <c r="D803" s="2">
        <v>120.18</v>
      </c>
      <c r="E803" s="2">
        <v>120.42</v>
      </c>
      <c r="F803" s="2">
        <v>0.08</v>
      </c>
      <c r="G803" s="2">
        <v>1205</v>
      </c>
      <c r="H803" s="1"/>
      <c r="J803" s="27">
        <v>43193</v>
      </c>
      <c r="K803" s="2">
        <v>107.75</v>
      </c>
      <c r="L803" s="2">
        <v>107.81</v>
      </c>
      <c r="M803" s="2">
        <v>107.71</v>
      </c>
      <c r="N803" s="2">
        <v>107.78</v>
      </c>
      <c r="O803" s="2">
        <v>0.08</v>
      </c>
      <c r="P803" s="2">
        <v>1570</v>
      </c>
    </row>
    <row r="804" spans="1:16" x14ac:dyDescent="0.3">
      <c r="A804" s="27">
        <v>43192</v>
      </c>
      <c r="B804" s="2">
        <v>120.47</v>
      </c>
      <c r="C804" s="2">
        <v>120.47</v>
      </c>
      <c r="D804" s="2">
        <v>120.26</v>
      </c>
      <c r="E804" s="2">
        <v>120.34</v>
      </c>
      <c r="F804" s="2">
        <v>-0.17</v>
      </c>
      <c r="G804" s="2">
        <v>-730</v>
      </c>
      <c r="H804" s="1"/>
      <c r="J804" s="27">
        <v>43192</v>
      </c>
      <c r="K804" s="2">
        <v>107.7</v>
      </c>
      <c r="L804" s="2">
        <v>107.7</v>
      </c>
      <c r="M804" s="2">
        <v>107.65</v>
      </c>
      <c r="N804" s="2">
        <v>107.7</v>
      </c>
      <c r="O804" s="2">
        <v>-0.01</v>
      </c>
      <c r="P804" s="2">
        <v>208</v>
      </c>
    </row>
    <row r="805" spans="1:16" x14ac:dyDescent="0.3">
      <c r="A805" s="27">
        <v>43189</v>
      </c>
      <c r="B805" s="2">
        <v>120.47</v>
      </c>
      <c r="C805" s="2">
        <v>120.6</v>
      </c>
      <c r="D805" s="2">
        <v>120.33</v>
      </c>
      <c r="E805" s="2">
        <v>120.51</v>
      </c>
      <c r="F805" s="2">
        <v>0.16</v>
      </c>
      <c r="G805" s="2">
        <v>2666</v>
      </c>
      <c r="H805" s="1"/>
      <c r="J805" s="27">
        <v>43189</v>
      </c>
      <c r="K805" s="2">
        <v>107.73</v>
      </c>
      <c r="L805" s="2">
        <v>107.74</v>
      </c>
      <c r="M805" s="2">
        <v>107.65</v>
      </c>
      <c r="N805" s="2">
        <v>107.71</v>
      </c>
      <c r="O805" s="2">
        <v>0.01</v>
      </c>
      <c r="P805" s="2">
        <v>2648</v>
      </c>
    </row>
    <row r="806" spans="1:16" x14ac:dyDescent="0.3">
      <c r="A806" s="27">
        <v>43188</v>
      </c>
      <c r="B806" s="2">
        <v>120.31</v>
      </c>
      <c r="C806" s="2">
        <v>120.52</v>
      </c>
      <c r="D806" s="2">
        <v>120.3</v>
      </c>
      <c r="E806" s="2">
        <v>120.35</v>
      </c>
      <c r="F806" s="2">
        <v>0.01</v>
      </c>
      <c r="G806" s="2">
        <v>1952</v>
      </c>
      <c r="H806" s="1"/>
      <c r="J806" s="27">
        <v>43188</v>
      </c>
      <c r="K806" s="2">
        <v>107.67</v>
      </c>
      <c r="L806" s="2">
        <v>107.71</v>
      </c>
      <c r="M806" s="2">
        <v>107.66</v>
      </c>
      <c r="N806" s="2">
        <v>107.7</v>
      </c>
      <c r="O806" s="2">
        <v>0.03</v>
      </c>
      <c r="P806" s="2">
        <v>5969</v>
      </c>
    </row>
    <row r="807" spans="1:16" x14ac:dyDescent="0.3">
      <c r="A807" s="27">
        <v>43187</v>
      </c>
      <c r="B807" s="2">
        <v>120.4</v>
      </c>
      <c r="C807" s="2">
        <v>120.47</v>
      </c>
      <c r="D807" s="2">
        <v>120.31</v>
      </c>
      <c r="E807" s="2">
        <v>120.34</v>
      </c>
      <c r="F807" s="2">
        <v>0.31</v>
      </c>
      <c r="G807" s="2">
        <v>2942</v>
      </c>
      <c r="H807" s="1"/>
      <c r="J807" s="27">
        <v>43187</v>
      </c>
      <c r="K807" s="2">
        <v>107.7</v>
      </c>
      <c r="L807" s="2">
        <v>107.73</v>
      </c>
      <c r="M807" s="2">
        <v>107.67</v>
      </c>
      <c r="N807" s="2">
        <v>107.67</v>
      </c>
      <c r="O807" s="2">
        <v>0.04</v>
      </c>
      <c r="P807" s="2">
        <v>3247</v>
      </c>
    </row>
    <row r="808" spans="1:16" x14ac:dyDescent="0.3">
      <c r="A808" s="27">
        <v>43186</v>
      </c>
      <c r="B808" s="2">
        <v>119.88</v>
      </c>
      <c r="C808" s="2">
        <v>120.03</v>
      </c>
      <c r="D808" s="2">
        <v>119.8</v>
      </c>
      <c r="E808" s="2">
        <v>120.03</v>
      </c>
      <c r="F808" s="2">
        <v>0.2</v>
      </c>
      <c r="G808" s="2">
        <v>1181</v>
      </c>
      <c r="H808" s="1"/>
      <c r="J808" s="27">
        <v>43186</v>
      </c>
      <c r="K808" s="2">
        <v>107.59</v>
      </c>
      <c r="L808" s="2">
        <v>107.63</v>
      </c>
      <c r="M808" s="2">
        <v>107.57</v>
      </c>
      <c r="N808" s="2">
        <v>107.63</v>
      </c>
      <c r="O808" s="2">
        <v>0.04</v>
      </c>
      <c r="P808" s="2">
        <v>7731</v>
      </c>
    </row>
    <row r="809" spans="1:16" x14ac:dyDescent="0.3">
      <c r="A809" s="27">
        <v>43185</v>
      </c>
      <c r="B809" s="2">
        <v>120.05</v>
      </c>
      <c r="C809" s="2">
        <v>120.28</v>
      </c>
      <c r="D809" s="2">
        <v>119.83</v>
      </c>
      <c r="E809" s="2">
        <v>119.83</v>
      </c>
      <c r="F809" s="2">
        <v>-0.38</v>
      </c>
      <c r="G809" s="2">
        <v>753</v>
      </c>
      <c r="H809" s="1"/>
      <c r="J809" s="27">
        <v>43185</v>
      </c>
      <c r="K809" s="2">
        <v>107.62</v>
      </c>
      <c r="L809" s="2">
        <v>107.68</v>
      </c>
      <c r="M809" s="2">
        <v>107.58</v>
      </c>
      <c r="N809" s="2">
        <v>107.59</v>
      </c>
      <c r="O809" s="2">
        <v>-0.06</v>
      </c>
      <c r="P809" s="2">
        <v>11651</v>
      </c>
    </row>
    <row r="810" spans="1:16" x14ac:dyDescent="0.3">
      <c r="A810" s="27">
        <v>43182</v>
      </c>
      <c r="B810" s="2">
        <v>120.25</v>
      </c>
      <c r="C810" s="2">
        <v>120.29</v>
      </c>
      <c r="D810" s="2">
        <v>120.11</v>
      </c>
      <c r="E810" s="2">
        <v>120.21</v>
      </c>
      <c r="F810" s="2">
        <v>0.39</v>
      </c>
      <c r="G810" s="2">
        <v>82</v>
      </c>
      <c r="H810" s="1"/>
      <c r="J810" s="27">
        <v>43182</v>
      </c>
      <c r="K810" s="2">
        <v>107.63</v>
      </c>
      <c r="L810" s="2">
        <v>107.67</v>
      </c>
      <c r="M810" s="2">
        <v>107.6</v>
      </c>
      <c r="N810" s="2">
        <v>107.65</v>
      </c>
      <c r="O810" s="2">
        <v>0.11</v>
      </c>
      <c r="P810" s="2">
        <v>1273</v>
      </c>
    </row>
    <row r="811" spans="1:16" x14ac:dyDescent="0.3">
      <c r="A811" s="27">
        <v>43181</v>
      </c>
      <c r="B811" s="2">
        <v>119.53</v>
      </c>
      <c r="C811" s="2">
        <v>119.82</v>
      </c>
      <c r="D811" s="2">
        <v>119.5</v>
      </c>
      <c r="E811" s="2">
        <v>119.82</v>
      </c>
      <c r="F811" s="2">
        <v>0.34</v>
      </c>
      <c r="G811" s="2">
        <v>1775</v>
      </c>
      <c r="H811" s="1"/>
      <c r="J811" s="27">
        <v>43181</v>
      </c>
      <c r="K811" s="2">
        <v>107.45</v>
      </c>
      <c r="L811" s="2">
        <v>107.55</v>
      </c>
      <c r="M811" s="2">
        <v>107.45</v>
      </c>
      <c r="N811" s="2">
        <v>107.54</v>
      </c>
      <c r="O811" s="2">
        <v>0.13</v>
      </c>
      <c r="P811" s="2">
        <v>1791</v>
      </c>
    </row>
    <row r="812" spans="1:16" x14ac:dyDescent="0.3">
      <c r="A812" s="27">
        <v>43180</v>
      </c>
      <c r="B812" s="2">
        <v>119.3</v>
      </c>
      <c r="C812" s="2">
        <v>119.56</v>
      </c>
      <c r="D812" s="2">
        <v>119.26</v>
      </c>
      <c r="E812" s="2">
        <v>119.48</v>
      </c>
      <c r="F812" s="2">
        <v>0.08</v>
      </c>
      <c r="G812" s="2">
        <v>3915</v>
      </c>
      <c r="H812" s="1"/>
      <c r="J812" s="27">
        <v>43180</v>
      </c>
      <c r="K812" s="2">
        <v>107.37</v>
      </c>
      <c r="L812" s="2">
        <v>107.46</v>
      </c>
      <c r="M812" s="2">
        <v>107.36</v>
      </c>
      <c r="N812" s="2">
        <v>107.41</v>
      </c>
      <c r="O812" s="2">
        <v>0.02</v>
      </c>
      <c r="P812" s="2">
        <v>5586</v>
      </c>
    </row>
    <row r="813" spans="1:16" x14ac:dyDescent="0.3">
      <c r="A813" s="27">
        <v>43179</v>
      </c>
      <c r="B813" s="2">
        <v>119.88</v>
      </c>
      <c r="C813" s="2">
        <v>119.96</v>
      </c>
      <c r="D813" s="2">
        <v>119.78</v>
      </c>
      <c r="E813" s="2">
        <v>119.82</v>
      </c>
      <c r="F813" s="2">
        <v>-0.12</v>
      </c>
      <c r="G813" s="2">
        <v>-407</v>
      </c>
      <c r="H813" s="1"/>
      <c r="J813" s="27">
        <v>43179</v>
      </c>
      <c r="K813" s="2">
        <v>107.83</v>
      </c>
      <c r="L813" s="2">
        <v>107.87</v>
      </c>
      <c r="M813" s="2">
        <v>107.8</v>
      </c>
      <c r="N813" s="2">
        <v>107.82</v>
      </c>
      <c r="O813" s="2">
        <v>-0.01</v>
      </c>
      <c r="P813" s="2">
        <v>2313</v>
      </c>
    </row>
    <row r="814" spans="1:16" x14ac:dyDescent="0.3">
      <c r="A814" s="27">
        <v>43178</v>
      </c>
      <c r="B814" s="2">
        <v>119.88</v>
      </c>
      <c r="C814" s="2">
        <v>119.96</v>
      </c>
      <c r="D814" s="2">
        <v>119.77</v>
      </c>
      <c r="E814" s="2">
        <v>119.94</v>
      </c>
      <c r="F814" s="2">
        <v>-0.02</v>
      </c>
      <c r="G814" s="2">
        <v>1109</v>
      </c>
      <c r="H814" s="1"/>
      <c r="J814" s="27">
        <v>43178</v>
      </c>
      <c r="K814" s="2">
        <v>107.81</v>
      </c>
      <c r="L814" s="2">
        <v>107.86</v>
      </c>
      <c r="M814" s="2">
        <v>107.78</v>
      </c>
      <c r="N814" s="2">
        <v>107.83</v>
      </c>
      <c r="O814" s="2">
        <v>0</v>
      </c>
      <c r="P814" s="2">
        <v>3539</v>
      </c>
    </row>
    <row r="815" spans="1:16" x14ac:dyDescent="0.3">
      <c r="A815" s="27">
        <v>43175</v>
      </c>
      <c r="B815" s="2">
        <v>120.08</v>
      </c>
      <c r="C815" s="2">
        <v>120.13</v>
      </c>
      <c r="D815" s="2">
        <v>119.95</v>
      </c>
      <c r="E815" s="2">
        <v>119.96</v>
      </c>
      <c r="F815" s="2">
        <v>-0.09</v>
      </c>
      <c r="G815" s="2">
        <v>-773</v>
      </c>
      <c r="H815" s="1"/>
      <c r="J815" s="27">
        <v>43175</v>
      </c>
      <c r="K815" s="2">
        <v>107.83</v>
      </c>
      <c r="L815" s="2">
        <v>107.84</v>
      </c>
      <c r="M815" s="2">
        <v>107.78</v>
      </c>
      <c r="N815" s="2">
        <v>107.83</v>
      </c>
      <c r="O815" s="2">
        <v>0.01</v>
      </c>
      <c r="P815" s="2">
        <v>2483</v>
      </c>
    </row>
    <row r="816" spans="1:16" x14ac:dyDescent="0.3">
      <c r="A816" s="27">
        <v>43174</v>
      </c>
      <c r="B816" s="2">
        <v>120.06</v>
      </c>
      <c r="C816" s="2">
        <v>120.28</v>
      </c>
      <c r="D816" s="2">
        <v>120.02</v>
      </c>
      <c r="E816" s="2">
        <v>120.05</v>
      </c>
      <c r="F816" s="2">
        <v>0.08</v>
      </c>
      <c r="G816" s="2">
        <v>670</v>
      </c>
      <c r="H816" s="1"/>
      <c r="J816" s="27">
        <v>43174</v>
      </c>
      <c r="K816" s="2">
        <v>107.82</v>
      </c>
      <c r="L816" s="2">
        <v>107.91</v>
      </c>
      <c r="M816" s="2">
        <v>107.8</v>
      </c>
      <c r="N816" s="2">
        <v>107.82</v>
      </c>
      <c r="O816" s="2">
        <v>0.01</v>
      </c>
      <c r="P816" s="2">
        <v>6274</v>
      </c>
    </row>
    <row r="817" spans="1:16" x14ac:dyDescent="0.3">
      <c r="A817" s="27">
        <v>43173</v>
      </c>
      <c r="B817" s="2">
        <v>119.79</v>
      </c>
      <c r="C817" s="2">
        <v>120.01</v>
      </c>
      <c r="D817" s="2">
        <v>119.75</v>
      </c>
      <c r="E817" s="2">
        <v>119.97</v>
      </c>
      <c r="F817" s="2">
        <v>0.32</v>
      </c>
      <c r="G817" s="2">
        <v>101</v>
      </c>
      <c r="H817" s="1"/>
      <c r="J817" s="27">
        <v>43173</v>
      </c>
      <c r="K817" s="2">
        <v>107.73</v>
      </c>
      <c r="L817" s="2">
        <v>107.82</v>
      </c>
      <c r="M817" s="2">
        <v>107.72</v>
      </c>
      <c r="N817" s="2">
        <v>107.81</v>
      </c>
      <c r="O817" s="2">
        <v>0.11</v>
      </c>
      <c r="P817" s="2">
        <v>8957</v>
      </c>
    </row>
    <row r="818" spans="1:16" x14ac:dyDescent="0.3">
      <c r="A818" s="27">
        <v>43172</v>
      </c>
      <c r="B818" s="2">
        <v>119.65</v>
      </c>
      <c r="C818" s="2">
        <v>119.76</v>
      </c>
      <c r="D818" s="2">
        <v>119.53</v>
      </c>
      <c r="E818" s="2">
        <v>119.65</v>
      </c>
      <c r="F818" s="2">
        <v>0.11</v>
      </c>
      <c r="G818" s="2">
        <v>247</v>
      </c>
      <c r="H818" s="1"/>
      <c r="J818" s="27">
        <v>43172</v>
      </c>
      <c r="K818" s="2">
        <v>107.72</v>
      </c>
      <c r="L818" s="2">
        <v>107.74</v>
      </c>
      <c r="M818" s="2">
        <v>107.69</v>
      </c>
      <c r="N818" s="2">
        <v>107.7</v>
      </c>
      <c r="O818" s="2">
        <v>0.01</v>
      </c>
      <c r="P818" s="2">
        <v>668</v>
      </c>
    </row>
    <row r="819" spans="1:16" x14ac:dyDescent="0.3">
      <c r="A819" s="27">
        <v>43171</v>
      </c>
      <c r="B819" s="2">
        <v>119.6</v>
      </c>
      <c r="C819" s="2">
        <v>119.6</v>
      </c>
      <c r="D819" s="2">
        <v>119.44</v>
      </c>
      <c r="E819" s="2">
        <v>119.54</v>
      </c>
      <c r="F819" s="2">
        <v>-0.02</v>
      </c>
      <c r="G819" s="2">
        <v>1030</v>
      </c>
      <c r="H819" s="1"/>
      <c r="J819" s="27">
        <v>43171</v>
      </c>
      <c r="K819" s="2">
        <v>107.7</v>
      </c>
      <c r="L819" s="2">
        <v>107.7</v>
      </c>
      <c r="M819" s="2">
        <v>107.67</v>
      </c>
      <c r="N819" s="2">
        <v>107.69</v>
      </c>
      <c r="O819" s="2">
        <v>0.01</v>
      </c>
      <c r="P819" s="2">
        <v>2011</v>
      </c>
    </row>
    <row r="820" spans="1:16" x14ac:dyDescent="0.3">
      <c r="A820" s="27">
        <v>43168</v>
      </c>
      <c r="B820" s="2">
        <v>119.85</v>
      </c>
      <c r="C820" s="2">
        <v>119.92</v>
      </c>
      <c r="D820" s="2">
        <v>119.56</v>
      </c>
      <c r="E820" s="2">
        <v>119.56</v>
      </c>
      <c r="F820" s="2">
        <v>-0.2</v>
      </c>
      <c r="G820" s="2">
        <v>-980</v>
      </c>
      <c r="H820" s="1"/>
      <c r="J820" s="27">
        <v>43168</v>
      </c>
      <c r="K820" s="2">
        <v>107.75</v>
      </c>
      <c r="L820" s="2">
        <v>107.78</v>
      </c>
      <c r="M820" s="2">
        <v>107.68</v>
      </c>
      <c r="N820" s="2">
        <v>107.68</v>
      </c>
      <c r="O820" s="2">
        <v>-0.06</v>
      </c>
      <c r="P820" s="2">
        <v>-2947</v>
      </c>
    </row>
    <row r="821" spans="1:16" x14ac:dyDescent="0.3">
      <c r="A821" s="27">
        <v>43167</v>
      </c>
      <c r="B821" s="2">
        <v>119.68</v>
      </c>
      <c r="C821" s="2">
        <v>119.86</v>
      </c>
      <c r="D821" s="2">
        <v>119.62</v>
      </c>
      <c r="E821" s="2">
        <v>119.76</v>
      </c>
      <c r="F821" s="2">
        <v>0</v>
      </c>
      <c r="G821" s="2">
        <v>805</v>
      </c>
      <c r="H821" s="1"/>
      <c r="J821" s="27">
        <v>43167</v>
      </c>
      <c r="K821" s="2">
        <v>107.65</v>
      </c>
      <c r="L821" s="2">
        <v>107.75</v>
      </c>
      <c r="M821" s="2">
        <v>107.65</v>
      </c>
      <c r="N821" s="2">
        <v>107.74</v>
      </c>
      <c r="O821" s="2">
        <v>0.05</v>
      </c>
      <c r="P821" s="2">
        <v>7830</v>
      </c>
    </row>
    <row r="822" spans="1:16" x14ac:dyDescent="0.3">
      <c r="A822" s="27">
        <v>43166</v>
      </c>
      <c r="B822" s="2">
        <v>119.79</v>
      </c>
      <c r="C822" s="2">
        <v>119.87</v>
      </c>
      <c r="D822" s="2">
        <v>119.65</v>
      </c>
      <c r="E822" s="2">
        <v>119.76</v>
      </c>
      <c r="F822" s="2">
        <v>0.24</v>
      </c>
      <c r="G822" s="2">
        <v>-131</v>
      </c>
      <c r="H822" s="1"/>
      <c r="J822" s="27">
        <v>43166</v>
      </c>
      <c r="K822" s="2">
        <v>107.71</v>
      </c>
      <c r="L822" s="2">
        <v>107.73</v>
      </c>
      <c r="M822" s="2">
        <v>107.67</v>
      </c>
      <c r="N822" s="2">
        <v>107.69</v>
      </c>
      <c r="O822" s="2">
        <v>0.04</v>
      </c>
      <c r="P822" s="2">
        <v>-4155</v>
      </c>
    </row>
    <row r="823" spans="1:16" x14ac:dyDescent="0.3">
      <c r="A823" s="27">
        <v>43165</v>
      </c>
      <c r="B823" s="2">
        <v>119.45</v>
      </c>
      <c r="C823" s="2">
        <v>119.6</v>
      </c>
      <c r="D823" s="2">
        <v>119.4</v>
      </c>
      <c r="E823" s="2">
        <v>119.52</v>
      </c>
      <c r="F823" s="2">
        <v>-0.22</v>
      </c>
      <c r="G823" s="2">
        <v>1313</v>
      </c>
      <c r="H823" s="1"/>
      <c r="J823" s="27">
        <v>43165</v>
      </c>
      <c r="K823" s="2">
        <v>107.61</v>
      </c>
      <c r="L823" s="2">
        <v>107.66</v>
      </c>
      <c r="M823" s="2">
        <v>107.6</v>
      </c>
      <c r="N823" s="2">
        <v>107.65</v>
      </c>
      <c r="O823" s="2">
        <v>-0.02</v>
      </c>
      <c r="P823" s="2">
        <v>-2616</v>
      </c>
    </row>
    <row r="824" spans="1:16" x14ac:dyDescent="0.3">
      <c r="A824" s="27">
        <v>43164</v>
      </c>
      <c r="B824" s="2">
        <v>119.44</v>
      </c>
      <c r="C824" s="2">
        <v>119.77</v>
      </c>
      <c r="D824" s="2">
        <v>119.25</v>
      </c>
      <c r="E824" s="2">
        <v>119.74</v>
      </c>
      <c r="F824" s="2">
        <v>0.3</v>
      </c>
      <c r="G824" s="2">
        <v>1752</v>
      </c>
      <c r="H824" s="1"/>
      <c r="J824" s="27">
        <v>43164</v>
      </c>
      <c r="K824" s="2">
        <v>107.55</v>
      </c>
      <c r="L824" s="2">
        <v>107.68</v>
      </c>
      <c r="M824" s="2">
        <v>107.53</v>
      </c>
      <c r="N824" s="2">
        <v>107.67</v>
      </c>
      <c r="O824" s="2">
        <v>7.0000000000000007E-2</v>
      </c>
      <c r="P824" s="2">
        <v>-3139</v>
      </c>
    </row>
    <row r="825" spans="1:16" x14ac:dyDescent="0.3">
      <c r="A825" s="27">
        <v>43161</v>
      </c>
      <c r="B825" s="2">
        <v>119.9</v>
      </c>
      <c r="C825" s="2">
        <v>120.09</v>
      </c>
      <c r="D825" s="2">
        <v>119.35</v>
      </c>
      <c r="E825" s="2">
        <v>119.44</v>
      </c>
      <c r="F825" s="2">
        <v>-0.19</v>
      </c>
      <c r="G825" s="2">
        <v>2831</v>
      </c>
      <c r="H825" s="1"/>
      <c r="J825" s="27">
        <v>43161</v>
      </c>
      <c r="K825" s="2">
        <v>107.79</v>
      </c>
      <c r="L825" s="2">
        <v>107.81</v>
      </c>
      <c r="M825" s="2">
        <v>107.56</v>
      </c>
      <c r="N825" s="2">
        <v>107.6</v>
      </c>
      <c r="O825" s="2">
        <v>-0.14000000000000001</v>
      </c>
      <c r="P825" s="2">
        <v>1909</v>
      </c>
    </row>
    <row r="826" spans="1:16" x14ac:dyDescent="0.3">
      <c r="A826" s="27">
        <v>43159</v>
      </c>
      <c r="B826" s="2">
        <v>119.5</v>
      </c>
      <c r="C826" s="2">
        <v>119.69</v>
      </c>
      <c r="D826" s="2">
        <v>119.42</v>
      </c>
      <c r="E826" s="2">
        <v>119.63</v>
      </c>
      <c r="F826" s="2">
        <v>-7.0000000000000007E-2</v>
      </c>
      <c r="G826" s="2">
        <v>-982</v>
      </c>
      <c r="H826" s="1"/>
      <c r="J826" s="27">
        <v>43159</v>
      </c>
      <c r="K826" s="2">
        <v>107.7</v>
      </c>
      <c r="L826" s="2">
        <v>107.75</v>
      </c>
      <c r="M826" s="2">
        <v>107.69</v>
      </c>
      <c r="N826" s="2">
        <v>107.74</v>
      </c>
      <c r="O826" s="2">
        <v>-0.01</v>
      </c>
      <c r="P826" s="2">
        <v>288</v>
      </c>
    </row>
    <row r="827" spans="1:16" x14ac:dyDescent="0.3">
      <c r="A827" s="27">
        <v>43158</v>
      </c>
      <c r="B827" s="2">
        <v>119.54</v>
      </c>
      <c r="C827" s="2">
        <v>119.81</v>
      </c>
      <c r="D827" s="2">
        <v>119.35</v>
      </c>
      <c r="E827" s="2">
        <v>119.7</v>
      </c>
      <c r="F827" s="2">
        <v>0.17</v>
      </c>
      <c r="G827" s="2">
        <v>-594</v>
      </c>
      <c r="H827" s="1"/>
      <c r="J827" s="27">
        <v>43158</v>
      </c>
      <c r="K827" s="2">
        <v>107.75</v>
      </c>
      <c r="L827" s="2">
        <v>107.81</v>
      </c>
      <c r="M827" s="2">
        <v>107.68</v>
      </c>
      <c r="N827" s="2">
        <v>107.75</v>
      </c>
      <c r="O827" s="2">
        <v>0</v>
      </c>
      <c r="P827" s="2">
        <v>3981</v>
      </c>
    </row>
    <row r="828" spans="1:16" x14ac:dyDescent="0.3">
      <c r="A828" s="27">
        <v>43157</v>
      </c>
      <c r="B828" s="2">
        <v>119.2</v>
      </c>
      <c r="C828" s="2">
        <v>119.53</v>
      </c>
      <c r="D828" s="2">
        <v>119.18</v>
      </c>
      <c r="E828" s="2">
        <v>119.53</v>
      </c>
      <c r="F828" s="2">
        <v>0.48</v>
      </c>
      <c r="G828" s="2">
        <v>1944</v>
      </c>
      <c r="H828" s="1"/>
      <c r="J828" s="27">
        <v>43157</v>
      </c>
      <c r="K828" s="2">
        <v>107.69</v>
      </c>
      <c r="L828" s="2">
        <v>107.75</v>
      </c>
      <c r="M828" s="2">
        <v>107.68</v>
      </c>
      <c r="N828" s="2">
        <v>107.75</v>
      </c>
      <c r="O828" s="2">
        <v>0.09</v>
      </c>
      <c r="P828" s="2">
        <v>6176</v>
      </c>
    </row>
    <row r="829" spans="1:16" x14ac:dyDescent="0.3">
      <c r="A829" s="27">
        <v>43154</v>
      </c>
      <c r="B829" s="2">
        <v>118.9</v>
      </c>
      <c r="C829" s="2">
        <v>119.23</v>
      </c>
      <c r="D829" s="2">
        <v>118.88</v>
      </c>
      <c r="E829" s="2">
        <v>119.05</v>
      </c>
      <c r="F829" s="2">
        <v>0.02</v>
      </c>
      <c r="G829" s="2">
        <v>-1921</v>
      </c>
      <c r="H829" s="1"/>
      <c r="J829" s="27">
        <v>43154</v>
      </c>
      <c r="K829" s="2">
        <v>107.61</v>
      </c>
      <c r="L829" s="2">
        <v>107.68</v>
      </c>
      <c r="M829" s="2">
        <v>107.6</v>
      </c>
      <c r="N829" s="2">
        <v>107.66</v>
      </c>
      <c r="O829" s="2">
        <v>0.06</v>
      </c>
      <c r="P829" s="2">
        <v>1723</v>
      </c>
    </row>
    <row r="830" spans="1:16" x14ac:dyDescent="0.3">
      <c r="A830" s="27">
        <v>43153</v>
      </c>
      <c r="B830" s="2">
        <v>118.79</v>
      </c>
      <c r="C830" s="2">
        <v>119.03</v>
      </c>
      <c r="D830" s="2">
        <v>118.7</v>
      </c>
      <c r="E830" s="2">
        <v>119.03</v>
      </c>
      <c r="F830" s="2">
        <v>0.02</v>
      </c>
      <c r="G830" s="2">
        <v>-538</v>
      </c>
      <c r="H830" s="1"/>
      <c r="J830" s="27">
        <v>43153</v>
      </c>
      <c r="K830" s="2">
        <v>107.49</v>
      </c>
      <c r="L830" s="2">
        <v>107.6</v>
      </c>
      <c r="M830" s="2">
        <v>107.49</v>
      </c>
      <c r="N830" s="2">
        <v>107.6</v>
      </c>
      <c r="O830" s="2">
        <v>0.05</v>
      </c>
      <c r="P830" s="2">
        <v>-1397</v>
      </c>
    </row>
    <row r="831" spans="1:16" x14ac:dyDescent="0.3">
      <c r="A831" s="27">
        <v>43152</v>
      </c>
      <c r="B831" s="2">
        <v>119.06</v>
      </c>
      <c r="C831" s="2">
        <v>119.24</v>
      </c>
      <c r="D831" s="2">
        <v>118.95</v>
      </c>
      <c r="E831" s="2">
        <v>119.01</v>
      </c>
      <c r="F831" s="2">
        <v>0.09</v>
      </c>
      <c r="G831" s="2">
        <v>1690</v>
      </c>
      <c r="H831" s="1"/>
      <c r="J831" s="27">
        <v>43152</v>
      </c>
      <c r="K831" s="2">
        <v>107.54</v>
      </c>
      <c r="L831" s="2">
        <v>107.61</v>
      </c>
      <c r="M831" s="2">
        <v>107.52</v>
      </c>
      <c r="N831" s="2">
        <v>107.55</v>
      </c>
      <c r="O831" s="2">
        <v>0.05</v>
      </c>
      <c r="P831" s="2">
        <v>3524</v>
      </c>
    </row>
    <row r="832" spans="1:16" x14ac:dyDescent="0.3">
      <c r="A832" s="27">
        <v>43151</v>
      </c>
      <c r="B832" s="2">
        <v>119.04</v>
      </c>
      <c r="C832" s="2">
        <v>119.14</v>
      </c>
      <c r="D832" s="2">
        <v>118.74</v>
      </c>
      <c r="E832" s="2">
        <v>118.92</v>
      </c>
      <c r="F832" s="2">
        <v>-0.11</v>
      </c>
      <c r="G832" s="2">
        <v>1187</v>
      </c>
      <c r="H832" s="1"/>
      <c r="J832" s="27">
        <v>43151</v>
      </c>
      <c r="K832" s="2">
        <v>107.55</v>
      </c>
      <c r="L832" s="2">
        <v>107.57</v>
      </c>
      <c r="M832" s="2">
        <v>107.46</v>
      </c>
      <c r="N832" s="2">
        <v>107.5</v>
      </c>
      <c r="O832" s="2">
        <v>-0.04</v>
      </c>
      <c r="P832" s="2">
        <v>1411</v>
      </c>
    </row>
    <row r="833" spans="1:16" x14ac:dyDescent="0.3">
      <c r="A833" s="27">
        <v>43150</v>
      </c>
      <c r="B833" s="2">
        <v>119.04</v>
      </c>
      <c r="C833" s="2">
        <v>119.09</v>
      </c>
      <c r="D833" s="2">
        <v>118.83</v>
      </c>
      <c r="E833" s="2">
        <v>119.03</v>
      </c>
      <c r="F833" s="2">
        <v>-0.36</v>
      </c>
      <c r="G833" s="2">
        <v>2166</v>
      </c>
      <c r="H833" s="1"/>
      <c r="J833" s="27">
        <v>43150</v>
      </c>
      <c r="K833" s="2">
        <v>107.56</v>
      </c>
      <c r="L833" s="2">
        <v>107.57</v>
      </c>
      <c r="M833" s="2">
        <v>107.51</v>
      </c>
      <c r="N833" s="2">
        <v>107.54</v>
      </c>
      <c r="O833" s="2">
        <v>-0.1</v>
      </c>
      <c r="P833" s="2">
        <v>3426</v>
      </c>
    </row>
    <row r="834" spans="1:16" x14ac:dyDescent="0.3">
      <c r="A834" s="27">
        <v>43145</v>
      </c>
      <c r="B834" s="2">
        <v>119.15</v>
      </c>
      <c r="C834" s="2">
        <v>119.47</v>
      </c>
      <c r="D834" s="2">
        <v>119.11</v>
      </c>
      <c r="E834" s="2">
        <v>119.39</v>
      </c>
      <c r="F834" s="2">
        <v>0.24</v>
      </c>
      <c r="G834" s="2">
        <v>147</v>
      </c>
      <c r="H834" s="1"/>
      <c r="J834" s="27">
        <v>43145</v>
      </c>
      <c r="K834" s="2">
        <v>107.6</v>
      </c>
      <c r="L834" s="2">
        <v>107.67</v>
      </c>
      <c r="M834" s="2">
        <v>107.57</v>
      </c>
      <c r="N834" s="2">
        <v>107.64</v>
      </c>
      <c r="O834" s="2">
        <v>0.04</v>
      </c>
      <c r="P834" s="2">
        <v>2643</v>
      </c>
    </row>
    <row r="835" spans="1:16" x14ac:dyDescent="0.3">
      <c r="A835" s="27">
        <v>43144</v>
      </c>
      <c r="B835" s="2">
        <v>118.95</v>
      </c>
      <c r="C835" s="2">
        <v>119.21</v>
      </c>
      <c r="D835" s="2">
        <v>118.84</v>
      </c>
      <c r="E835" s="2">
        <v>119.15</v>
      </c>
      <c r="F835" s="2">
        <v>0.35</v>
      </c>
      <c r="G835" s="2">
        <v>2037</v>
      </c>
      <c r="H835" s="1"/>
      <c r="J835" s="27">
        <v>43144</v>
      </c>
      <c r="K835" s="2">
        <v>107.51</v>
      </c>
      <c r="L835" s="2">
        <v>107.6</v>
      </c>
      <c r="M835" s="2">
        <v>107.49</v>
      </c>
      <c r="N835" s="2">
        <v>107.6</v>
      </c>
      <c r="O835" s="2">
        <v>0.13</v>
      </c>
      <c r="P835" s="2">
        <v>1670</v>
      </c>
    </row>
    <row r="836" spans="1:16" x14ac:dyDescent="0.3">
      <c r="A836" s="27">
        <v>43143</v>
      </c>
      <c r="B836" s="2">
        <v>119.1</v>
      </c>
      <c r="C836" s="2">
        <v>119.14</v>
      </c>
      <c r="D836" s="2">
        <v>118.78</v>
      </c>
      <c r="E836" s="2">
        <v>118.8</v>
      </c>
      <c r="F836" s="2">
        <v>-0.42</v>
      </c>
      <c r="G836" s="2">
        <v>1418</v>
      </c>
      <c r="H836" s="1"/>
      <c r="J836" s="27">
        <v>43143</v>
      </c>
      <c r="K836" s="2">
        <v>107.55</v>
      </c>
      <c r="L836" s="2">
        <v>107.56</v>
      </c>
      <c r="M836" s="2">
        <v>107.47</v>
      </c>
      <c r="N836" s="2">
        <v>107.47</v>
      </c>
      <c r="O836" s="2">
        <v>-0.08</v>
      </c>
      <c r="P836" s="2">
        <v>-1178</v>
      </c>
    </row>
    <row r="837" spans="1:16" x14ac:dyDescent="0.3">
      <c r="A837" s="27">
        <v>43140</v>
      </c>
      <c r="B837" s="2">
        <v>119.5</v>
      </c>
      <c r="C837" s="2">
        <v>119.56</v>
      </c>
      <c r="D837" s="2">
        <v>119.22</v>
      </c>
      <c r="E837" s="2">
        <v>119.22</v>
      </c>
      <c r="F837" s="2">
        <v>-0.18</v>
      </c>
      <c r="G837" s="2">
        <v>1074</v>
      </c>
      <c r="H837" s="1"/>
      <c r="J837" s="27">
        <v>43140</v>
      </c>
      <c r="K837" s="2">
        <v>107.62</v>
      </c>
      <c r="L837" s="2">
        <v>107.64</v>
      </c>
      <c r="M837" s="2">
        <v>107.55</v>
      </c>
      <c r="N837" s="2">
        <v>107.55</v>
      </c>
      <c r="O837" s="2">
        <v>-0.03</v>
      </c>
      <c r="P837" s="2">
        <v>-2590</v>
      </c>
    </row>
    <row r="838" spans="1:16" x14ac:dyDescent="0.3">
      <c r="A838" s="27">
        <v>43139</v>
      </c>
      <c r="B838" s="2">
        <v>119.6</v>
      </c>
      <c r="C838" s="2">
        <v>119.67</v>
      </c>
      <c r="D838" s="2">
        <v>119.28</v>
      </c>
      <c r="E838" s="2">
        <v>119.4</v>
      </c>
      <c r="F838" s="2">
        <v>-0.33</v>
      </c>
      <c r="G838" s="2">
        <v>293</v>
      </c>
      <c r="H838" s="1"/>
      <c r="J838" s="27">
        <v>43139</v>
      </c>
      <c r="K838" s="2">
        <v>107.66</v>
      </c>
      <c r="L838" s="2">
        <v>107.68</v>
      </c>
      <c r="M838" s="2">
        <v>107.58</v>
      </c>
      <c r="N838" s="2">
        <v>107.58</v>
      </c>
      <c r="O838" s="2">
        <v>-0.11</v>
      </c>
      <c r="P838" s="2">
        <v>-2088</v>
      </c>
    </row>
    <row r="839" spans="1:16" x14ac:dyDescent="0.3">
      <c r="A839" s="27">
        <v>43138</v>
      </c>
      <c r="B839" s="2">
        <v>118.98</v>
      </c>
      <c r="C839" s="2">
        <v>119.81</v>
      </c>
      <c r="D839" s="2">
        <v>118.94</v>
      </c>
      <c r="E839" s="2">
        <v>119.73</v>
      </c>
      <c r="F839" s="2">
        <v>0.53</v>
      </c>
      <c r="G839" s="2">
        <v>2187</v>
      </c>
      <c r="H839" s="1"/>
      <c r="J839" s="27">
        <v>43138</v>
      </c>
      <c r="K839" s="2">
        <v>107.55</v>
      </c>
      <c r="L839" s="2">
        <v>107.69</v>
      </c>
      <c r="M839" s="2">
        <v>107.52</v>
      </c>
      <c r="N839" s="2">
        <v>107.69</v>
      </c>
      <c r="O839" s="2">
        <v>0.11</v>
      </c>
      <c r="P839" s="2">
        <v>1905</v>
      </c>
    </row>
    <row r="840" spans="1:16" x14ac:dyDescent="0.3">
      <c r="A840" s="27">
        <v>43137</v>
      </c>
      <c r="B840" s="2">
        <v>119.43</v>
      </c>
      <c r="C840" s="2">
        <v>119.68</v>
      </c>
      <c r="D840" s="2">
        <v>119.12</v>
      </c>
      <c r="E840" s="2">
        <v>119.2</v>
      </c>
      <c r="F840" s="2">
        <v>0.47</v>
      </c>
      <c r="G840" s="2">
        <v>4044</v>
      </c>
      <c r="H840" s="1"/>
      <c r="J840" s="27">
        <v>43137</v>
      </c>
      <c r="K840" s="2">
        <v>107.62</v>
      </c>
      <c r="L840" s="2">
        <v>107.7</v>
      </c>
      <c r="M840" s="2">
        <v>107.58</v>
      </c>
      <c r="N840" s="2">
        <v>107.58</v>
      </c>
      <c r="O840" s="2">
        <v>0.11</v>
      </c>
      <c r="P840" s="2">
        <v>-7534</v>
      </c>
    </row>
    <row r="841" spans="1:16" x14ac:dyDescent="0.3">
      <c r="A841" s="27">
        <v>43136</v>
      </c>
      <c r="B841" s="2">
        <v>118.79</v>
      </c>
      <c r="C841" s="2">
        <v>119.07</v>
      </c>
      <c r="D841" s="2">
        <v>118.69</v>
      </c>
      <c r="E841" s="2">
        <v>118.73</v>
      </c>
      <c r="F841" s="2">
        <v>-0.55000000000000004</v>
      </c>
      <c r="G841" s="2">
        <v>1657</v>
      </c>
      <c r="H841" s="1"/>
      <c r="J841" s="27">
        <v>43136</v>
      </c>
      <c r="K841" s="2">
        <v>107.49</v>
      </c>
      <c r="L841" s="2">
        <v>107.54</v>
      </c>
      <c r="M841" s="2">
        <v>107.45</v>
      </c>
      <c r="N841" s="2">
        <v>107.47</v>
      </c>
      <c r="O841" s="2">
        <v>-0.1</v>
      </c>
      <c r="P841" s="2">
        <v>3841</v>
      </c>
    </row>
    <row r="842" spans="1:16" x14ac:dyDescent="0.3">
      <c r="A842" s="27">
        <v>43133</v>
      </c>
      <c r="B842" s="2">
        <v>118.65</v>
      </c>
      <c r="C842" s="2">
        <v>119.28</v>
      </c>
      <c r="D842" s="2">
        <v>118.55</v>
      </c>
      <c r="E842" s="2">
        <v>119.28</v>
      </c>
      <c r="F842" s="2">
        <v>0.03</v>
      </c>
      <c r="G842" s="2">
        <v>396</v>
      </c>
      <c r="H842" s="1"/>
      <c r="J842" s="27">
        <v>43133</v>
      </c>
      <c r="K842" s="2">
        <v>107.39</v>
      </c>
      <c r="L842" s="2">
        <v>107.57</v>
      </c>
      <c r="M842" s="2">
        <v>107.36</v>
      </c>
      <c r="N842" s="2">
        <v>107.57</v>
      </c>
      <c r="O842" s="2">
        <v>0.05</v>
      </c>
      <c r="P842" s="2">
        <v>-3502</v>
      </c>
    </row>
    <row r="843" spans="1:16" x14ac:dyDescent="0.3">
      <c r="A843" s="27">
        <v>43132</v>
      </c>
      <c r="B843" s="2">
        <v>119.25</v>
      </c>
      <c r="C843" s="2">
        <v>119.35</v>
      </c>
      <c r="D843" s="2">
        <v>118.87</v>
      </c>
      <c r="E843" s="2">
        <v>119.25</v>
      </c>
      <c r="F843" s="2">
        <v>0.15</v>
      </c>
      <c r="G843" s="2">
        <v>-3254</v>
      </c>
      <c r="H843" s="1"/>
      <c r="J843" s="27">
        <v>43132</v>
      </c>
      <c r="K843" s="2">
        <v>107.47</v>
      </c>
      <c r="L843" s="2">
        <v>107.53</v>
      </c>
      <c r="M843" s="2">
        <v>107.4</v>
      </c>
      <c r="N843" s="2">
        <v>107.52</v>
      </c>
      <c r="O843" s="2">
        <v>0.1</v>
      </c>
      <c r="P843" s="2">
        <v>410</v>
      </c>
    </row>
    <row r="844" spans="1:16" x14ac:dyDescent="0.3">
      <c r="A844" s="27">
        <v>43131</v>
      </c>
      <c r="B844" s="2">
        <v>118.8</v>
      </c>
      <c r="C844" s="2">
        <v>119.17</v>
      </c>
      <c r="D844" s="2">
        <v>118.7</v>
      </c>
      <c r="E844" s="2">
        <v>119.1</v>
      </c>
      <c r="F844" s="2">
        <v>0.35</v>
      </c>
      <c r="G844" s="2">
        <v>866</v>
      </c>
      <c r="H844" s="1"/>
      <c r="J844" s="27">
        <v>43131</v>
      </c>
      <c r="K844" s="2">
        <v>107.39</v>
      </c>
      <c r="L844" s="2">
        <v>107.46</v>
      </c>
      <c r="M844" s="2">
        <v>107.33</v>
      </c>
      <c r="N844" s="2">
        <v>107.42</v>
      </c>
      <c r="O844" s="2">
        <v>0.08</v>
      </c>
      <c r="P844" s="2">
        <v>-2564</v>
      </c>
    </row>
    <row r="845" spans="1:16" x14ac:dyDescent="0.3">
      <c r="A845" s="27">
        <v>43130</v>
      </c>
      <c r="B845" s="2">
        <v>119.26</v>
      </c>
      <c r="C845" s="2">
        <v>119.3</v>
      </c>
      <c r="D845" s="2">
        <v>118.66</v>
      </c>
      <c r="E845" s="2">
        <v>118.75</v>
      </c>
      <c r="F845" s="2">
        <v>-0.44</v>
      </c>
      <c r="G845" s="2">
        <v>-1230</v>
      </c>
      <c r="H845" s="1"/>
      <c r="J845" s="27">
        <v>43130</v>
      </c>
      <c r="K845" s="2">
        <v>107.41</v>
      </c>
      <c r="L845" s="2">
        <v>107.44</v>
      </c>
      <c r="M845" s="2">
        <v>107.25</v>
      </c>
      <c r="N845" s="2">
        <v>107.34</v>
      </c>
      <c r="O845" s="2">
        <v>-0.05</v>
      </c>
      <c r="P845" s="2">
        <v>7641</v>
      </c>
    </row>
    <row r="846" spans="1:16" x14ac:dyDescent="0.3">
      <c r="A846" s="27">
        <v>43129</v>
      </c>
      <c r="B846" s="2">
        <v>119.7</v>
      </c>
      <c r="C846" s="2">
        <v>119.82</v>
      </c>
      <c r="D846" s="2">
        <v>119.16</v>
      </c>
      <c r="E846" s="2">
        <v>119.19</v>
      </c>
      <c r="F846" s="2">
        <v>-0.69</v>
      </c>
      <c r="G846" s="2">
        <v>3955</v>
      </c>
      <c r="H846" s="1"/>
      <c r="J846" s="27">
        <v>43129</v>
      </c>
      <c r="K846" s="2">
        <v>107.58</v>
      </c>
      <c r="L846" s="2">
        <v>107.6</v>
      </c>
      <c r="M846" s="2">
        <v>107.39</v>
      </c>
      <c r="N846" s="2">
        <v>107.39</v>
      </c>
      <c r="O846" s="2">
        <v>-0.24</v>
      </c>
      <c r="P846" s="2">
        <v>1250</v>
      </c>
    </row>
    <row r="847" spans="1:16" x14ac:dyDescent="0.3">
      <c r="A847" s="27">
        <v>43126</v>
      </c>
      <c r="B847" s="2">
        <v>120.33</v>
      </c>
      <c r="C847" s="2">
        <v>120.33</v>
      </c>
      <c r="D847" s="2">
        <v>119.86</v>
      </c>
      <c r="E847" s="2">
        <v>119.88</v>
      </c>
      <c r="F847" s="2">
        <v>-0.18</v>
      </c>
      <c r="G847" s="2">
        <v>-932</v>
      </c>
      <c r="H847" s="1"/>
      <c r="J847" s="27">
        <v>43126</v>
      </c>
      <c r="K847" s="2">
        <v>107.7</v>
      </c>
      <c r="L847" s="2">
        <v>107.72</v>
      </c>
      <c r="M847" s="2">
        <v>107.61</v>
      </c>
      <c r="N847" s="2">
        <v>107.63</v>
      </c>
      <c r="O847" s="2">
        <v>-0.03</v>
      </c>
      <c r="P847" s="2">
        <v>1246</v>
      </c>
    </row>
    <row r="848" spans="1:16" x14ac:dyDescent="0.3">
      <c r="A848" s="27">
        <v>43125</v>
      </c>
      <c r="B848" s="2">
        <v>120.1</v>
      </c>
      <c r="C848" s="2">
        <v>120.23</v>
      </c>
      <c r="D848" s="2">
        <v>120.03</v>
      </c>
      <c r="E848" s="2">
        <v>120.06</v>
      </c>
      <c r="F848" s="2">
        <v>-0.17</v>
      </c>
      <c r="G848" s="2">
        <v>500</v>
      </c>
      <c r="H848" s="1"/>
      <c r="J848" s="27">
        <v>43125</v>
      </c>
      <c r="K848" s="2">
        <v>107.69</v>
      </c>
      <c r="L848" s="2">
        <v>107.72</v>
      </c>
      <c r="M848" s="2">
        <v>107.66</v>
      </c>
      <c r="N848" s="2">
        <v>107.66</v>
      </c>
      <c r="O848" s="2">
        <v>-0.05</v>
      </c>
      <c r="P848" s="2">
        <v>2621</v>
      </c>
    </row>
    <row r="849" spans="1:16" x14ac:dyDescent="0.3">
      <c r="A849" s="27">
        <v>43124</v>
      </c>
      <c r="B849" s="2">
        <v>120.44</v>
      </c>
      <c r="C849" s="2">
        <v>120.51</v>
      </c>
      <c r="D849" s="2">
        <v>120.05</v>
      </c>
      <c r="E849" s="2">
        <v>120.23</v>
      </c>
      <c r="F849" s="2">
        <v>0.02</v>
      </c>
      <c r="G849" s="2">
        <v>786</v>
      </c>
      <c r="H849" s="1"/>
      <c r="J849" s="27">
        <v>43124</v>
      </c>
      <c r="K849" s="2">
        <v>107.79</v>
      </c>
      <c r="L849" s="2">
        <v>107.79</v>
      </c>
      <c r="M849" s="2">
        <v>107.68</v>
      </c>
      <c r="N849" s="2">
        <v>107.71</v>
      </c>
      <c r="O849" s="2">
        <v>-0.03</v>
      </c>
      <c r="P849" s="2">
        <v>236</v>
      </c>
    </row>
    <row r="850" spans="1:16" x14ac:dyDescent="0.3">
      <c r="A850" s="27">
        <v>43123</v>
      </c>
      <c r="B850" s="2">
        <v>120.11</v>
      </c>
      <c r="C850" s="2">
        <v>120.26</v>
      </c>
      <c r="D850" s="2">
        <v>119.9</v>
      </c>
      <c r="E850" s="2">
        <v>120.21</v>
      </c>
      <c r="F850" s="2">
        <v>0.08</v>
      </c>
      <c r="G850" s="2">
        <v>-330</v>
      </c>
      <c r="H850" s="1"/>
      <c r="J850" s="27">
        <v>43123</v>
      </c>
      <c r="K850" s="2">
        <v>107.69</v>
      </c>
      <c r="L850" s="2">
        <v>107.74</v>
      </c>
      <c r="M850" s="2">
        <v>107.65</v>
      </c>
      <c r="N850" s="2">
        <v>107.74</v>
      </c>
      <c r="O850" s="2">
        <v>0.05</v>
      </c>
      <c r="P850" s="2">
        <v>3902</v>
      </c>
    </row>
    <row r="851" spans="1:16" x14ac:dyDescent="0.3">
      <c r="A851" s="27">
        <v>43122</v>
      </c>
      <c r="B851" s="2">
        <v>119.85</v>
      </c>
      <c r="C851" s="2">
        <v>120.24</v>
      </c>
      <c r="D851" s="2">
        <v>119.65</v>
      </c>
      <c r="E851" s="2">
        <v>120.13</v>
      </c>
      <c r="F851" s="2">
        <v>-0.06</v>
      </c>
      <c r="G851" s="2">
        <v>538</v>
      </c>
      <c r="H851" s="1"/>
      <c r="J851" s="27">
        <v>43122</v>
      </c>
      <c r="K851" s="2">
        <v>107.72</v>
      </c>
      <c r="L851" s="2">
        <v>107.74</v>
      </c>
      <c r="M851" s="2">
        <v>107.68</v>
      </c>
      <c r="N851" s="2">
        <v>107.69</v>
      </c>
      <c r="O851" s="2">
        <v>-0.08</v>
      </c>
      <c r="P851" s="2">
        <v>2779</v>
      </c>
    </row>
    <row r="852" spans="1:16" x14ac:dyDescent="0.3">
      <c r="A852" s="27">
        <v>43119</v>
      </c>
      <c r="B852" s="2">
        <v>120.17</v>
      </c>
      <c r="C852" s="2">
        <v>120.24</v>
      </c>
      <c r="D852" s="2">
        <v>119.91</v>
      </c>
      <c r="E852" s="2">
        <v>120.19</v>
      </c>
      <c r="F852" s="2">
        <v>-0.25</v>
      </c>
      <c r="G852" s="2">
        <v>-18</v>
      </c>
      <c r="H852" s="1"/>
      <c r="J852" s="27">
        <v>43119</v>
      </c>
      <c r="K852" s="2">
        <v>107.75</v>
      </c>
      <c r="L852" s="2">
        <v>107.79</v>
      </c>
      <c r="M852" s="2">
        <v>107.71</v>
      </c>
      <c r="N852" s="2">
        <v>107.77</v>
      </c>
      <c r="O852" s="2">
        <v>-0.02</v>
      </c>
      <c r="P852" s="2">
        <v>749</v>
      </c>
    </row>
    <row r="853" spans="1:16" x14ac:dyDescent="0.3">
      <c r="A853" s="27">
        <v>43118</v>
      </c>
      <c r="B853" s="2">
        <v>120</v>
      </c>
      <c r="C853" s="2">
        <v>120.47</v>
      </c>
      <c r="D853" s="2">
        <v>120</v>
      </c>
      <c r="E853" s="2">
        <v>120.44</v>
      </c>
      <c r="F853" s="2">
        <v>0.22</v>
      </c>
      <c r="G853" s="2">
        <v>506</v>
      </c>
      <c r="H853" s="1"/>
      <c r="J853" s="27">
        <v>43118</v>
      </c>
      <c r="K853" s="2">
        <v>107.6</v>
      </c>
      <c r="L853" s="2">
        <v>107.79</v>
      </c>
      <c r="M853" s="2">
        <v>107.59</v>
      </c>
      <c r="N853" s="2">
        <v>107.79</v>
      </c>
      <c r="O853" s="2">
        <v>0.15</v>
      </c>
      <c r="P853" s="2">
        <v>2827</v>
      </c>
    </row>
    <row r="854" spans="1:16" x14ac:dyDescent="0.3">
      <c r="A854" s="27">
        <v>43117</v>
      </c>
      <c r="B854" s="2">
        <v>120.3</v>
      </c>
      <c r="C854" s="2">
        <v>120.37</v>
      </c>
      <c r="D854" s="2">
        <v>120.06</v>
      </c>
      <c r="E854" s="2">
        <v>120.22</v>
      </c>
      <c r="F854" s="2">
        <v>0.04</v>
      </c>
      <c r="G854" s="2">
        <v>810</v>
      </c>
      <c r="H854" s="1"/>
      <c r="J854" s="27">
        <v>43117</v>
      </c>
      <c r="K854" s="2">
        <v>107.59</v>
      </c>
      <c r="L854" s="2">
        <v>107.65</v>
      </c>
      <c r="M854" s="2">
        <v>107.54</v>
      </c>
      <c r="N854" s="2">
        <v>107.64</v>
      </c>
      <c r="O854" s="2">
        <v>0.04</v>
      </c>
      <c r="P854" s="2">
        <v>-4376</v>
      </c>
    </row>
    <row r="855" spans="1:16" x14ac:dyDescent="0.3">
      <c r="A855" s="27">
        <v>43116</v>
      </c>
      <c r="B855" s="2">
        <v>119.97</v>
      </c>
      <c r="C855" s="2">
        <v>120.18</v>
      </c>
      <c r="D855" s="2">
        <v>119.8</v>
      </c>
      <c r="E855" s="2">
        <v>120.18</v>
      </c>
      <c r="F855" s="2">
        <v>0.32</v>
      </c>
      <c r="G855" s="2">
        <v>1448</v>
      </c>
      <c r="H855" s="1"/>
      <c r="J855" s="27">
        <v>43116</v>
      </c>
      <c r="K855" s="2">
        <v>107.56</v>
      </c>
      <c r="L855" s="2">
        <v>107.61</v>
      </c>
      <c r="M855" s="2">
        <v>107.5</v>
      </c>
      <c r="N855" s="2">
        <v>107.6</v>
      </c>
      <c r="O855" s="2">
        <v>0.06</v>
      </c>
      <c r="P855" s="2">
        <v>-828</v>
      </c>
    </row>
    <row r="856" spans="1:16" x14ac:dyDescent="0.3">
      <c r="A856" s="27">
        <v>43115</v>
      </c>
      <c r="B856" s="2">
        <v>120.33</v>
      </c>
      <c r="C856" s="2">
        <v>120.4</v>
      </c>
      <c r="D856" s="2">
        <v>119.84</v>
      </c>
      <c r="E856" s="2">
        <v>119.86</v>
      </c>
      <c r="F856" s="2">
        <v>-0.47</v>
      </c>
      <c r="G856" s="2">
        <v>725</v>
      </c>
      <c r="H856" s="1"/>
      <c r="J856" s="27">
        <v>43115</v>
      </c>
      <c r="K856" s="2">
        <v>107.73</v>
      </c>
      <c r="L856" s="2">
        <v>107.73</v>
      </c>
      <c r="M856" s="2">
        <v>107.54</v>
      </c>
      <c r="N856" s="2">
        <v>107.54</v>
      </c>
      <c r="O856" s="2">
        <v>-0.21</v>
      </c>
      <c r="P856" s="2">
        <v>-6065</v>
      </c>
    </row>
    <row r="857" spans="1:16" x14ac:dyDescent="0.3">
      <c r="A857" s="27">
        <v>43112</v>
      </c>
      <c r="B857" s="2">
        <v>120.49</v>
      </c>
      <c r="C857" s="2">
        <v>120.54</v>
      </c>
      <c r="D857" s="2">
        <v>120.22</v>
      </c>
      <c r="E857" s="2">
        <v>120.33</v>
      </c>
      <c r="F857" s="2">
        <v>-0.25</v>
      </c>
      <c r="G857" s="2">
        <v>-1101</v>
      </c>
      <c r="H857" s="1"/>
      <c r="J857" s="27">
        <v>43112</v>
      </c>
      <c r="K857" s="2">
        <v>107.76</v>
      </c>
      <c r="L857" s="2">
        <v>107.79</v>
      </c>
      <c r="M857" s="2">
        <v>107.72</v>
      </c>
      <c r="N857" s="2">
        <v>107.75</v>
      </c>
      <c r="O857" s="2">
        <v>-0.05</v>
      </c>
      <c r="P857" s="2">
        <v>-906</v>
      </c>
    </row>
    <row r="858" spans="1:16" x14ac:dyDescent="0.3">
      <c r="A858" s="27">
        <v>43111</v>
      </c>
      <c r="B858" s="2">
        <v>120.21</v>
      </c>
      <c r="C858" s="2">
        <v>120.62</v>
      </c>
      <c r="D858" s="2">
        <v>120.21</v>
      </c>
      <c r="E858" s="2">
        <v>120.58</v>
      </c>
      <c r="F858" s="2">
        <v>0.42</v>
      </c>
      <c r="G858" s="2">
        <v>2025</v>
      </c>
      <c r="H858" s="1"/>
      <c r="J858" s="27">
        <v>43111</v>
      </c>
      <c r="K858" s="2">
        <v>107.72</v>
      </c>
      <c r="L858" s="2">
        <v>107.81</v>
      </c>
      <c r="M858" s="2">
        <v>107.7</v>
      </c>
      <c r="N858" s="2">
        <v>107.8</v>
      </c>
      <c r="O858" s="2">
        <v>0.09</v>
      </c>
      <c r="P858" s="2">
        <v>-3026</v>
      </c>
    </row>
    <row r="859" spans="1:16" x14ac:dyDescent="0.3">
      <c r="A859" s="27">
        <v>43110</v>
      </c>
      <c r="B859" s="2">
        <v>120.42</v>
      </c>
      <c r="C859" s="2">
        <v>120.45</v>
      </c>
      <c r="D859" s="2">
        <v>120.01</v>
      </c>
      <c r="E859" s="2">
        <v>120.16</v>
      </c>
      <c r="F859" s="2">
        <v>-0.64</v>
      </c>
      <c r="G859" s="2">
        <v>-4255</v>
      </c>
      <c r="H859" s="1"/>
      <c r="J859" s="27">
        <v>43110</v>
      </c>
      <c r="K859" s="2">
        <v>107.76</v>
      </c>
      <c r="L859" s="2">
        <v>107.76</v>
      </c>
      <c r="M859" s="2">
        <v>107.66</v>
      </c>
      <c r="N859" s="2">
        <v>107.71</v>
      </c>
      <c r="O859" s="2">
        <v>-0.13</v>
      </c>
      <c r="P859" s="2">
        <v>-2147</v>
      </c>
    </row>
    <row r="860" spans="1:16" x14ac:dyDescent="0.3">
      <c r="A860" s="27">
        <v>43109</v>
      </c>
      <c r="B860" s="2">
        <v>121.1</v>
      </c>
      <c r="C860" s="2">
        <v>121.12</v>
      </c>
      <c r="D860" s="2">
        <v>120.8</v>
      </c>
      <c r="E860" s="2">
        <v>120.8</v>
      </c>
      <c r="F860" s="2">
        <v>-0.33</v>
      </c>
      <c r="G860" s="2">
        <v>1142</v>
      </c>
      <c r="H860" s="1"/>
      <c r="J860" s="27">
        <v>43109</v>
      </c>
      <c r="K860" s="2">
        <v>107.9</v>
      </c>
      <c r="L860" s="2">
        <v>107.9</v>
      </c>
      <c r="M860" s="2">
        <v>107.83</v>
      </c>
      <c r="N860" s="2">
        <v>107.84</v>
      </c>
      <c r="O860" s="2">
        <v>-0.06</v>
      </c>
      <c r="P860" s="2">
        <v>-3422</v>
      </c>
    </row>
    <row r="861" spans="1:16" x14ac:dyDescent="0.3">
      <c r="A861" s="27">
        <v>43108</v>
      </c>
      <c r="B861" s="2">
        <v>121.31</v>
      </c>
      <c r="C861" s="2">
        <v>121.37</v>
      </c>
      <c r="D861" s="2">
        <v>121.09</v>
      </c>
      <c r="E861" s="2">
        <v>121.13</v>
      </c>
      <c r="F861" s="2">
        <v>-0.26</v>
      </c>
      <c r="G861" s="2">
        <v>-1286</v>
      </c>
      <c r="H861" s="1"/>
      <c r="J861" s="27">
        <v>43108</v>
      </c>
      <c r="K861" s="2">
        <v>107.94</v>
      </c>
      <c r="L861" s="2">
        <v>107.96</v>
      </c>
      <c r="M861" s="2">
        <v>107.88</v>
      </c>
      <c r="N861" s="2">
        <v>107.9</v>
      </c>
      <c r="O861" s="2">
        <v>-0.05</v>
      </c>
      <c r="P861" s="2">
        <v>2687</v>
      </c>
    </row>
    <row r="862" spans="1:16" x14ac:dyDescent="0.3">
      <c r="A862" s="27">
        <v>43105</v>
      </c>
      <c r="B862" s="2">
        <v>121.33</v>
      </c>
      <c r="C862" s="2">
        <v>121.43</v>
      </c>
      <c r="D862" s="2">
        <v>121.22</v>
      </c>
      <c r="E862" s="2">
        <v>121.39</v>
      </c>
      <c r="F862" s="2">
        <v>0.15</v>
      </c>
      <c r="G862" s="2">
        <v>-373</v>
      </c>
      <c r="H862" s="1"/>
      <c r="J862" s="27">
        <v>43105</v>
      </c>
      <c r="K862" s="2">
        <v>107.88</v>
      </c>
      <c r="L862" s="2">
        <v>107.96</v>
      </c>
      <c r="M862" s="2">
        <v>107.86</v>
      </c>
      <c r="N862" s="2">
        <v>107.95</v>
      </c>
      <c r="O862" s="2">
        <v>0.08</v>
      </c>
      <c r="P862" s="2">
        <v>1459</v>
      </c>
    </row>
    <row r="863" spans="1:16" x14ac:dyDescent="0.3">
      <c r="A863" s="27">
        <v>43104</v>
      </c>
      <c r="B863" s="2">
        <v>121.56</v>
      </c>
      <c r="C863" s="2">
        <v>121.58</v>
      </c>
      <c r="D863" s="2">
        <v>121.2</v>
      </c>
      <c r="E863" s="2">
        <v>121.24</v>
      </c>
      <c r="F863" s="2">
        <v>-0.27</v>
      </c>
      <c r="G863" s="2">
        <v>-1173</v>
      </c>
      <c r="H863" s="1"/>
      <c r="J863" s="27">
        <v>43104</v>
      </c>
      <c r="K863" s="2">
        <v>107.92</v>
      </c>
      <c r="L863" s="2">
        <v>107.93</v>
      </c>
      <c r="M863" s="2">
        <v>107.85</v>
      </c>
      <c r="N863" s="2">
        <v>107.87</v>
      </c>
      <c r="O863" s="2">
        <v>-0.03</v>
      </c>
      <c r="P863" s="2">
        <v>-3337</v>
      </c>
    </row>
    <row r="864" spans="1:16" x14ac:dyDescent="0.3">
      <c r="A864" s="27">
        <v>43103</v>
      </c>
      <c r="B864" s="2">
        <v>121.45</v>
      </c>
      <c r="C864" s="2">
        <v>121.65</v>
      </c>
      <c r="D864" s="2">
        <v>121.35</v>
      </c>
      <c r="E864" s="2">
        <v>121.51</v>
      </c>
      <c r="F864" s="2">
        <v>-0.09</v>
      </c>
      <c r="G864" s="2">
        <v>-3647</v>
      </c>
      <c r="H864" s="1"/>
      <c r="J864" s="27">
        <v>43103</v>
      </c>
      <c r="K864" s="2">
        <v>107.92</v>
      </c>
      <c r="L864" s="2">
        <v>108.02</v>
      </c>
      <c r="M864" s="2">
        <v>107.88</v>
      </c>
      <c r="N864" s="2">
        <v>107.9</v>
      </c>
      <c r="O864" s="2">
        <v>-0.04</v>
      </c>
      <c r="P864" s="2">
        <v>3824</v>
      </c>
    </row>
    <row r="865" spans="1:16" x14ac:dyDescent="0.3">
      <c r="A865" s="27">
        <v>43102</v>
      </c>
      <c r="B865" s="2">
        <v>121.95</v>
      </c>
      <c r="C865" s="2">
        <v>121.99</v>
      </c>
      <c r="D865" s="2">
        <v>121.6</v>
      </c>
      <c r="E865" s="2">
        <v>121.6</v>
      </c>
      <c r="F865" s="2">
        <v>-0.3</v>
      </c>
      <c r="G865" s="2">
        <v>-3595</v>
      </c>
      <c r="H865" s="1"/>
      <c r="J865" s="27">
        <v>43102</v>
      </c>
      <c r="K865" s="2">
        <v>107.92</v>
      </c>
      <c r="L865" s="2">
        <v>107.97</v>
      </c>
      <c r="M865" s="2">
        <v>107.91</v>
      </c>
      <c r="N865" s="2">
        <v>107.94</v>
      </c>
      <c r="O865" s="2">
        <v>0.05</v>
      </c>
      <c r="P865" s="2">
        <v>3735</v>
      </c>
    </row>
    <row r="866" spans="1:16" x14ac:dyDescent="0.3">
      <c r="A866" s="27">
        <v>43097</v>
      </c>
      <c r="B866" s="2">
        <v>121.79</v>
      </c>
      <c r="C866" s="2">
        <v>121.94</v>
      </c>
      <c r="D866" s="2">
        <v>121.63</v>
      </c>
      <c r="E866" s="2">
        <v>121.9</v>
      </c>
      <c r="F866" s="2">
        <v>0.4</v>
      </c>
      <c r="G866" s="2">
        <v>-526</v>
      </c>
      <c r="H866" s="1"/>
      <c r="J866" s="27">
        <v>43097</v>
      </c>
      <c r="K866" s="2">
        <v>107.88</v>
      </c>
      <c r="L866" s="2">
        <v>107.94</v>
      </c>
      <c r="M866" s="2">
        <v>107.85</v>
      </c>
      <c r="N866" s="2">
        <v>107.89</v>
      </c>
      <c r="O866" s="2">
        <v>0.06</v>
      </c>
      <c r="P866" s="2">
        <v>926</v>
      </c>
    </row>
    <row r="867" spans="1:16" x14ac:dyDescent="0.3">
      <c r="A867" s="27">
        <v>43096</v>
      </c>
      <c r="B867" s="2">
        <v>121.74</v>
      </c>
      <c r="C867" s="2">
        <v>121.84</v>
      </c>
      <c r="D867" s="2">
        <v>121.41</v>
      </c>
      <c r="E867" s="2">
        <v>121.5</v>
      </c>
      <c r="F867" s="2">
        <v>-0.18</v>
      </c>
      <c r="G867" s="2">
        <v>-657</v>
      </c>
      <c r="H867" s="1"/>
      <c r="J867" s="27">
        <v>43096</v>
      </c>
      <c r="K867" s="2">
        <v>107.95</v>
      </c>
      <c r="L867" s="2">
        <v>107.97</v>
      </c>
      <c r="M867" s="2">
        <v>107.79</v>
      </c>
      <c r="N867" s="2">
        <v>107.83</v>
      </c>
      <c r="O867" s="2">
        <v>-0.11</v>
      </c>
      <c r="P867" s="2">
        <v>-7224</v>
      </c>
    </row>
    <row r="868" spans="1:16" x14ac:dyDescent="0.3">
      <c r="A868" s="27">
        <v>43095</v>
      </c>
      <c r="B868" s="2">
        <v>121.76</v>
      </c>
      <c r="C868" s="2">
        <v>121.79</v>
      </c>
      <c r="D868" s="2">
        <v>121.36</v>
      </c>
      <c r="E868" s="2">
        <v>121.68</v>
      </c>
      <c r="F868" s="2">
        <v>0</v>
      </c>
      <c r="G868" s="2">
        <v>-1878</v>
      </c>
      <c r="H868" s="1"/>
      <c r="J868" s="27">
        <v>43095</v>
      </c>
      <c r="K868" s="2">
        <v>107.94</v>
      </c>
      <c r="L868" s="2">
        <v>107.97</v>
      </c>
      <c r="M868" s="2">
        <v>107.85</v>
      </c>
      <c r="N868" s="2">
        <v>107.94</v>
      </c>
      <c r="O868" s="2">
        <v>0</v>
      </c>
      <c r="P868" s="2">
        <v>-1148</v>
      </c>
    </row>
    <row r="869" spans="1:16" x14ac:dyDescent="0.3">
      <c r="A869" s="27">
        <v>43091</v>
      </c>
      <c r="B869" s="2">
        <v>121.89</v>
      </c>
      <c r="C869" s="2">
        <v>121.95</v>
      </c>
      <c r="D869" s="2">
        <v>121.52</v>
      </c>
      <c r="E869" s="2">
        <v>121.68</v>
      </c>
      <c r="F869" s="2">
        <v>-0.18</v>
      </c>
      <c r="G869" s="2">
        <v>-2665</v>
      </c>
      <c r="H869" s="1"/>
      <c r="J869" s="27">
        <v>43091</v>
      </c>
      <c r="K869" s="2">
        <v>108.05</v>
      </c>
      <c r="L869" s="2">
        <v>108.06</v>
      </c>
      <c r="M869" s="2">
        <v>107.9</v>
      </c>
      <c r="N869" s="2">
        <v>107.94</v>
      </c>
      <c r="O869" s="2">
        <v>-0.12</v>
      </c>
      <c r="P869" s="2">
        <v>-8219</v>
      </c>
    </row>
    <row r="870" spans="1:16" x14ac:dyDescent="0.3">
      <c r="A870" s="27">
        <v>43090</v>
      </c>
      <c r="B870" s="2">
        <v>121.65</v>
      </c>
      <c r="C870" s="2">
        <v>121.86</v>
      </c>
      <c r="D870" s="2">
        <v>121.56</v>
      </c>
      <c r="E870" s="2">
        <v>121.86</v>
      </c>
      <c r="F870" s="2">
        <v>-0.11</v>
      </c>
      <c r="G870" s="2">
        <v>-893</v>
      </c>
      <c r="H870" s="1"/>
      <c r="J870" s="27">
        <v>43090</v>
      </c>
      <c r="K870" s="2">
        <v>108.06</v>
      </c>
      <c r="L870" s="2">
        <v>108.08</v>
      </c>
      <c r="M870" s="2">
        <v>108.02</v>
      </c>
      <c r="N870" s="2">
        <v>108.06</v>
      </c>
      <c r="O870" s="2">
        <v>-0.03</v>
      </c>
      <c r="P870" s="2">
        <v>530</v>
      </c>
    </row>
    <row r="871" spans="1:16" x14ac:dyDescent="0.3">
      <c r="A871" s="27">
        <v>43089</v>
      </c>
      <c r="B871" s="2">
        <v>121.9</v>
      </c>
      <c r="C871" s="2">
        <v>122.11</v>
      </c>
      <c r="D871" s="2">
        <v>121.87</v>
      </c>
      <c r="E871" s="2">
        <v>121.97</v>
      </c>
      <c r="F871" s="2">
        <v>-0.22</v>
      </c>
      <c r="G871" s="2">
        <v>-1012</v>
      </c>
      <c r="H871" s="1"/>
      <c r="J871" s="27">
        <v>43089</v>
      </c>
      <c r="K871" s="2">
        <v>108</v>
      </c>
      <c r="L871" s="2">
        <v>108.12</v>
      </c>
      <c r="M871" s="2">
        <v>107.98</v>
      </c>
      <c r="N871" s="2">
        <v>108.09</v>
      </c>
      <c r="O871" s="2">
        <v>0.05</v>
      </c>
      <c r="P871" s="2">
        <v>6258</v>
      </c>
    </row>
    <row r="872" spans="1:16" x14ac:dyDescent="0.3">
      <c r="A872" s="27">
        <v>43088</v>
      </c>
      <c r="B872" s="2">
        <v>122.5</v>
      </c>
      <c r="C872" s="2">
        <v>122.65</v>
      </c>
      <c r="D872" s="2">
        <v>122.42</v>
      </c>
      <c r="E872" s="2">
        <v>122.59</v>
      </c>
      <c r="F872" s="2">
        <v>0.02</v>
      </c>
      <c r="G872" s="2">
        <v>-400</v>
      </c>
      <c r="H872" s="1"/>
      <c r="J872" s="27">
        <v>43088</v>
      </c>
      <c r="K872" s="2">
        <v>108.25</v>
      </c>
      <c r="L872" s="2">
        <v>108.27</v>
      </c>
      <c r="M872" s="2">
        <v>108.24</v>
      </c>
      <c r="N872" s="2">
        <v>108.25</v>
      </c>
      <c r="O872" s="2">
        <v>-0.03</v>
      </c>
      <c r="P872" s="2">
        <v>504</v>
      </c>
    </row>
    <row r="873" spans="1:16" x14ac:dyDescent="0.3">
      <c r="A873" s="27">
        <v>43087</v>
      </c>
      <c r="B873" s="2">
        <v>122.65</v>
      </c>
      <c r="C873" s="2">
        <v>122.78</v>
      </c>
      <c r="D873" s="2">
        <v>122.56</v>
      </c>
      <c r="E873" s="2">
        <v>122.57</v>
      </c>
      <c r="F873" s="2">
        <v>-0.08</v>
      </c>
      <c r="G873" s="2">
        <v>1084</v>
      </c>
      <c r="H873" s="1"/>
      <c r="J873" s="27">
        <v>43087</v>
      </c>
      <c r="K873" s="2">
        <v>108.33</v>
      </c>
      <c r="L873" s="2">
        <v>108.35</v>
      </c>
      <c r="M873" s="2">
        <v>108.27</v>
      </c>
      <c r="N873" s="2">
        <v>108.28</v>
      </c>
      <c r="O873" s="2">
        <v>-0.06</v>
      </c>
      <c r="P873" s="2">
        <v>1804</v>
      </c>
    </row>
    <row r="874" spans="1:16" x14ac:dyDescent="0.3">
      <c r="A874" s="27">
        <v>43084</v>
      </c>
      <c r="B874" s="2">
        <v>122.5</v>
      </c>
      <c r="C874" s="2">
        <v>122.67</v>
      </c>
      <c r="D874" s="2">
        <v>122.48</v>
      </c>
      <c r="E874" s="2">
        <v>122.65</v>
      </c>
      <c r="F874" s="2">
        <v>0.22</v>
      </c>
      <c r="G874" s="2">
        <v>411</v>
      </c>
      <c r="H874" s="1"/>
      <c r="J874" s="27">
        <v>43084</v>
      </c>
      <c r="K874" s="2">
        <v>108.3</v>
      </c>
      <c r="L874" s="2">
        <v>108.35</v>
      </c>
      <c r="M874" s="2">
        <v>108.28</v>
      </c>
      <c r="N874" s="2">
        <v>108.34</v>
      </c>
      <c r="O874" s="2">
        <v>0.04</v>
      </c>
      <c r="P874" s="2">
        <v>2618</v>
      </c>
    </row>
    <row r="875" spans="1:16" x14ac:dyDescent="0.3">
      <c r="A875" s="27">
        <v>43083</v>
      </c>
      <c r="B875" s="2">
        <v>122.57</v>
      </c>
      <c r="C875" s="2">
        <v>122.68</v>
      </c>
      <c r="D875" s="2">
        <v>122.37</v>
      </c>
      <c r="E875" s="2">
        <v>122.43</v>
      </c>
      <c r="F875" s="2">
        <v>0.06</v>
      </c>
      <c r="G875" s="2">
        <v>-529</v>
      </c>
      <c r="H875" s="1"/>
      <c r="J875" s="27">
        <v>43083</v>
      </c>
      <c r="K875" s="2">
        <v>108.37</v>
      </c>
      <c r="L875" s="2">
        <v>108.41</v>
      </c>
      <c r="M875" s="2">
        <v>108.28</v>
      </c>
      <c r="N875" s="2">
        <v>108.3</v>
      </c>
      <c r="O875" s="2">
        <v>0</v>
      </c>
      <c r="P875" s="2">
        <v>-1467</v>
      </c>
    </row>
    <row r="876" spans="1:16" x14ac:dyDescent="0.3">
      <c r="A876" s="27">
        <v>43082</v>
      </c>
      <c r="B876" s="2">
        <v>122.4</v>
      </c>
      <c r="C876" s="2">
        <v>122.59</v>
      </c>
      <c r="D876" s="2">
        <v>122.31</v>
      </c>
      <c r="E876" s="2">
        <v>122.37</v>
      </c>
      <c r="F876" s="2">
        <v>-0.03</v>
      </c>
      <c r="G876" s="2">
        <v>304</v>
      </c>
      <c r="H876" s="1"/>
      <c r="J876" s="27">
        <v>43082</v>
      </c>
      <c r="K876" s="2">
        <v>108.28</v>
      </c>
      <c r="L876" s="2">
        <v>108.33</v>
      </c>
      <c r="M876" s="2">
        <v>108.23</v>
      </c>
      <c r="N876" s="2">
        <v>108.3</v>
      </c>
      <c r="O876" s="2">
        <v>0.02</v>
      </c>
      <c r="P876" s="2">
        <v>1487</v>
      </c>
    </row>
    <row r="877" spans="1:16" x14ac:dyDescent="0.3">
      <c r="A877" s="27">
        <v>43081</v>
      </c>
      <c r="B877" s="2">
        <v>122.08</v>
      </c>
      <c r="C877" s="2">
        <v>122.44</v>
      </c>
      <c r="D877" s="2">
        <v>122.07</v>
      </c>
      <c r="E877" s="2">
        <v>122.4</v>
      </c>
      <c r="F877" s="2">
        <v>0.27</v>
      </c>
      <c r="G877" s="2">
        <v>2442</v>
      </c>
      <c r="H877" s="1"/>
      <c r="J877" s="27">
        <v>43081</v>
      </c>
      <c r="K877" s="2">
        <v>108.22</v>
      </c>
      <c r="L877" s="2">
        <v>108.3</v>
      </c>
      <c r="M877" s="2">
        <v>108.22</v>
      </c>
      <c r="N877" s="2">
        <v>108.28</v>
      </c>
      <c r="O877" s="2">
        <v>0.05</v>
      </c>
      <c r="P877" s="2">
        <v>-1204</v>
      </c>
    </row>
    <row r="878" spans="1:16" x14ac:dyDescent="0.3">
      <c r="A878" s="27">
        <v>43080</v>
      </c>
      <c r="B878" s="2">
        <v>122.1</v>
      </c>
      <c r="C878" s="2">
        <v>122.21</v>
      </c>
      <c r="D878" s="2">
        <v>121.99</v>
      </c>
      <c r="E878" s="2">
        <v>122.13</v>
      </c>
      <c r="F878" s="2">
        <v>0.02</v>
      </c>
      <c r="G878" s="2">
        <v>1171</v>
      </c>
      <c r="H878" s="1"/>
      <c r="J878" s="27">
        <v>43080</v>
      </c>
      <c r="K878" s="2">
        <v>108.24</v>
      </c>
      <c r="L878" s="2">
        <v>108.28</v>
      </c>
      <c r="M878" s="2">
        <v>108.23</v>
      </c>
      <c r="N878" s="2">
        <v>108.23</v>
      </c>
      <c r="O878" s="2">
        <v>-0.01</v>
      </c>
      <c r="P878" s="2">
        <v>1708</v>
      </c>
    </row>
    <row r="879" spans="1:16" x14ac:dyDescent="0.3">
      <c r="A879" s="27">
        <v>43077</v>
      </c>
      <c r="B879" s="2">
        <v>122.08</v>
      </c>
      <c r="C879" s="2">
        <v>122.16</v>
      </c>
      <c r="D879" s="2">
        <v>121.98</v>
      </c>
      <c r="E879" s="2">
        <v>122.11</v>
      </c>
      <c r="F879" s="2">
        <v>0</v>
      </c>
      <c r="G879" s="2">
        <v>1622</v>
      </c>
      <c r="H879" s="1"/>
      <c r="J879" s="27">
        <v>43077</v>
      </c>
      <c r="K879" s="2">
        <v>108.23</v>
      </c>
      <c r="L879" s="2">
        <v>108.26</v>
      </c>
      <c r="M879" s="2">
        <v>108.21</v>
      </c>
      <c r="N879" s="2">
        <v>108.24</v>
      </c>
      <c r="O879" s="2">
        <v>0.01</v>
      </c>
      <c r="P879" s="2">
        <v>-2484</v>
      </c>
    </row>
    <row r="880" spans="1:16" x14ac:dyDescent="0.3">
      <c r="A880" s="27">
        <v>43076</v>
      </c>
      <c r="B880" s="2">
        <v>122.24</v>
      </c>
      <c r="C880" s="2">
        <v>122.34</v>
      </c>
      <c r="D880" s="2">
        <v>122.11</v>
      </c>
      <c r="E880" s="2">
        <v>122.11</v>
      </c>
      <c r="F880" s="2">
        <v>-0.15</v>
      </c>
      <c r="G880" s="2">
        <v>513</v>
      </c>
      <c r="H880" s="1"/>
      <c r="J880" s="27">
        <v>43076</v>
      </c>
      <c r="K880" s="2">
        <v>108.23</v>
      </c>
      <c r="L880" s="2">
        <v>108.3</v>
      </c>
      <c r="M880" s="2">
        <v>108.21</v>
      </c>
      <c r="N880" s="2">
        <v>108.23</v>
      </c>
      <c r="O880" s="2">
        <v>-0.02</v>
      </c>
      <c r="P880" s="2">
        <v>222</v>
      </c>
    </row>
    <row r="881" spans="1:16" x14ac:dyDescent="0.3">
      <c r="A881" s="27">
        <v>43075</v>
      </c>
      <c r="B881" s="2">
        <v>122.05</v>
      </c>
      <c r="C881" s="2">
        <v>122.34</v>
      </c>
      <c r="D881" s="2">
        <v>122.03</v>
      </c>
      <c r="E881" s="2">
        <v>122.26</v>
      </c>
      <c r="F881" s="2">
        <v>0.37</v>
      </c>
      <c r="G881" s="2">
        <v>762</v>
      </c>
      <c r="H881" s="1"/>
      <c r="J881" s="27">
        <v>43075</v>
      </c>
      <c r="K881" s="2">
        <v>108.2</v>
      </c>
      <c r="L881" s="2">
        <v>108.3</v>
      </c>
      <c r="M881" s="2">
        <v>108.19</v>
      </c>
      <c r="N881" s="2">
        <v>108.25</v>
      </c>
      <c r="O881" s="2">
        <v>0.08</v>
      </c>
      <c r="P881" s="2">
        <v>1704</v>
      </c>
    </row>
    <row r="882" spans="1:16" x14ac:dyDescent="0.3">
      <c r="A882" s="27">
        <v>43074</v>
      </c>
      <c r="B882" s="2">
        <v>122.17</v>
      </c>
      <c r="C882" s="2">
        <v>122.23</v>
      </c>
      <c r="D882" s="2">
        <v>121.87</v>
      </c>
      <c r="E882" s="2">
        <v>121.89</v>
      </c>
      <c r="F882" s="2">
        <v>-0.22</v>
      </c>
      <c r="G882" s="2">
        <v>-95</v>
      </c>
      <c r="H882" s="1"/>
      <c r="J882" s="27">
        <v>43074</v>
      </c>
      <c r="K882" s="2">
        <v>108.29</v>
      </c>
      <c r="L882" s="2">
        <v>108.3</v>
      </c>
      <c r="M882" s="2">
        <v>108.17</v>
      </c>
      <c r="N882" s="2">
        <v>108.17</v>
      </c>
      <c r="O882" s="2">
        <v>-0.1</v>
      </c>
      <c r="P882" s="2">
        <v>-2258</v>
      </c>
    </row>
    <row r="883" spans="1:16" x14ac:dyDescent="0.3">
      <c r="A883" s="27">
        <v>43073</v>
      </c>
      <c r="B883" s="2">
        <v>121.78</v>
      </c>
      <c r="C883" s="2">
        <v>122.12</v>
      </c>
      <c r="D883" s="2">
        <v>121.78</v>
      </c>
      <c r="E883" s="2">
        <v>122.11</v>
      </c>
      <c r="F883" s="2">
        <v>0.06</v>
      </c>
      <c r="G883" s="2">
        <v>1725</v>
      </c>
      <c r="H883" s="1"/>
      <c r="J883" s="27">
        <v>43073</v>
      </c>
      <c r="K883" s="2">
        <v>108.21</v>
      </c>
      <c r="L883" s="2">
        <v>108.29</v>
      </c>
      <c r="M883" s="2">
        <v>108.21</v>
      </c>
      <c r="N883" s="2">
        <v>108.27</v>
      </c>
      <c r="O883" s="2">
        <v>0.01</v>
      </c>
      <c r="P883" s="2">
        <v>2066</v>
      </c>
    </row>
    <row r="884" spans="1:16" x14ac:dyDescent="0.3">
      <c r="A884" s="27">
        <v>43070</v>
      </c>
      <c r="B884" s="2">
        <v>121.97</v>
      </c>
      <c r="C884" s="2">
        <v>122.09</v>
      </c>
      <c r="D884" s="2">
        <v>121.9</v>
      </c>
      <c r="E884" s="2">
        <v>122.05</v>
      </c>
      <c r="F884" s="2">
        <v>-0.08</v>
      </c>
      <c r="G884" s="2">
        <v>-413</v>
      </c>
      <c r="H884" s="1"/>
      <c r="J884" s="27">
        <v>43070</v>
      </c>
      <c r="K884" s="2">
        <v>108.24</v>
      </c>
      <c r="L884" s="2">
        <v>108.29</v>
      </c>
      <c r="M884" s="2">
        <v>108.22</v>
      </c>
      <c r="N884" s="2">
        <v>108.26</v>
      </c>
      <c r="O884" s="2">
        <v>0</v>
      </c>
      <c r="P884" s="2">
        <v>1565</v>
      </c>
    </row>
    <row r="885" spans="1:16" x14ac:dyDescent="0.3">
      <c r="A885" s="27">
        <v>43069</v>
      </c>
      <c r="B885" s="2">
        <v>122.05</v>
      </c>
      <c r="C885" s="2">
        <v>122.31</v>
      </c>
      <c r="D885" s="2">
        <v>121.85</v>
      </c>
      <c r="E885" s="2">
        <v>122.13</v>
      </c>
      <c r="F885" s="2">
        <v>0.01</v>
      </c>
      <c r="G885" s="2">
        <v>-1622</v>
      </c>
      <c r="H885" s="1"/>
      <c r="J885" s="27">
        <v>43069</v>
      </c>
      <c r="K885" s="2">
        <v>108.15</v>
      </c>
      <c r="L885" s="2">
        <v>108.32</v>
      </c>
      <c r="M885" s="2">
        <v>108.1</v>
      </c>
      <c r="N885" s="2">
        <v>108.26</v>
      </c>
      <c r="O885" s="2">
        <v>0.11</v>
      </c>
      <c r="P885" s="2">
        <v>4508</v>
      </c>
    </row>
    <row r="886" spans="1:16" x14ac:dyDescent="0.3">
      <c r="A886" s="27">
        <v>43068</v>
      </c>
      <c r="B886" s="2">
        <v>121.89</v>
      </c>
      <c r="C886" s="2">
        <v>122.18</v>
      </c>
      <c r="D886" s="2">
        <v>121.88</v>
      </c>
      <c r="E886" s="2">
        <v>122.12</v>
      </c>
      <c r="F886" s="2">
        <v>0.13</v>
      </c>
      <c r="G886" s="2">
        <v>-701</v>
      </c>
      <c r="H886" s="1"/>
      <c r="J886" s="27">
        <v>43068</v>
      </c>
      <c r="K886" s="2">
        <v>108.06</v>
      </c>
      <c r="L886" s="2">
        <v>108.15</v>
      </c>
      <c r="M886" s="2">
        <v>108.06</v>
      </c>
      <c r="N886" s="2">
        <v>108.15</v>
      </c>
      <c r="O886" s="2">
        <v>0.05</v>
      </c>
      <c r="P886" s="2">
        <v>-33</v>
      </c>
    </row>
    <row r="887" spans="1:16" x14ac:dyDescent="0.3">
      <c r="A887" s="27">
        <v>43067</v>
      </c>
      <c r="B887" s="2">
        <v>121.52</v>
      </c>
      <c r="C887" s="2">
        <v>122.17</v>
      </c>
      <c r="D887" s="2">
        <v>121.47</v>
      </c>
      <c r="E887" s="2">
        <v>121.99</v>
      </c>
      <c r="F887" s="2">
        <v>0.41</v>
      </c>
      <c r="G887" s="2">
        <v>1544</v>
      </c>
      <c r="H887" s="1"/>
      <c r="J887" s="27">
        <v>43067</v>
      </c>
      <c r="K887" s="2">
        <v>108.03</v>
      </c>
      <c r="L887" s="2">
        <v>108.14</v>
      </c>
      <c r="M887" s="2">
        <v>108.03</v>
      </c>
      <c r="N887" s="2">
        <v>108.1</v>
      </c>
      <c r="O887" s="2">
        <v>0.06</v>
      </c>
      <c r="P887" s="2">
        <v>4294</v>
      </c>
    </row>
    <row r="888" spans="1:16" x14ac:dyDescent="0.3">
      <c r="A888" s="27">
        <v>43066</v>
      </c>
      <c r="B888" s="2">
        <v>121.48</v>
      </c>
      <c r="C888" s="2">
        <v>121.66</v>
      </c>
      <c r="D888" s="2">
        <v>121.48</v>
      </c>
      <c r="E888" s="2">
        <v>121.58</v>
      </c>
      <c r="F888" s="2">
        <v>0.1</v>
      </c>
      <c r="G888" s="2">
        <v>1173</v>
      </c>
      <c r="H888" s="1"/>
      <c r="J888" s="27">
        <v>43066</v>
      </c>
      <c r="K888" s="2">
        <v>107.96</v>
      </c>
      <c r="L888" s="2">
        <v>108.04</v>
      </c>
      <c r="M888" s="2">
        <v>107.95</v>
      </c>
      <c r="N888" s="2">
        <v>108.04</v>
      </c>
      <c r="O888" s="2">
        <v>0.09</v>
      </c>
      <c r="P888" s="2">
        <v>8125</v>
      </c>
    </row>
    <row r="889" spans="1:16" x14ac:dyDescent="0.3">
      <c r="A889" s="27">
        <v>43063</v>
      </c>
      <c r="B889" s="2">
        <v>121.57</v>
      </c>
      <c r="C889" s="2">
        <v>121.8</v>
      </c>
      <c r="D889" s="2">
        <v>121.48</v>
      </c>
      <c r="E889" s="2">
        <v>121.48</v>
      </c>
      <c r="F889" s="2">
        <v>-0.2</v>
      </c>
      <c r="G889" s="2">
        <v>610</v>
      </c>
      <c r="H889" s="1"/>
      <c r="J889" s="27">
        <v>43063</v>
      </c>
      <c r="K889" s="2">
        <v>108.02</v>
      </c>
      <c r="L889" s="2">
        <v>108.06</v>
      </c>
      <c r="M889" s="2">
        <v>107.95</v>
      </c>
      <c r="N889" s="2">
        <v>107.95</v>
      </c>
      <c r="O889" s="2">
        <v>-0.1</v>
      </c>
      <c r="P889" s="2">
        <v>1137</v>
      </c>
    </row>
    <row r="890" spans="1:16" x14ac:dyDescent="0.3">
      <c r="A890" s="27">
        <v>43062</v>
      </c>
      <c r="B890" s="2">
        <v>121.6</v>
      </c>
      <c r="C890" s="2">
        <v>121.77</v>
      </c>
      <c r="D890" s="2">
        <v>121.51</v>
      </c>
      <c r="E890" s="2">
        <v>121.68</v>
      </c>
      <c r="F890" s="2">
        <v>0.21</v>
      </c>
      <c r="G890" s="2">
        <v>1127</v>
      </c>
      <c r="H890" s="1"/>
      <c r="J890" s="27">
        <v>43062</v>
      </c>
      <c r="K890" s="2">
        <v>107.99</v>
      </c>
      <c r="L890" s="2">
        <v>108.06</v>
      </c>
      <c r="M890" s="2">
        <v>107.96</v>
      </c>
      <c r="N890" s="2">
        <v>108.05</v>
      </c>
      <c r="O890" s="2">
        <v>0.11</v>
      </c>
      <c r="P890" s="2">
        <v>6523</v>
      </c>
    </row>
    <row r="891" spans="1:16" x14ac:dyDescent="0.3">
      <c r="A891" s="27">
        <v>43061</v>
      </c>
      <c r="B891" s="2">
        <v>121.4</v>
      </c>
      <c r="C891" s="2">
        <v>121.55</v>
      </c>
      <c r="D891" s="2">
        <v>121.36</v>
      </c>
      <c r="E891" s="2">
        <v>121.47</v>
      </c>
      <c r="F891" s="2">
        <v>0.03</v>
      </c>
      <c r="G891" s="2">
        <v>-2717</v>
      </c>
      <c r="H891" s="1"/>
      <c r="J891" s="27">
        <v>43061</v>
      </c>
      <c r="K891" s="2">
        <v>107.93</v>
      </c>
      <c r="L891" s="2">
        <v>107.95</v>
      </c>
      <c r="M891" s="2">
        <v>107.89</v>
      </c>
      <c r="N891" s="2">
        <v>107.94</v>
      </c>
      <c r="O891" s="2">
        <v>-0.01</v>
      </c>
      <c r="P891" s="2">
        <v>346</v>
      </c>
    </row>
    <row r="892" spans="1:16" x14ac:dyDescent="0.3">
      <c r="A892" s="27">
        <v>43060</v>
      </c>
      <c r="B892" s="2">
        <v>121.34</v>
      </c>
      <c r="C892" s="2">
        <v>121.51</v>
      </c>
      <c r="D892" s="2">
        <v>121.33</v>
      </c>
      <c r="E892" s="2">
        <v>121.44</v>
      </c>
      <c r="F892" s="2">
        <v>0</v>
      </c>
      <c r="G892" s="2">
        <v>-609</v>
      </c>
      <c r="H892" s="1"/>
      <c r="J892" s="27">
        <v>43060</v>
      </c>
      <c r="K892" s="2">
        <v>107.92</v>
      </c>
      <c r="L892" s="2">
        <v>107.97</v>
      </c>
      <c r="M892" s="2">
        <v>107.91</v>
      </c>
      <c r="N892" s="2">
        <v>107.95</v>
      </c>
      <c r="O892" s="2">
        <v>0.01</v>
      </c>
      <c r="P892" s="2">
        <v>916</v>
      </c>
    </row>
    <row r="893" spans="1:16" x14ac:dyDescent="0.3">
      <c r="A893" s="27">
        <v>43059</v>
      </c>
      <c r="B893" s="2">
        <v>121.15</v>
      </c>
      <c r="C893" s="2">
        <v>121.46</v>
      </c>
      <c r="D893" s="2">
        <v>121.13</v>
      </c>
      <c r="E893" s="2">
        <v>121.44</v>
      </c>
      <c r="F893" s="2">
        <v>0.28999999999999998</v>
      </c>
      <c r="G893" s="2">
        <v>-186</v>
      </c>
      <c r="H893" s="1"/>
      <c r="J893" s="27">
        <v>43059</v>
      </c>
      <c r="K893" s="2">
        <v>107.88</v>
      </c>
      <c r="L893" s="2">
        <v>107.95</v>
      </c>
      <c r="M893" s="2">
        <v>107.87</v>
      </c>
      <c r="N893" s="2">
        <v>107.94</v>
      </c>
      <c r="O893" s="2">
        <v>0.08</v>
      </c>
      <c r="P893" s="2">
        <v>4549</v>
      </c>
    </row>
    <row r="894" spans="1:16" x14ac:dyDescent="0.3">
      <c r="A894" s="27">
        <v>43056</v>
      </c>
      <c r="B894" s="2">
        <v>121.1</v>
      </c>
      <c r="C894" s="2">
        <v>121.27</v>
      </c>
      <c r="D894" s="2">
        <v>121.05</v>
      </c>
      <c r="E894" s="2">
        <v>121.15</v>
      </c>
      <c r="F894" s="2">
        <v>0.06</v>
      </c>
      <c r="G894" s="2">
        <v>631</v>
      </c>
      <c r="H894" s="1"/>
      <c r="J894" s="27">
        <v>43056</v>
      </c>
      <c r="K894" s="2">
        <v>107.81</v>
      </c>
      <c r="L894" s="2">
        <v>107.89</v>
      </c>
      <c r="M894" s="2">
        <v>107.8</v>
      </c>
      <c r="N894" s="2">
        <v>107.86</v>
      </c>
      <c r="O894" s="2">
        <v>0.05</v>
      </c>
      <c r="P894" s="2">
        <v>1974</v>
      </c>
    </row>
    <row r="895" spans="1:16" x14ac:dyDescent="0.3">
      <c r="A895" s="27">
        <v>43055</v>
      </c>
      <c r="B895" s="2">
        <v>121.3</v>
      </c>
      <c r="C895" s="2">
        <v>121.38</v>
      </c>
      <c r="D895" s="2">
        <v>121.09</v>
      </c>
      <c r="E895" s="2">
        <v>121.09</v>
      </c>
      <c r="F895" s="2">
        <v>-0.11</v>
      </c>
      <c r="G895" s="2">
        <v>221</v>
      </c>
      <c r="H895" s="1"/>
      <c r="J895" s="27">
        <v>43055</v>
      </c>
      <c r="K895" s="2">
        <v>107.9</v>
      </c>
      <c r="L895" s="2">
        <v>107.92</v>
      </c>
      <c r="M895" s="2">
        <v>107.81</v>
      </c>
      <c r="N895" s="2">
        <v>107.81</v>
      </c>
      <c r="O895" s="2">
        <v>-7.0000000000000007E-2</v>
      </c>
      <c r="P895" s="2">
        <v>-295</v>
      </c>
    </row>
    <row r="896" spans="1:16" x14ac:dyDescent="0.3">
      <c r="A896" s="27">
        <v>43054</v>
      </c>
      <c r="B896" s="2">
        <v>120.91</v>
      </c>
      <c r="C896" s="2">
        <v>121.2</v>
      </c>
      <c r="D896" s="2">
        <v>120.73</v>
      </c>
      <c r="E896" s="2">
        <v>121.2</v>
      </c>
      <c r="F896" s="2">
        <v>0.5</v>
      </c>
      <c r="G896" s="2">
        <v>-1659</v>
      </c>
      <c r="H896" s="1"/>
      <c r="J896" s="27">
        <v>43054</v>
      </c>
      <c r="K896" s="2">
        <v>107.77</v>
      </c>
      <c r="L896" s="2">
        <v>107.88</v>
      </c>
      <c r="M896" s="2">
        <v>107.69</v>
      </c>
      <c r="N896" s="2">
        <v>107.88</v>
      </c>
      <c r="O896" s="2">
        <v>0.16</v>
      </c>
      <c r="P896" s="2">
        <v>3276</v>
      </c>
    </row>
    <row r="897" spans="1:16" x14ac:dyDescent="0.3">
      <c r="A897" s="27">
        <v>43053</v>
      </c>
      <c r="B897" s="2">
        <v>120.92</v>
      </c>
      <c r="C897" s="2">
        <v>120.99</v>
      </c>
      <c r="D897" s="2">
        <v>120.66</v>
      </c>
      <c r="E897" s="2">
        <v>120.7</v>
      </c>
      <c r="F897" s="2">
        <v>-0.24</v>
      </c>
      <c r="G897" s="2">
        <v>-752</v>
      </c>
      <c r="H897" s="1"/>
      <c r="J897" s="27">
        <v>43053</v>
      </c>
      <c r="K897" s="2">
        <v>107.82</v>
      </c>
      <c r="L897" s="2">
        <v>107.84</v>
      </c>
      <c r="M897" s="2">
        <v>107.69</v>
      </c>
      <c r="N897" s="2">
        <v>107.72</v>
      </c>
      <c r="O897" s="2">
        <v>-0.11</v>
      </c>
      <c r="P897" s="2">
        <v>-5290</v>
      </c>
    </row>
    <row r="898" spans="1:16" x14ac:dyDescent="0.3">
      <c r="A898" s="27">
        <v>43052</v>
      </c>
      <c r="B898" s="2">
        <v>120.84</v>
      </c>
      <c r="C898" s="2">
        <v>121</v>
      </c>
      <c r="D898" s="2">
        <v>120.62</v>
      </c>
      <c r="E898" s="2">
        <v>120.94</v>
      </c>
      <c r="F898" s="2">
        <v>-0.16</v>
      </c>
      <c r="G898" s="2">
        <v>1283</v>
      </c>
      <c r="H898" s="1"/>
      <c r="J898" s="27">
        <v>43052</v>
      </c>
      <c r="K898" s="2">
        <v>107.86</v>
      </c>
      <c r="L898" s="2">
        <v>107.86</v>
      </c>
      <c r="M898" s="2">
        <v>107.81</v>
      </c>
      <c r="N898" s="2">
        <v>107.83</v>
      </c>
      <c r="O898" s="2">
        <v>-7.0000000000000007E-2</v>
      </c>
      <c r="P898" s="2">
        <v>5732</v>
      </c>
    </row>
    <row r="899" spans="1:16" x14ac:dyDescent="0.3">
      <c r="A899" s="27">
        <v>43049</v>
      </c>
      <c r="B899" s="2">
        <v>121.35</v>
      </c>
      <c r="C899" s="2">
        <v>121.44</v>
      </c>
      <c r="D899" s="2">
        <v>121.09</v>
      </c>
      <c r="E899" s="2">
        <v>121.1</v>
      </c>
      <c r="F899" s="2">
        <v>-0.28999999999999998</v>
      </c>
      <c r="G899" s="2">
        <v>-598</v>
      </c>
      <c r="H899" s="1"/>
      <c r="J899" s="27">
        <v>43049</v>
      </c>
      <c r="K899" s="2">
        <v>107.94</v>
      </c>
      <c r="L899" s="2">
        <v>107.98</v>
      </c>
      <c r="M899" s="2">
        <v>107.9</v>
      </c>
      <c r="N899" s="2">
        <v>107.9</v>
      </c>
      <c r="O899" s="2">
        <v>-0.03</v>
      </c>
      <c r="P899" s="2">
        <v>339</v>
      </c>
    </row>
    <row r="900" spans="1:16" x14ac:dyDescent="0.3">
      <c r="A900" s="27">
        <v>43048</v>
      </c>
      <c r="B900" s="2">
        <v>121.4</v>
      </c>
      <c r="C900" s="2">
        <v>121.53</v>
      </c>
      <c r="D900" s="2">
        <v>121.21</v>
      </c>
      <c r="E900" s="2">
        <v>121.39</v>
      </c>
      <c r="F900" s="2">
        <v>-0.1</v>
      </c>
      <c r="G900" s="2">
        <v>-1757</v>
      </c>
      <c r="H900" s="1"/>
      <c r="J900" s="27">
        <v>43048</v>
      </c>
      <c r="K900" s="2">
        <v>107.92</v>
      </c>
      <c r="L900" s="2">
        <v>107.96</v>
      </c>
      <c r="M900" s="2">
        <v>107.88</v>
      </c>
      <c r="N900" s="2">
        <v>107.93</v>
      </c>
      <c r="O900" s="2">
        <v>-0.01</v>
      </c>
      <c r="P900" s="2">
        <v>840</v>
      </c>
    </row>
    <row r="901" spans="1:16" x14ac:dyDescent="0.3">
      <c r="A901" s="27">
        <v>43047</v>
      </c>
      <c r="B901" s="2">
        <v>121.42</v>
      </c>
      <c r="C901" s="2">
        <v>121.65</v>
      </c>
      <c r="D901" s="2">
        <v>121.3</v>
      </c>
      <c r="E901" s="2">
        <v>121.49</v>
      </c>
      <c r="F901" s="2">
        <v>0.11</v>
      </c>
      <c r="G901" s="2">
        <v>2862</v>
      </c>
      <c r="H901" s="1"/>
      <c r="J901" s="27">
        <v>43047</v>
      </c>
      <c r="K901" s="2">
        <v>107.97</v>
      </c>
      <c r="L901" s="2">
        <v>107.99</v>
      </c>
      <c r="M901" s="2">
        <v>107.85</v>
      </c>
      <c r="N901" s="2">
        <v>107.94</v>
      </c>
      <c r="O901" s="2">
        <v>-0.02</v>
      </c>
      <c r="P901" s="2">
        <v>2081</v>
      </c>
    </row>
    <row r="902" spans="1:16" x14ac:dyDescent="0.3">
      <c r="A902" s="27">
        <v>43046</v>
      </c>
      <c r="B902" s="2">
        <v>121.31</v>
      </c>
      <c r="C902" s="2">
        <v>121.45</v>
      </c>
      <c r="D902" s="2">
        <v>121.11</v>
      </c>
      <c r="E902" s="2">
        <v>121.38</v>
      </c>
      <c r="F902" s="2">
        <v>0.23</v>
      </c>
      <c r="G902" s="2">
        <v>827</v>
      </c>
      <c r="H902" s="1"/>
      <c r="J902" s="27">
        <v>43046</v>
      </c>
      <c r="K902" s="2">
        <v>107.9</v>
      </c>
      <c r="L902" s="2">
        <v>107.97</v>
      </c>
      <c r="M902" s="2">
        <v>107.83</v>
      </c>
      <c r="N902" s="2">
        <v>107.96</v>
      </c>
      <c r="O902" s="2">
        <v>0.11</v>
      </c>
      <c r="P902" s="2">
        <v>4210</v>
      </c>
    </row>
    <row r="903" spans="1:16" x14ac:dyDescent="0.3">
      <c r="A903" s="27">
        <v>43045</v>
      </c>
      <c r="B903" s="2">
        <v>121.56</v>
      </c>
      <c r="C903" s="2">
        <v>121.58</v>
      </c>
      <c r="D903" s="2">
        <v>121.14</v>
      </c>
      <c r="E903" s="2">
        <v>121.15</v>
      </c>
      <c r="F903" s="2">
        <v>-0.22</v>
      </c>
      <c r="G903" s="2">
        <v>962</v>
      </c>
      <c r="H903" s="1"/>
      <c r="J903" s="27">
        <v>43045</v>
      </c>
      <c r="K903" s="2">
        <v>107.93</v>
      </c>
      <c r="L903" s="2">
        <v>107.95</v>
      </c>
      <c r="M903" s="2">
        <v>107.85</v>
      </c>
      <c r="N903" s="2">
        <v>107.85</v>
      </c>
      <c r="O903" s="2">
        <v>-0.04</v>
      </c>
      <c r="P903" s="2">
        <v>2829</v>
      </c>
    </row>
    <row r="904" spans="1:16" x14ac:dyDescent="0.3">
      <c r="A904" s="27">
        <v>43042</v>
      </c>
      <c r="B904" s="2">
        <v>121.44</v>
      </c>
      <c r="C904" s="2">
        <v>121.8</v>
      </c>
      <c r="D904" s="2">
        <v>121.37</v>
      </c>
      <c r="E904" s="2">
        <v>121.37</v>
      </c>
      <c r="F904" s="2">
        <v>-0.08</v>
      </c>
      <c r="G904" s="2">
        <v>323</v>
      </c>
      <c r="H904" s="1"/>
      <c r="J904" s="27">
        <v>43042</v>
      </c>
      <c r="K904" s="2">
        <v>107.94</v>
      </c>
      <c r="L904" s="2">
        <v>108.04</v>
      </c>
      <c r="M904" s="2">
        <v>107.89</v>
      </c>
      <c r="N904" s="2">
        <v>107.89</v>
      </c>
      <c r="O904" s="2">
        <v>-0.06</v>
      </c>
      <c r="P904" s="2">
        <v>-3435</v>
      </c>
    </row>
    <row r="905" spans="1:16" x14ac:dyDescent="0.3">
      <c r="A905" s="27">
        <v>43041</v>
      </c>
      <c r="B905" s="2">
        <v>121.3</v>
      </c>
      <c r="C905" s="2">
        <v>121.45</v>
      </c>
      <c r="D905" s="2">
        <v>121.18</v>
      </c>
      <c r="E905" s="2">
        <v>121.45</v>
      </c>
      <c r="F905" s="2">
        <v>0.28999999999999998</v>
      </c>
      <c r="G905" s="2">
        <v>149</v>
      </c>
      <c r="H905" s="1"/>
      <c r="J905" s="27">
        <v>43041</v>
      </c>
      <c r="K905" s="2">
        <v>107.93</v>
      </c>
      <c r="L905" s="2">
        <v>107.98</v>
      </c>
      <c r="M905" s="2">
        <v>107.87</v>
      </c>
      <c r="N905" s="2">
        <v>107.95</v>
      </c>
      <c r="O905" s="2">
        <v>0.06</v>
      </c>
      <c r="P905" s="2">
        <v>185</v>
      </c>
    </row>
    <row r="906" spans="1:16" x14ac:dyDescent="0.3">
      <c r="A906" s="27">
        <v>43040</v>
      </c>
      <c r="B906" s="2">
        <v>120.89</v>
      </c>
      <c r="C906" s="2">
        <v>121.19</v>
      </c>
      <c r="D906" s="2">
        <v>120.69</v>
      </c>
      <c r="E906" s="2">
        <v>121.16</v>
      </c>
      <c r="F906" s="2">
        <v>0.28999999999999998</v>
      </c>
      <c r="G906" s="2">
        <v>-634</v>
      </c>
      <c r="H906" s="1"/>
      <c r="J906" s="27">
        <v>43040</v>
      </c>
      <c r="K906" s="2">
        <v>107.76</v>
      </c>
      <c r="L906" s="2">
        <v>107.89</v>
      </c>
      <c r="M906" s="2">
        <v>107.73</v>
      </c>
      <c r="N906" s="2">
        <v>107.89</v>
      </c>
      <c r="O906" s="2">
        <v>0.13</v>
      </c>
      <c r="P906" s="2">
        <v>3934</v>
      </c>
    </row>
    <row r="907" spans="1:16" x14ac:dyDescent="0.3">
      <c r="A907" s="27">
        <v>43039</v>
      </c>
      <c r="B907" s="2">
        <v>121.6</v>
      </c>
      <c r="C907" s="2">
        <v>121.63</v>
      </c>
      <c r="D907" s="2">
        <v>120.86</v>
      </c>
      <c r="E907" s="2">
        <v>120.87</v>
      </c>
      <c r="F907" s="2">
        <v>-0.59</v>
      </c>
      <c r="G907" s="2">
        <v>-1010</v>
      </c>
      <c r="H907" s="1"/>
      <c r="J907" s="27">
        <v>43039</v>
      </c>
      <c r="K907" s="2">
        <v>107.9</v>
      </c>
      <c r="L907" s="2">
        <v>107.9</v>
      </c>
      <c r="M907" s="2">
        <v>107.76</v>
      </c>
      <c r="N907" s="2">
        <v>107.76</v>
      </c>
      <c r="O907" s="2">
        <v>-0.1</v>
      </c>
      <c r="P907" s="2">
        <v>-105</v>
      </c>
    </row>
    <row r="908" spans="1:16" x14ac:dyDescent="0.3">
      <c r="A908" s="27">
        <v>43038</v>
      </c>
      <c r="B908" s="2">
        <v>121.52</v>
      </c>
      <c r="C908" s="2">
        <v>121.69</v>
      </c>
      <c r="D908" s="2">
        <v>121.39</v>
      </c>
      <c r="E908" s="2">
        <v>121.46</v>
      </c>
      <c r="F908" s="2">
        <v>0.16</v>
      </c>
      <c r="G908" s="2">
        <v>-660</v>
      </c>
      <c r="H908" s="1"/>
      <c r="J908" s="27">
        <v>43038</v>
      </c>
      <c r="K908" s="2">
        <v>107.87</v>
      </c>
      <c r="L908" s="2">
        <v>107.9</v>
      </c>
      <c r="M908" s="2">
        <v>107.84</v>
      </c>
      <c r="N908" s="2">
        <v>107.86</v>
      </c>
      <c r="O908" s="2">
        <v>0.06</v>
      </c>
      <c r="P908" s="2">
        <v>3841</v>
      </c>
    </row>
    <row r="909" spans="1:16" x14ac:dyDescent="0.3">
      <c r="A909" s="27">
        <v>43035</v>
      </c>
      <c r="B909" s="2">
        <v>121</v>
      </c>
      <c r="C909" s="2">
        <v>121.33</v>
      </c>
      <c r="D909" s="2">
        <v>120.6</v>
      </c>
      <c r="E909" s="2">
        <v>121.3</v>
      </c>
      <c r="F909" s="2">
        <v>0.19</v>
      </c>
      <c r="G909" s="2">
        <v>1214</v>
      </c>
      <c r="H909" s="1"/>
      <c r="J909" s="27">
        <v>43035</v>
      </c>
      <c r="K909" s="2">
        <v>107.72</v>
      </c>
      <c r="L909" s="2">
        <v>107.83</v>
      </c>
      <c r="M909" s="2">
        <v>107.44</v>
      </c>
      <c r="N909" s="2">
        <v>107.8</v>
      </c>
      <c r="O909" s="2">
        <v>0.08</v>
      </c>
      <c r="P909" s="2">
        <v>8400</v>
      </c>
    </row>
    <row r="910" spans="1:16" x14ac:dyDescent="0.3">
      <c r="A910" s="27">
        <v>43034</v>
      </c>
      <c r="B910" s="2">
        <v>121.51</v>
      </c>
      <c r="C910" s="2">
        <v>121.69</v>
      </c>
      <c r="D910" s="2">
        <v>121.11</v>
      </c>
      <c r="E910" s="2">
        <v>121.11</v>
      </c>
      <c r="F910" s="2">
        <v>-0.47</v>
      </c>
      <c r="G910" s="2">
        <v>-26</v>
      </c>
      <c r="H910" s="1"/>
      <c r="J910" s="27">
        <v>43034</v>
      </c>
      <c r="K910" s="2">
        <v>107.95</v>
      </c>
      <c r="L910" s="2">
        <v>107.96</v>
      </c>
      <c r="M910" s="2">
        <v>107.71</v>
      </c>
      <c r="N910" s="2">
        <v>107.72</v>
      </c>
      <c r="O910" s="2">
        <v>-0.25</v>
      </c>
      <c r="P910" s="2">
        <v>8300</v>
      </c>
    </row>
    <row r="911" spans="1:16" x14ac:dyDescent="0.3">
      <c r="A911" s="27">
        <v>43033</v>
      </c>
      <c r="B911" s="2">
        <v>121.8</v>
      </c>
      <c r="C911" s="2">
        <v>121.93</v>
      </c>
      <c r="D911" s="2">
        <v>121.57</v>
      </c>
      <c r="E911" s="2">
        <v>121.58</v>
      </c>
      <c r="F911" s="2">
        <v>-0.51</v>
      </c>
      <c r="G911" s="2">
        <v>-575</v>
      </c>
      <c r="H911" s="1"/>
      <c r="J911" s="27">
        <v>43033</v>
      </c>
      <c r="K911" s="2">
        <v>108.02</v>
      </c>
      <c r="L911" s="2">
        <v>108.05</v>
      </c>
      <c r="M911" s="2">
        <v>107.97</v>
      </c>
      <c r="N911" s="2">
        <v>107.97</v>
      </c>
      <c r="O911" s="2">
        <v>-0.12</v>
      </c>
      <c r="P911" s="2">
        <v>6209</v>
      </c>
    </row>
    <row r="912" spans="1:16" x14ac:dyDescent="0.3">
      <c r="A912" s="27">
        <v>43032</v>
      </c>
      <c r="B912" s="2">
        <v>122.08</v>
      </c>
      <c r="C912" s="2">
        <v>122.36</v>
      </c>
      <c r="D912" s="2">
        <v>121.84</v>
      </c>
      <c r="E912" s="2">
        <v>122.09</v>
      </c>
      <c r="F912" s="2">
        <v>-0.08</v>
      </c>
      <c r="G912" s="2">
        <v>1085</v>
      </c>
      <c r="H912" s="1"/>
      <c r="J912" s="27">
        <v>43032</v>
      </c>
      <c r="K912" s="2">
        <v>108.16</v>
      </c>
      <c r="L912" s="2">
        <v>108.17</v>
      </c>
      <c r="M912" s="2">
        <v>108.02</v>
      </c>
      <c r="N912" s="2">
        <v>108.09</v>
      </c>
      <c r="O912" s="2">
        <v>-0.09</v>
      </c>
      <c r="P912" s="2">
        <v>-6587</v>
      </c>
    </row>
    <row r="913" spans="1:16" x14ac:dyDescent="0.3">
      <c r="A913" s="27">
        <v>43031</v>
      </c>
      <c r="B913" s="2">
        <v>121.85</v>
      </c>
      <c r="C913" s="2">
        <v>122.21</v>
      </c>
      <c r="D913" s="2">
        <v>121.73</v>
      </c>
      <c r="E913" s="2">
        <v>122.17</v>
      </c>
      <c r="F913" s="2">
        <v>0.32</v>
      </c>
      <c r="G913" s="2">
        <v>-8</v>
      </c>
      <c r="H913" s="1"/>
      <c r="J913" s="27">
        <v>43031</v>
      </c>
      <c r="K913" s="2">
        <v>108</v>
      </c>
      <c r="L913" s="2">
        <v>108.19</v>
      </c>
      <c r="M913" s="2">
        <v>107.99</v>
      </c>
      <c r="N913" s="2">
        <v>108.18</v>
      </c>
      <c r="O913" s="2">
        <v>0.21</v>
      </c>
      <c r="P913" s="2">
        <v>3745</v>
      </c>
    </row>
    <row r="914" spans="1:16" x14ac:dyDescent="0.3">
      <c r="A914" s="27">
        <v>43028</v>
      </c>
      <c r="B914" s="2">
        <v>122.43</v>
      </c>
      <c r="C914" s="2">
        <v>122.59</v>
      </c>
      <c r="D914" s="2">
        <v>121.66</v>
      </c>
      <c r="E914" s="2">
        <v>121.85</v>
      </c>
      <c r="F914" s="2">
        <v>-0.5</v>
      </c>
      <c r="G914" s="2">
        <v>-1101</v>
      </c>
      <c r="H914" s="1"/>
      <c r="J914" s="27">
        <v>43028</v>
      </c>
      <c r="K914" s="2">
        <v>108.27</v>
      </c>
      <c r="L914" s="2">
        <v>108.28</v>
      </c>
      <c r="M914" s="2">
        <v>107.97</v>
      </c>
      <c r="N914" s="2">
        <v>107.97</v>
      </c>
      <c r="O914" s="2">
        <v>-0.3</v>
      </c>
      <c r="P914" s="2">
        <v>-2412</v>
      </c>
    </row>
    <row r="915" spans="1:16" x14ac:dyDescent="0.3">
      <c r="A915" s="27">
        <v>43027</v>
      </c>
      <c r="B915" s="2">
        <v>122.63</v>
      </c>
      <c r="C915" s="2">
        <v>122.8</v>
      </c>
      <c r="D915" s="2">
        <v>122.26</v>
      </c>
      <c r="E915" s="2">
        <v>122.35</v>
      </c>
      <c r="F915" s="2">
        <v>-0.39</v>
      </c>
      <c r="G915" s="2">
        <v>-2387</v>
      </c>
      <c r="H915" s="1"/>
      <c r="J915" s="27">
        <v>43027</v>
      </c>
      <c r="K915" s="2">
        <v>108.51</v>
      </c>
      <c r="L915" s="2">
        <v>108.58</v>
      </c>
      <c r="M915" s="2">
        <v>108.26</v>
      </c>
      <c r="N915" s="2">
        <v>108.27</v>
      </c>
      <c r="O915" s="2">
        <v>-0.26</v>
      </c>
      <c r="P915" s="2">
        <v>-4054</v>
      </c>
    </row>
    <row r="916" spans="1:16" x14ac:dyDescent="0.3">
      <c r="A916" s="27">
        <v>43026</v>
      </c>
      <c r="B916" s="2">
        <v>122.73</v>
      </c>
      <c r="C916" s="2">
        <v>122.87</v>
      </c>
      <c r="D916" s="2">
        <v>122.71</v>
      </c>
      <c r="E916" s="2">
        <v>122.74</v>
      </c>
      <c r="F916" s="2">
        <v>0.06</v>
      </c>
      <c r="G916" s="2">
        <v>44</v>
      </c>
      <c r="H916" s="1"/>
      <c r="J916" s="27">
        <v>43026</v>
      </c>
      <c r="K916" s="2">
        <v>108.5</v>
      </c>
      <c r="L916" s="2">
        <v>108.56</v>
      </c>
      <c r="M916" s="2">
        <v>108.5</v>
      </c>
      <c r="N916" s="2">
        <v>108.53</v>
      </c>
      <c r="O916" s="2">
        <v>0.04</v>
      </c>
      <c r="P916" s="2">
        <v>-907</v>
      </c>
    </row>
    <row r="917" spans="1:16" x14ac:dyDescent="0.3">
      <c r="A917" s="27">
        <v>43025</v>
      </c>
      <c r="B917" s="2">
        <v>122.58</v>
      </c>
      <c r="C917" s="2">
        <v>122.82</v>
      </c>
      <c r="D917" s="2">
        <v>122.56</v>
      </c>
      <c r="E917" s="2">
        <v>122.68</v>
      </c>
      <c r="F917" s="2">
        <v>0.04</v>
      </c>
      <c r="G917" s="2">
        <v>2498</v>
      </c>
      <c r="H917" s="1"/>
      <c r="J917" s="27">
        <v>43025</v>
      </c>
      <c r="K917" s="2">
        <v>108.51</v>
      </c>
      <c r="L917" s="2">
        <v>108.56</v>
      </c>
      <c r="M917" s="2">
        <v>108.48</v>
      </c>
      <c r="N917" s="2">
        <v>108.49</v>
      </c>
      <c r="O917" s="2">
        <v>-0.03</v>
      </c>
      <c r="P917" s="2">
        <v>-954</v>
      </c>
    </row>
    <row r="918" spans="1:16" x14ac:dyDescent="0.3">
      <c r="A918" s="27">
        <v>43024</v>
      </c>
      <c r="B918" s="2">
        <v>122.88</v>
      </c>
      <c r="C918" s="2">
        <v>122.91</v>
      </c>
      <c r="D918" s="2">
        <v>122.62</v>
      </c>
      <c r="E918" s="2">
        <v>122.64</v>
      </c>
      <c r="F918" s="2">
        <v>-0.12</v>
      </c>
      <c r="G918" s="2">
        <v>556</v>
      </c>
      <c r="H918" s="1"/>
      <c r="J918" s="27">
        <v>43024</v>
      </c>
      <c r="K918" s="2">
        <v>108.6</v>
      </c>
      <c r="L918" s="2">
        <v>108.6</v>
      </c>
      <c r="M918" s="2">
        <v>108.52</v>
      </c>
      <c r="N918" s="2">
        <v>108.52</v>
      </c>
      <c r="O918" s="2">
        <v>-0.05</v>
      </c>
      <c r="P918" s="2">
        <v>-1554</v>
      </c>
    </row>
    <row r="919" spans="1:16" x14ac:dyDescent="0.3">
      <c r="A919" s="27">
        <v>43021</v>
      </c>
      <c r="B919" s="2">
        <v>122.81</v>
      </c>
      <c r="C919" s="2">
        <v>122.93</v>
      </c>
      <c r="D919" s="2">
        <v>122.73</v>
      </c>
      <c r="E919" s="2">
        <v>122.76</v>
      </c>
      <c r="F919" s="2">
        <v>-0.09</v>
      </c>
      <c r="G919" s="2">
        <v>-399</v>
      </c>
      <c r="H919" s="1"/>
      <c r="J919" s="27">
        <v>43021</v>
      </c>
      <c r="K919" s="2">
        <v>108.62</v>
      </c>
      <c r="L919" s="2">
        <v>108.64</v>
      </c>
      <c r="M919" s="2">
        <v>108.57</v>
      </c>
      <c r="N919" s="2">
        <v>108.57</v>
      </c>
      <c r="O919" s="2">
        <v>-0.05</v>
      </c>
      <c r="P919" s="2">
        <v>-4837</v>
      </c>
    </row>
    <row r="920" spans="1:16" x14ac:dyDescent="0.3">
      <c r="A920" s="27">
        <v>43020</v>
      </c>
      <c r="B920" s="2">
        <v>122.5</v>
      </c>
      <c r="C920" s="2">
        <v>122.85</v>
      </c>
      <c r="D920" s="2">
        <v>122.5</v>
      </c>
      <c r="E920" s="2">
        <v>122.85</v>
      </c>
      <c r="F920" s="2">
        <v>0.42</v>
      </c>
      <c r="G920" s="2">
        <v>-893</v>
      </c>
      <c r="H920" s="1"/>
      <c r="J920" s="27">
        <v>43020</v>
      </c>
      <c r="K920" s="2">
        <v>108.55</v>
      </c>
      <c r="L920" s="2">
        <v>108.63</v>
      </c>
      <c r="M920" s="2">
        <v>108.55</v>
      </c>
      <c r="N920" s="2">
        <v>108.62</v>
      </c>
      <c r="O920" s="2">
        <v>0.09</v>
      </c>
      <c r="P920" s="2">
        <v>-5021</v>
      </c>
    </row>
    <row r="921" spans="1:16" x14ac:dyDescent="0.3">
      <c r="A921" s="27">
        <v>43019</v>
      </c>
      <c r="B921" s="2">
        <v>122.45</v>
      </c>
      <c r="C921" s="2">
        <v>122.63</v>
      </c>
      <c r="D921" s="2">
        <v>122.34</v>
      </c>
      <c r="E921" s="2">
        <v>122.43</v>
      </c>
      <c r="F921" s="2">
        <v>0.01</v>
      </c>
      <c r="G921" s="2">
        <v>-2693</v>
      </c>
      <c r="H921" s="1"/>
      <c r="J921" s="27">
        <v>43019</v>
      </c>
      <c r="K921" s="2">
        <v>108.5</v>
      </c>
      <c r="L921" s="2">
        <v>108.55</v>
      </c>
      <c r="M921" s="2">
        <v>108.48</v>
      </c>
      <c r="N921" s="2">
        <v>108.53</v>
      </c>
      <c r="O921" s="2">
        <v>0.05</v>
      </c>
      <c r="P921" s="2">
        <v>-2293</v>
      </c>
    </row>
    <row r="922" spans="1:16" x14ac:dyDescent="0.3">
      <c r="A922" s="27">
        <v>43018</v>
      </c>
      <c r="B922" s="2">
        <v>122.73</v>
      </c>
      <c r="C922" s="2">
        <v>122.81</v>
      </c>
      <c r="D922" s="2">
        <v>122.3</v>
      </c>
      <c r="E922" s="2">
        <v>122.42</v>
      </c>
      <c r="F922" s="2">
        <v>-0.43</v>
      </c>
      <c r="G922" s="2">
        <v>-3148</v>
      </c>
      <c r="H922" s="1"/>
      <c r="J922" s="27">
        <v>43018</v>
      </c>
      <c r="K922" s="2">
        <v>108.58</v>
      </c>
      <c r="L922" s="2">
        <v>108.59</v>
      </c>
      <c r="M922" s="2">
        <v>108.44</v>
      </c>
      <c r="N922" s="2">
        <v>108.48</v>
      </c>
      <c r="O922" s="2">
        <v>-0.14000000000000001</v>
      </c>
      <c r="P922" s="2">
        <v>-16721</v>
      </c>
    </row>
    <row r="923" spans="1:16" x14ac:dyDescent="0.3">
      <c r="A923" s="27">
        <v>43007</v>
      </c>
      <c r="B923" s="2">
        <v>122.8</v>
      </c>
      <c r="C923" s="2">
        <v>122.94</v>
      </c>
      <c r="D923" s="2">
        <v>122.61</v>
      </c>
      <c r="E923" s="2">
        <v>122.85</v>
      </c>
      <c r="F923" s="2">
        <v>0.3</v>
      </c>
      <c r="G923" s="2">
        <v>-2520</v>
      </c>
      <c r="H923" s="1"/>
      <c r="J923" s="27">
        <v>43007</v>
      </c>
      <c r="K923" s="2">
        <v>108.66</v>
      </c>
      <c r="L923" s="2">
        <v>108.67</v>
      </c>
      <c r="M923" s="2">
        <v>108.6</v>
      </c>
      <c r="N923" s="2">
        <v>108.62</v>
      </c>
      <c r="O923" s="2">
        <v>0.05</v>
      </c>
      <c r="P923" s="2">
        <v>-11260</v>
      </c>
    </row>
    <row r="924" spans="1:16" x14ac:dyDescent="0.3">
      <c r="A924" s="27">
        <v>43006</v>
      </c>
      <c r="B924" s="2">
        <v>122.6</v>
      </c>
      <c r="C924" s="2">
        <v>122.95</v>
      </c>
      <c r="D924" s="2">
        <v>122.23</v>
      </c>
      <c r="E924" s="2">
        <v>122.55</v>
      </c>
      <c r="F924" s="2">
        <v>-0.17</v>
      </c>
      <c r="G924" s="2">
        <v>-1275</v>
      </c>
      <c r="H924" s="1"/>
      <c r="J924" s="27">
        <v>43006</v>
      </c>
      <c r="K924" s="2">
        <v>108.56</v>
      </c>
      <c r="L924" s="2">
        <v>108.63</v>
      </c>
      <c r="M924" s="2">
        <v>108.47</v>
      </c>
      <c r="N924" s="2">
        <v>108.57</v>
      </c>
      <c r="O924" s="2">
        <v>-0.01</v>
      </c>
      <c r="P924" s="2">
        <v>-8615</v>
      </c>
    </row>
    <row r="925" spans="1:16" x14ac:dyDescent="0.3">
      <c r="A925" s="27">
        <v>43005</v>
      </c>
      <c r="B925" s="2">
        <v>123.44</v>
      </c>
      <c r="C925" s="2">
        <v>123.49</v>
      </c>
      <c r="D925" s="2">
        <v>122.72</v>
      </c>
      <c r="E925" s="2">
        <v>122.72</v>
      </c>
      <c r="F925" s="2">
        <v>-0.8</v>
      </c>
      <c r="G925" s="2">
        <v>-3082</v>
      </c>
      <c r="H925" s="1"/>
      <c r="J925" s="27">
        <v>43005</v>
      </c>
      <c r="K925" s="2">
        <v>108.77</v>
      </c>
      <c r="L925" s="2">
        <v>108.78</v>
      </c>
      <c r="M925" s="2">
        <v>108.55</v>
      </c>
      <c r="N925" s="2">
        <v>108.58</v>
      </c>
      <c r="O925" s="2">
        <v>-0.22</v>
      </c>
      <c r="P925" s="2">
        <v>-14680</v>
      </c>
    </row>
    <row r="926" spans="1:16" x14ac:dyDescent="0.3">
      <c r="A926" s="27">
        <v>43004</v>
      </c>
      <c r="B926" s="2">
        <v>123.85</v>
      </c>
      <c r="C926" s="2">
        <v>123.88</v>
      </c>
      <c r="D926" s="2">
        <v>123.46</v>
      </c>
      <c r="E926" s="2">
        <v>123.52</v>
      </c>
      <c r="F926" s="2">
        <v>-0.41</v>
      </c>
      <c r="G926" s="2">
        <v>-1338</v>
      </c>
      <c r="H926" s="1"/>
      <c r="J926" s="27">
        <v>43004</v>
      </c>
      <c r="K926" s="2">
        <v>108.94</v>
      </c>
      <c r="L926" s="2">
        <v>108.95</v>
      </c>
      <c r="M926" s="2">
        <v>108.78</v>
      </c>
      <c r="N926" s="2">
        <v>108.8</v>
      </c>
      <c r="O926" s="2">
        <v>-0.16</v>
      </c>
      <c r="P926" s="2">
        <v>-13661</v>
      </c>
    </row>
    <row r="927" spans="1:16" x14ac:dyDescent="0.3">
      <c r="A927" s="27">
        <v>43003</v>
      </c>
      <c r="B927" s="2">
        <v>123.97</v>
      </c>
      <c r="C927" s="2">
        <v>124.07</v>
      </c>
      <c r="D927" s="2">
        <v>123.93</v>
      </c>
      <c r="E927" s="2">
        <v>123.93</v>
      </c>
      <c r="F927" s="2">
        <v>-0.11</v>
      </c>
      <c r="G927" s="2">
        <v>-1313</v>
      </c>
      <c r="H927" s="1"/>
      <c r="J927" s="27">
        <v>43003</v>
      </c>
      <c r="K927" s="2">
        <v>108.99</v>
      </c>
      <c r="L927" s="2">
        <v>109.03</v>
      </c>
      <c r="M927" s="2">
        <v>108.96</v>
      </c>
      <c r="N927" s="2">
        <v>108.96</v>
      </c>
      <c r="O927" s="2">
        <v>-0.05</v>
      </c>
      <c r="P927" s="2">
        <v>170</v>
      </c>
    </row>
    <row r="928" spans="1:16" x14ac:dyDescent="0.3">
      <c r="A928" s="27">
        <v>43000</v>
      </c>
      <c r="B928" s="2">
        <v>123.95</v>
      </c>
      <c r="C928" s="2">
        <v>124.04</v>
      </c>
      <c r="D928" s="2">
        <v>123.67</v>
      </c>
      <c r="E928" s="2">
        <v>124.04</v>
      </c>
      <c r="F928" s="2">
        <v>0.18</v>
      </c>
      <c r="G928" s="2">
        <v>-6</v>
      </c>
      <c r="H928" s="1"/>
      <c r="J928" s="27">
        <v>43000</v>
      </c>
      <c r="K928" s="2">
        <v>109.01</v>
      </c>
      <c r="L928" s="2">
        <v>109.04</v>
      </c>
      <c r="M928" s="2">
        <v>108.92</v>
      </c>
      <c r="N928" s="2">
        <v>109.01</v>
      </c>
      <c r="O928" s="2">
        <v>0.03</v>
      </c>
      <c r="P928" s="2">
        <v>-738</v>
      </c>
    </row>
    <row r="929" spans="1:16" x14ac:dyDescent="0.3">
      <c r="A929" s="27">
        <v>42999</v>
      </c>
      <c r="B929" s="2">
        <v>123.67</v>
      </c>
      <c r="C929" s="2">
        <v>123.91</v>
      </c>
      <c r="D929" s="2">
        <v>123.62</v>
      </c>
      <c r="E929" s="2">
        <v>123.86</v>
      </c>
      <c r="F929" s="2">
        <v>-0.03</v>
      </c>
      <c r="G929" s="2">
        <v>-2903</v>
      </c>
      <c r="H929" s="1"/>
      <c r="J929" s="27">
        <v>42999</v>
      </c>
      <c r="K929" s="2">
        <v>108.92</v>
      </c>
      <c r="L929" s="2">
        <v>108.99</v>
      </c>
      <c r="M929" s="2">
        <v>108.9</v>
      </c>
      <c r="N929" s="2">
        <v>108.98</v>
      </c>
      <c r="O929" s="2">
        <v>-0.02</v>
      </c>
      <c r="P929" s="2">
        <v>-1300</v>
      </c>
    </row>
    <row r="930" spans="1:16" x14ac:dyDescent="0.3">
      <c r="A930" s="27">
        <v>42998</v>
      </c>
      <c r="B930" s="2">
        <v>123.72</v>
      </c>
      <c r="C930" s="2">
        <v>123.89</v>
      </c>
      <c r="D930" s="2">
        <v>123.61</v>
      </c>
      <c r="E930" s="2">
        <v>123.89</v>
      </c>
      <c r="F930" s="2">
        <v>0.22</v>
      </c>
      <c r="G930" s="2">
        <v>-3232</v>
      </c>
      <c r="H930" s="1"/>
      <c r="J930" s="27">
        <v>42998</v>
      </c>
      <c r="K930" s="2">
        <v>108.95</v>
      </c>
      <c r="L930" s="2">
        <v>109</v>
      </c>
      <c r="M930" s="2">
        <v>108.89</v>
      </c>
      <c r="N930" s="2">
        <v>109</v>
      </c>
      <c r="O930" s="2">
        <v>0.05</v>
      </c>
      <c r="P930" s="2">
        <v>-2766</v>
      </c>
    </row>
    <row r="931" spans="1:16" x14ac:dyDescent="0.3">
      <c r="A931" s="27">
        <v>42997</v>
      </c>
      <c r="B931" s="2">
        <v>124.2</v>
      </c>
      <c r="C931" s="2">
        <v>124.28</v>
      </c>
      <c r="D931" s="2">
        <v>124.18</v>
      </c>
      <c r="E931" s="2">
        <v>124.25</v>
      </c>
      <c r="F931" s="2">
        <v>-0.1</v>
      </c>
      <c r="G931" s="2">
        <v>-4010</v>
      </c>
      <c r="H931" s="1"/>
      <c r="J931" s="27">
        <v>42997</v>
      </c>
      <c r="K931" s="2">
        <v>109.36</v>
      </c>
      <c r="L931" s="2">
        <v>109.38</v>
      </c>
      <c r="M931" s="2">
        <v>109.34</v>
      </c>
      <c r="N931" s="2">
        <v>109.36</v>
      </c>
      <c r="O931" s="2">
        <v>-0.02</v>
      </c>
      <c r="P931" s="2">
        <v>-12940</v>
      </c>
    </row>
    <row r="932" spans="1:16" x14ac:dyDescent="0.3">
      <c r="A932" s="27">
        <v>42996</v>
      </c>
      <c r="B932" s="2">
        <v>124.49</v>
      </c>
      <c r="C932" s="2">
        <v>124.52</v>
      </c>
      <c r="D932" s="2">
        <v>124.35</v>
      </c>
      <c r="E932" s="2">
        <v>124.35</v>
      </c>
      <c r="F932" s="2">
        <v>-0.17</v>
      </c>
      <c r="G932" s="2">
        <v>-1066</v>
      </c>
      <c r="H932" s="1"/>
      <c r="J932" s="27">
        <v>42996</v>
      </c>
      <c r="K932" s="2">
        <v>109.39</v>
      </c>
      <c r="L932" s="2">
        <v>109.41</v>
      </c>
      <c r="M932" s="2">
        <v>109.38</v>
      </c>
      <c r="N932" s="2">
        <v>109.38</v>
      </c>
      <c r="O932" s="2">
        <v>-0.02</v>
      </c>
      <c r="P932" s="2">
        <v>11311</v>
      </c>
    </row>
    <row r="933" spans="1:16" x14ac:dyDescent="0.3">
      <c r="A933" s="27">
        <v>42993</v>
      </c>
      <c r="B933" s="2">
        <v>124.53</v>
      </c>
      <c r="C933" s="2">
        <v>124.65</v>
      </c>
      <c r="D933" s="2">
        <v>124.48</v>
      </c>
      <c r="E933" s="2">
        <v>124.52</v>
      </c>
      <c r="F933" s="2">
        <v>-0.06</v>
      </c>
      <c r="G933" s="2">
        <v>-2140</v>
      </c>
      <c r="H933" s="1"/>
      <c r="J933" s="27">
        <v>42993</v>
      </c>
      <c r="K933" s="2">
        <v>109.37</v>
      </c>
      <c r="L933" s="2">
        <v>109.41</v>
      </c>
      <c r="M933" s="2">
        <v>109.36</v>
      </c>
      <c r="N933" s="2">
        <v>109.4</v>
      </c>
      <c r="O933" s="2">
        <v>0.01</v>
      </c>
      <c r="P933" s="2">
        <v>14503</v>
      </c>
    </row>
    <row r="934" spans="1:16" x14ac:dyDescent="0.3">
      <c r="A934" s="27">
        <v>42992</v>
      </c>
      <c r="B934" s="2">
        <v>124.52</v>
      </c>
      <c r="C934" s="2">
        <v>124.64</v>
      </c>
      <c r="D934" s="2">
        <v>124.52</v>
      </c>
      <c r="E934" s="2">
        <v>124.58</v>
      </c>
      <c r="F934" s="2">
        <v>-0.06</v>
      </c>
      <c r="G934" s="2">
        <v>352</v>
      </c>
      <c r="H934" s="1"/>
      <c r="J934" s="27">
        <v>42992</v>
      </c>
      <c r="K934" s="2">
        <v>109.36</v>
      </c>
      <c r="L934" s="2">
        <v>109.4</v>
      </c>
      <c r="M934" s="2">
        <v>109.35</v>
      </c>
      <c r="N934" s="2">
        <v>109.39</v>
      </c>
      <c r="O934" s="2">
        <v>0.01</v>
      </c>
      <c r="P934" s="2">
        <v>6131</v>
      </c>
    </row>
    <row r="935" spans="1:16" x14ac:dyDescent="0.3">
      <c r="A935" s="27">
        <v>42991</v>
      </c>
      <c r="B935" s="2">
        <v>124.4</v>
      </c>
      <c r="C935" s="2">
        <v>124.65</v>
      </c>
      <c r="D935" s="2">
        <v>124.35</v>
      </c>
      <c r="E935" s="2">
        <v>124.64</v>
      </c>
      <c r="F935" s="2">
        <v>0.11</v>
      </c>
      <c r="G935" s="2">
        <v>-529</v>
      </c>
      <c r="H935" s="1"/>
      <c r="J935" s="27">
        <v>42991</v>
      </c>
      <c r="K935" s="2">
        <v>109.31</v>
      </c>
      <c r="L935" s="2">
        <v>109.39</v>
      </c>
      <c r="M935" s="2">
        <v>109.3</v>
      </c>
      <c r="N935" s="2">
        <v>109.38</v>
      </c>
      <c r="O935" s="2">
        <v>0.05</v>
      </c>
      <c r="P935" s="2">
        <v>3023</v>
      </c>
    </row>
    <row r="936" spans="1:16" x14ac:dyDescent="0.3">
      <c r="A936" s="27">
        <v>42990</v>
      </c>
      <c r="B936" s="2">
        <v>124.3</v>
      </c>
      <c r="C936" s="2">
        <v>124.55</v>
      </c>
      <c r="D936" s="2">
        <v>124.29</v>
      </c>
      <c r="E936" s="2">
        <v>124.53</v>
      </c>
      <c r="F936" s="2">
        <v>7.0000000000000007E-2</v>
      </c>
      <c r="G936" s="2">
        <v>994</v>
      </c>
      <c r="H936" s="1"/>
      <c r="J936" s="27">
        <v>42990</v>
      </c>
      <c r="K936" s="2">
        <v>109.28</v>
      </c>
      <c r="L936" s="2">
        <v>109.33</v>
      </c>
      <c r="M936" s="2">
        <v>109.28</v>
      </c>
      <c r="N936" s="2">
        <v>109.33</v>
      </c>
      <c r="O936" s="2">
        <v>0.02</v>
      </c>
      <c r="P936" s="2">
        <v>2401</v>
      </c>
    </row>
    <row r="937" spans="1:16" x14ac:dyDescent="0.3">
      <c r="A937" s="27">
        <v>42989</v>
      </c>
      <c r="B937" s="2">
        <v>124.52</v>
      </c>
      <c r="C937" s="2">
        <v>124.58</v>
      </c>
      <c r="D937" s="2">
        <v>124.46</v>
      </c>
      <c r="E937" s="2">
        <v>124.46</v>
      </c>
      <c r="F937" s="2">
        <v>-0.19</v>
      </c>
      <c r="G937" s="2">
        <v>-291</v>
      </c>
      <c r="H937" s="1"/>
      <c r="J937" s="27">
        <v>42989</v>
      </c>
      <c r="K937" s="2">
        <v>109.3</v>
      </c>
      <c r="L937" s="2">
        <v>109.34</v>
      </c>
      <c r="M937" s="2">
        <v>109.3</v>
      </c>
      <c r="N937" s="2">
        <v>109.31</v>
      </c>
      <c r="O937" s="2">
        <v>-0.02</v>
      </c>
      <c r="P937" s="2">
        <v>4577</v>
      </c>
    </row>
    <row r="938" spans="1:16" x14ac:dyDescent="0.3">
      <c r="A938" s="27">
        <v>42986</v>
      </c>
      <c r="B938" s="2">
        <v>124.51</v>
      </c>
      <c r="C938" s="2">
        <v>124.74</v>
      </c>
      <c r="D938" s="2">
        <v>124.48</v>
      </c>
      <c r="E938" s="2">
        <v>124.65</v>
      </c>
      <c r="F938" s="2">
        <v>0.36</v>
      </c>
      <c r="G938" s="2">
        <v>-240</v>
      </c>
      <c r="H938" s="1"/>
      <c r="J938" s="27">
        <v>42986</v>
      </c>
      <c r="K938" s="2">
        <v>109.29</v>
      </c>
      <c r="L938" s="2">
        <v>109.34</v>
      </c>
      <c r="M938" s="2">
        <v>109.28</v>
      </c>
      <c r="N938" s="2">
        <v>109.33</v>
      </c>
      <c r="O938" s="2">
        <v>0.08</v>
      </c>
      <c r="P938" s="2">
        <v>-1207</v>
      </c>
    </row>
    <row r="939" spans="1:16" x14ac:dyDescent="0.3">
      <c r="A939" s="27">
        <v>42985</v>
      </c>
      <c r="B939" s="2">
        <v>124.21</v>
      </c>
      <c r="C939" s="2">
        <v>124.29</v>
      </c>
      <c r="D939" s="2">
        <v>124.08</v>
      </c>
      <c r="E939" s="2">
        <v>124.29</v>
      </c>
      <c r="F939" s="2">
        <v>0.14000000000000001</v>
      </c>
      <c r="G939" s="2">
        <v>-1115</v>
      </c>
      <c r="H939" s="1"/>
      <c r="J939" s="27">
        <v>42985</v>
      </c>
      <c r="K939" s="2">
        <v>109.25</v>
      </c>
      <c r="L939" s="2">
        <v>109.26</v>
      </c>
      <c r="M939" s="2">
        <v>109.22</v>
      </c>
      <c r="N939" s="2">
        <v>109.25</v>
      </c>
      <c r="O939" s="2">
        <v>0.01</v>
      </c>
      <c r="P939" s="2">
        <v>85</v>
      </c>
    </row>
    <row r="940" spans="1:16" x14ac:dyDescent="0.3">
      <c r="A940" s="27">
        <v>42984</v>
      </c>
      <c r="B940" s="2">
        <v>124.2</v>
      </c>
      <c r="C940" s="2">
        <v>124.29</v>
      </c>
      <c r="D940" s="2">
        <v>124.13</v>
      </c>
      <c r="E940" s="2">
        <v>124.15</v>
      </c>
      <c r="F940" s="2">
        <v>0.23</v>
      </c>
      <c r="G940" s="2">
        <v>2352</v>
      </c>
      <c r="H940" s="1"/>
      <c r="J940" s="27">
        <v>42984</v>
      </c>
      <c r="K940" s="2">
        <v>109.28</v>
      </c>
      <c r="L940" s="2">
        <v>109.29</v>
      </c>
      <c r="M940" s="2">
        <v>109.23</v>
      </c>
      <c r="N940" s="2">
        <v>109.24</v>
      </c>
      <c r="O940" s="2">
        <v>0.02</v>
      </c>
      <c r="P940" s="2">
        <v>1997</v>
      </c>
    </row>
    <row r="941" spans="1:16" x14ac:dyDescent="0.3">
      <c r="A941" s="27">
        <v>42983</v>
      </c>
      <c r="B941" s="2">
        <v>123.87</v>
      </c>
      <c r="C941" s="2">
        <v>123.98</v>
      </c>
      <c r="D941" s="2">
        <v>123.75</v>
      </c>
      <c r="E941" s="2">
        <v>123.92</v>
      </c>
      <c r="F941" s="2">
        <v>0.05</v>
      </c>
      <c r="G941" s="2">
        <v>-5483</v>
      </c>
      <c r="H941" s="1"/>
      <c r="J941" s="27">
        <v>42983</v>
      </c>
      <c r="K941" s="2">
        <v>109.22</v>
      </c>
      <c r="L941" s="2">
        <v>109.25</v>
      </c>
      <c r="M941" s="2">
        <v>109.18</v>
      </c>
      <c r="N941" s="2">
        <v>109.22</v>
      </c>
      <c r="O941" s="2">
        <v>0.03</v>
      </c>
      <c r="P941" s="2">
        <v>-2219</v>
      </c>
    </row>
    <row r="942" spans="1:16" x14ac:dyDescent="0.3">
      <c r="A942" s="27">
        <v>42982</v>
      </c>
      <c r="B942" s="2">
        <v>123.77</v>
      </c>
      <c r="C942" s="2">
        <v>124</v>
      </c>
      <c r="D942" s="2">
        <v>123.71</v>
      </c>
      <c r="E942" s="2">
        <v>123.87</v>
      </c>
      <c r="F942" s="2">
        <v>-0.33</v>
      </c>
      <c r="G942" s="2">
        <v>647</v>
      </c>
      <c r="H942" s="1"/>
      <c r="J942" s="27">
        <v>42982</v>
      </c>
      <c r="K942" s="2">
        <v>109.17</v>
      </c>
      <c r="L942" s="2">
        <v>109.25</v>
      </c>
      <c r="M942" s="2">
        <v>109.15</v>
      </c>
      <c r="N942" s="2">
        <v>109.19</v>
      </c>
      <c r="O942" s="2">
        <v>-0.1</v>
      </c>
      <c r="P942" s="2">
        <v>6755</v>
      </c>
    </row>
    <row r="943" spans="1:16" x14ac:dyDescent="0.3">
      <c r="A943" s="27">
        <v>42979</v>
      </c>
      <c r="B943" s="2">
        <v>124.32</v>
      </c>
      <c r="C943" s="2">
        <v>124.37</v>
      </c>
      <c r="D943" s="2">
        <v>124.17</v>
      </c>
      <c r="E943" s="2">
        <v>124.2</v>
      </c>
      <c r="F943" s="2">
        <v>-0.1</v>
      </c>
      <c r="G943" s="2">
        <v>-206</v>
      </c>
      <c r="H943" s="1"/>
      <c r="J943" s="27">
        <v>42979</v>
      </c>
      <c r="K943" s="2">
        <v>109.3</v>
      </c>
      <c r="L943" s="2">
        <v>109.33</v>
      </c>
      <c r="M943" s="2">
        <v>109.25</v>
      </c>
      <c r="N943" s="2">
        <v>109.29</v>
      </c>
      <c r="O943" s="2">
        <v>0.01</v>
      </c>
      <c r="P943" s="2">
        <v>7982</v>
      </c>
    </row>
    <row r="944" spans="1:16" x14ac:dyDescent="0.3">
      <c r="A944" s="27">
        <v>42978</v>
      </c>
      <c r="B944" s="2">
        <v>124.45</v>
      </c>
      <c r="C944" s="2">
        <v>124.51</v>
      </c>
      <c r="D944" s="2">
        <v>124.22</v>
      </c>
      <c r="E944" s="2">
        <v>124.3</v>
      </c>
      <c r="F944" s="2">
        <v>-0.15</v>
      </c>
      <c r="G944" s="2">
        <v>-1424</v>
      </c>
      <c r="H944" s="1"/>
      <c r="J944" s="27">
        <v>42978</v>
      </c>
      <c r="K944" s="2">
        <v>109.27</v>
      </c>
      <c r="L944" s="2">
        <v>109.32</v>
      </c>
      <c r="M944" s="2">
        <v>109.22</v>
      </c>
      <c r="N944" s="2">
        <v>109.28</v>
      </c>
      <c r="O944" s="2">
        <v>0.01</v>
      </c>
      <c r="P944" s="2">
        <v>4359</v>
      </c>
    </row>
    <row r="945" spans="1:16" x14ac:dyDescent="0.3">
      <c r="A945" s="27">
        <v>42977</v>
      </c>
      <c r="B945" s="2">
        <v>124.4</v>
      </c>
      <c r="C945" s="2">
        <v>124.57</v>
      </c>
      <c r="D945" s="2">
        <v>124.35</v>
      </c>
      <c r="E945" s="2">
        <v>124.45</v>
      </c>
      <c r="F945" s="2">
        <v>0.1</v>
      </c>
      <c r="G945" s="2">
        <v>991</v>
      </c>
      <c r="H945" s="1"/>
      <c r="J945" s="27">
        <v>42977</v>
      </c>
      <c r="K945" s="2">
        <v>109.24</v>
      </c>
      <c r="L945" s="2">
        <v>109.31</v>
      </c>
      <c r="M945" s="2">
        <v>109.23</v>
      </c>
      <c r="N945" s="2">
        <v>109.27</v>
      </c>
      <c r="O945" s="2">
        <v>0.05</v>
      </c>
      <c r="P945" s="2">
        <v>1731</v>
      </c>
    </row>
    <row r="946" spans="1:16" x14ac:dyDescent="0.3">
      <c r="A946" s="27">
        <v>42976</v>
      </c>
      <c r="B946" s="2">
        <v>124.25</v>
      </c>
      <c r="C946" s="2">
        <v>124.42</v>
      </c>
      <c r="D946" s="2">
        <v>124.18</v>
      </c>
      <c r="E946" s="2">
        <v>124.35</v>
      </c>
      <c r="F946" s="2">
        <v>-0.1</v>
      </c>
      <c r="G946" s="2">
        <v>1756</v>
      </c>
      <c r="H946" s="1"/>
      <c r="J946" s="27">
        <v>42976</v>
      </c>
      <c r="K946" s="2">
        <v>109.22</v>
      </c>
      <c r="L946" s="2">
        <v>109.25</v>
      </c>
      <c r="M946" s="2">
        <v>109.18</v>
      </c>
      <c r="N946" s="2">
        <v>109.22</v>
      </c>
      <c r="O946" s="2">
        <v>-0.04</v>
      </c>
      <c r="P946" s="2">
        <v>3694</v>
      </c>
    </row>
    <row r="947" spans="1:16" x14ac:dyDescent="0.3">
      <c r="A947" s="27">
        <v>42975</v>
      </c>
      <c r="B947" s="2">
        <v>124.25</v>
      </c>
      <c r="C947" s="2">
        <v>124.47</v>
      </c>
      <c r="D947" s="2">
        <v>124.25</v>
      </c>
      <c r="E947" s="2">
        <v>124.45</v>
      </c>
      <c r="F947" s="2">
        <v>0.05</v>
      </c>
      <c r="G947" s="2">
        <v>1315</v>
      </c>
      <c r="H947" s="1"/>
      <c r="J947" s="27">
        <v>42975</v>
      </c>
      <c r="K947" s="2">
        <v>109.21</v>
      </c>
      <c r="L947" s="2">
        <v>109.27</v>
      </c>
      <c r="M947" s="2">
        <v>109.21</v>
      </c>
      <c r="N947" s="2">
        <v>109.26</v>
      </c>
      <c r="O947" s="2">
        <v>0.02</v>
      </c>
      <c r="P947" s="2">
        <v>2544</v>
      </c>
    </row>
    <row r="948" spans="1:16" x14ac:dyDescent="0.3">
      <c r="A948" s="27">
        <v>42972</v>
      </c>
      <c r="B948" s="2">
        <v>123.98</v>
      </c>
      <c r="C948" s="2">
        <v>124.46</v>
      </c>
      <c r="D948" s="2">
        <v>123.98</v>
      </c>
      <c r="E948" s="2">
        <v>124.4</v>
      </c>
      <c r="F948" s="2">
        <v>0.4</v>
      </c>
      <c r="G948" s="2">
        <v>-399</v>
      </c>
      <c r="H948" s="1"/>
      <c r="J948" s="27">
        <v>42972</v>
      </c>
      <c r="K948" s="2">
        <v>109.12</v>
      </c>
      <c r="L948" s="2">
        <v>109.61</v>
      </c>
      <c r="M948" s="2">
        <v>109.12</v>
      </c>
      <c r="N948" s="2">
        <v>109.24</v>
      </c>
      <c r="O948" s="2">
        <v>0.13</v>
      </c>
      <c r="P948" s="2">
        <v>29147</v>
      </c>
    </row>
    <row r="949" spans="1:16" x14ac:dyDescent="0.3">
      <c r="A949" s="27">
        <v>42971</v>
      </c>
      <c r="B949" s="2">
        <v>124.15</v>
      </c>
      <c r="C949" s="2">
        <v>124.15</v>
      </c>
      <c r="D949" s="2">
        <v>123.99</v>
      </c>
      <c r="E949" s="2">
        <v>124</v>
      </c>
      <c r="F949" s="2">
        <v>0.02</v>
      </c>
      <c r="G949" s="2">
        <v>769</v>
      </c>
      <c r="H949" s="1"/>
      <c r="J949" s="27">
        <v>42971</v>
      </c>
      <c r="K949" s="2">
        <v>109.16</v>
      </c>
      <c r="L949" s="2">
        <v>109.16</v>
      </c>
      <c r="M949" s="2">
        <v>109.1</v>
      </c>
      <c r="N949" s="2">
        <v>109.11</v>
      </c>
      <c r="O949" s="2">
        <v>-0.01</v>
      </c>
      <c r="P949" s="2">
        <v>-767</v>
      </c>
    </row>
    <row r="950" spans="1:16" x14ac:dyDescent="0.3">
      <c r="A950" s="27">
        <v>42970</v>
      </c>
      <c r="B950" s="2">
        <v>123.76</v>
      </c>
      <c r="C950" s="2">
        <v>123.98</v>
      </c>
      <c r="D950" s="2">
        <v>123.68</v>
      </c>
      <c r="E950" s="2">
        <v>123.98</v>
      </c>
      <c r="F950" s="2">
        <v>0.16</v>
      </c>
      <c r="G950" s="2">
        <v>1560</v>
      </c>
      <c r="H950" s="1"/>
      <c r="J950" s="27">
        <v>42970</v>
      </c>
      <c r="K950" s="2">
        <v>109.06</v>
      </c>
      <c r="L950" s="2">
        <v>109.12</v>
      </c>
      <c r="M950" s="2">
        <v>109.05</v>
      </c>
      <c r="N950" s="2">
        <v>109.12</v>
      </c>
      <c r="O950" s="2">
        <v>0.05</v>
      </c>
      <c r="P950" s="2">
        <v>-1176</v>
      </c>
    </row>
    <row r="951" spans="1:16" x14ac:dyDescent="0.3">
      <c r="A951" s="27">
        <v>42969</v>
      </c>
      <c r="B951" s="2">
        <v>123.87</v>
      </c>
      <c r="C951" s="2">
        <v>123.97</v>
      </c>
      <c r="D951" s="2">
        <v>123.77</v>
      </c>
      <c r="E951" s="2">
        <v>123.82</v>
      </c>
      <c r="F951" s="2">
        <v>-0.02</v>
      </c>
      <c r="G951" s="2">
        <v>1082</v>
      </c>
      <c r="H951" s="1"/>
      <c r="J951" s="27">
        <v>42969</v>
      </c>
      <c r="K951" s="2">
        <v>109.11</v>
      </c>
      <c r="L951" s="2">
        <v>109.13</v>
      </c>
      <c r="M951" s="2">
        <v>109.07</v>
      </c>
      <c r="N951" s="2">
        <v>109.07</v>
      </c>
      <c r="O951" s="2">
        <v>-0.05</v>
      </c>
      <c r="P951" s="2">
        <v>-4825</v>
      </c>
    </row>
    <row r="952" spans="1:16" x14ac:dyDescent="0.3">
      <c r="A952" s="27">
        <v>42968</v>
      </c>
      <c r="B952" s="2">
        <v>123.63</v>
      </c>
      <c r="C952" s="2">
        <v>123.92</v>
      </c>
      <c r="D952" s="2">
        <v>123.62</v>
      </c>
      <c r="E952" s="2">
        <v>123.84</v>
      </c>
      <c r="F952" s="2">
        <v>0.14000000000000001</v>
      </c>
      <c r="G952" s="2">
        <v>2595</v>
      </c>
      <c r="H952" s="1"/>
      <c r="J952" s="27">
        <v>42968</v>
      </c>
      <c r="K952" s="2">
        <v>109.11</v>
      </c>
      <c r="L952" s="2">
        <v>109.16</v>
      </c>
      <c r="M952" s="2">
        <v>109.11</v>
      </c>
      <c r="N952" s="2">
        <v>109.12</v>
      </c>
      <c r="O952" s="2">
        <v>-0.01</v>
      </c>
      <c r="P952" s="2">
        <v>-914</v>
      </c>
    </row>
    <row r="953" spans="1:16" x14ac:dyDescent="0.3">
      <c r="A953" s="27">
        <v>42965</v>
      </c>
      <c r="B953" s="2">
        <v>123.93</v>
      </c>
      <c r="C953" s="2">
        <v>123.95</v>
      </c>
      <c r="D953" s="2">
        <v>123.7</v>
      </c>
      <c r="E953" s="2">
        <v>123.7</v>
      </c>
      <c r="F953" s="2">
        <v>-0.01</v>
      </c>
      <c r="G953" s="2">
        <v>-529</v>
      </c>
      <c r="H953" s="1"/>
      <c r="J953" s="27">
        <v>42965</v>
      </c>
      <c r="K953" s="2">
        <v>109.16</v>
      </c>
      <c r="L953" s="2">
        <v>109.17</v>
      </c>
      <c r="M953" s="2">
        <v>109.13</v>
      </c>
      <c r="N953" s="2">
        <v>109.13</v>
      </c>
      <c r="O953" s="2">
        <v>0.02</v>
      </c>
      <c r="P953" s="2">
        <v>-245</v>
      </c>
    </row>
    <row r="954" spans="1:16" x14ac:dyDescent="0.3">
      <c r="A954" s="27">
        <v>42964</v>
      </c>
      <c r="B954" s="2">
        <v>123.78</v>
      </c>
      <c r="C954" s="2">
        <v>123.89</v>
      </c>
      <c r="D954" s="2">
        <v>123.68</v>
      </c>
      <c r="E954" s="2">
        <v>123.71</v>
      </c>
      <c r="F954" s="2">
        <v>0.12</v>
      </c>
      <c r="G954" s="2">
        <v>396</v>
      </c>
      <c r="H954" s="1"/>
      <c r="J954" s="27">
        <v>42964</v>
      </c>
      <c r="K954" s="2">
        <v>109.08</v>
      </c>
      <c r="L954" s="2">
        <v>109.12</v>
      </c>
      <c r="M954" s="2">
        <v>109.07</v>
      </c>
      <c r="N954" s="2">
        <v>109.11</v>
      </c>
      <c r="O954" s="2">
        <v>7.0000000000000007E-2</v>
      </c>
      <c r="P954" s="2">
        <v>4283</v>
      </c>
    </row>
    <row r="955" spans="1:16" x14ac:dyDescent="0.3">
      <c r="A955" s="27">
        <v>42963</v>
      </c>
      <c r="B955" s="2">
        <v>123.61</v>
      </c>
      <c r="C955" s="2">
        <v>123.68</v>
      </c>
      <c r="D955" s="2">
        <v>123.51</v>
      </c>
      <c r="E955" s="2">
        <v>123.59</v>
      </c>
      <c r="F955" s="2">
        <v>-0.27</v>
      </c>
      <c r="G955" s="2">
        <v>775</v>
      </c>
      <c r="H955" s="1"/>
      <c r="J955" s="27">
        <v>42963</v>
      </c>
      <c r="K955" s="2">
        <v>109.05</v>
      </c>
      <c r="L955" s="2">
        <v>109.06</v>
      </c>
      <c r="M955" s="2">
        <v>109.02</v>
      </c>
      <c r="N955" s="2">
        <v>109.04</v>
      </c>
      <c r="O955" s="2">
        <v>-0.05</v>
      </c>
      <c r="P955" s="2">
        <v>-2816</v>
      </c>
    </row>
    <row r="956" spans="1:16" x14ac:dyDescent="0.3">
      <c r="A956" s="27">
        <v>42961</v>
      </c>
      <c r="B956" s="2">
        <v>124.07</v>
      </c>
      <c r="C956" s="2">
        <v>124.11</v>
      </c>
      <c r="D956" s="2">
        <v>123.86</v>
      </c>
      <c r="E956" s="2">
        <v>123.86</v>
      </c>
      <c r="F956" s="2">
        <v>-0.04</v>
      </c>
      <c r="G956" s="2">
        <v>-1369</v>
      </c>
      <c r="H956" s="1"/>
      <c r="J956" s="27">
        <v>42961</v>
      </c>
      <c r="K956" s="2">
        <v>109.14</v>
      </c>
      <c r="L956" s="2">
        <v>109.16</v>
      </c>
      <c r="M956" s="2">
        <v>109.09</v>
      </c>
      <c r="N956" s="2">
        <v>109.09</v>
      </c>
      <c r="O956" s="2">
        <v>-0.01</v>
      </c>
      <c r="P956" s="2">
        <v>-8491</v>
      </c>
    </row>
    <row r="957" spans="1:16" x14ac:dyDescent="0.3">
      <c r="A957" s="27">
        <v>42958</v>
      </c>
      <c r="B957" s="2">
        <v>123.77</v>
      </c>
      <c r="C957" s="2">
        <v>123.93</v>
      </c>
      <c r="D957" s="2">
        <v>123.61</v>
      </c>
      <c r="E957" s="2">
        <v>123.9</v>
      </c>
      <c r="F957" s="2">
        <v>0.21</v>
      </c>
      <c r="G957" s="2">
        <v>-2621</v>
      </c>
      <c r="H957" s="1"/>
      <c r="J957" s="27">
        <v>42958</v>
      </c>
      <c r="K957" s="2">
        <v>109.09</v>
      </c>
      <c r="L957" s="2">
        <v>109.13</v>
      </c>
      <c r="M957" s="2">
        <v>109.02</v>
      </c>
      <c r="N957" s="2">
        <v>109.1</v>
      </c>
      <c r="O957" s="2">
        <v>0.02</v>
      </c>
      <c r="P957" s="2">
        <v>-10784</v>
      </c>
    </row>
    <row r="958" spans="1:16" x14ac:dyDescent="0.3">
      <c r="A958" s="27">
        <v>42957</v>
      </c>
      <c r="B958" s="2">
        <v>123.54</v>
      </c>
      <c r="C958" s="2">
        <v>123.69</v>
      </c>
      <c r="D958" s="2">
        <v>123.22</v>
      </c>
      <c r="E958" s="2">
        <v>123.69</v>
      </c>
      <c r="F958" s="2">
        <v>0.17</v>
      </c>
      <c r="G958" s="2">
        <v>-2227</v>
      </c>
      <c r="H958" s="1"/>
      <c r="J958" s="27">
        <v>42957</v>
      </c>
      <c r="K958" s="2">
        <v>109.04</v>
      </c>
      <c r="L958" s="2">
        <v>109.08</v>
      </c>
      <c r="M958" s="2">
        <v>108.94</v>
      </c>
      <c r="N958" s="2">
        <v>109.08</v>
      </c>
      <c r="O958" s="2">
        <v>0.06</v>
      </c>
      <c r="P958" s="2">
        <v>-17444</v>
      </c>
    </row>
    <row r="959" spans="1:16" x14ac:dyDescent="0.3">
      <c r="A959" s="27">
        <v>42956</v>
      </c>
      <c r="B959" s="2">
        <v>123.55</v>
      </c>
      <c r="C959" s="2">
        <v>123.63</v>
      </c>
      <c r="D959" s="2">
        <v>123.34</v>
      </c>
      <c r="E959" s="2">
        <v>123.52</v>
      </c>
      <c r="F959" s="2">
        <v>-0.22</v>
      </c>
      <c r="G959" s="2">
        <v>-2334</v>
      </c>
      <c r="H959" s="1"/>
      <c r="J959" s="27">
        <v>42956</v>
      </c>
      <c r="K959" s="2">
        <v>109.09</v>
      </c>
      <c r="L959" s="2">
        <v>109.09</v>
      </c>
      <c r="M959" s="2">
        <v>108.98</v>
      </c>
      <c r="N959" s="2">
        <v>109.02</v>
      </c>
      <c r="O959" s="2">
        <v>-0.11</v>
      </c>
      <c r="P959" s="2">
        <v>-12307</v>
      </c>
    </row>
    <row r="960" spans="1:16" x14ac:dyDescent="0.3">
      <c r="A960" s="27">
        <v>42955</v>
      </c>
      <c r="B960" s="2">
        <v>124.01</v>
      </c>
      <c r="C960" s="2">
        <v>124.08</v>
      </c>
      <c r="D960" s="2">
        <v>123.59</v>
      </c>
      <c r="E960" s="2">
        <v>123.74</v>
      </c>
      <c r="F960" s="2">
        <v>-0.17</v>
      </c>
      <c r="G960" s="2">
        <v>91</v>
      </c>
      <c r="H960" s="1"/>
      <c r="J960" s="27">
        <v>42955</v>
      </c>
      <c r="K960" s="2">
        <v>109.23</v>
      </c>
      <c r="L960" s="2">
        <v>109.25</v>
      </c>
      <c r="M960" s="2">
        <v>109.08</v>
      </c>
      <c r="N960" s="2">
        <v>109.13</v>
      </c>
      <c r="O960" s="2">
        <v>-0.08</v>
      </c>
      <c r="P960" s="2">
        <v>-6958</v>
      </c>
    </row>
    <row r="961" spans="1:16" x14ac:dyDescent="0.3">
      <c r="A961" s="27">
        <v>42954</v>
      </c>
      <c r="B961" s="2">
        <v>124.11</v>
      </c>
      <c r="C961" s="2">
        <v>124.12</v>
      </c>
      <c r="D961" s="2">
        <v>123.91</v>
      </c>
      <c r="E961" s="2">
        <v>123.91</v>
      </c>
      <c r="F961" s="2">
        <v>-0.43</v>
      </c>
      <c r="G961" s="2">
        <v>411</v>
      </c>
      <c r="H961" s="1"/>
      <c r="J961" s="27">
        <v>42954</v>
      </c>
      <c r="K961" s="2">
        <v>109.27</v>
      </c>
      <c r="L961" s="2">
        <v>109.27</v>
      </c>
      <c r="M961" s="2">
        <v>109.2</v>
      </c>
      <c r="N961" s="2">
        <v>109.21</v>
      </c>
      <c r="O961" s="2">
        <v>-0.1</v>
      </c>
      <c r="P961" s="2">
        <v>-9364</v>
      </c>
    </row>
    <row r="962" spans="1:16" x14ac:dyDescent="0.3">
      <c r="A962" s="27">
        <v>42951</v>
      </c>
      <c r="B962" s="2">
        <v>124.55</v>
      </c>
      <c r="C962" s="2">
        <v>124.57</v>
      </c>
      <c r="D962" s="2">
        <v>124.31</v>
      </c>
      <c r="E962" s="2">
        <v>124.34</v>
      </c>
      <c r="F962" s="2">
        <v>0.01</v>
      </c>
      <c r="G962" s="2">
        <v>1379</v>
      </c>
      <c r="H962" s="1"/>
      <c r="J962" s="27">
        <v>42951</v>
      </c>
      <c r="K962" s="2">
        <v>109.34</v>
      </c>
      <c r="L962" s="2">
        <v>109.36</v>
      </c>
      <c r="M962" s="2">
        <v>109.31</v>
      </c>
      <c r="N962" s="2">
        <v>109.31</v>
      </c>
      <c r="O962" s="2">
        <v>0.01</v>
      </c>
      <c r="P962" s="2">
        <v>-1756</v>
      </c>
    </row>
    <row r="963" spans="1:16" x14ac:dyDescent="0.3">
      <c r="A963" s="27">
        <v>42950</v>
      </c>
      <c r="B963" s="2">
        <v>124.37</v>
      </c>
      <c r="C963" s="2">
        <v>124.44</v>
      </c>
      <c r="D963" s="2">
        <v>124.28</v>
      </c>
      <c r="E963" s="2">
        <v>124.33</v>
      </c>
      <c r="F963" s="2">
        <v>-0.05</v>
      </c>
      <c r="G963" s="2">
        <v>-1767</v>
      </c>
      <c r="H963" s="1"/>
      <c r="J963" s="27">
        <v>42950</v>
      </c>
      <c r="K963" s="2">
        <v>109.32</v>
      </c>
      <c r="L963" s="2">
        <v>109.33</v>
      </c>
      <c r="M963" s="2">
        <v>109.28</v>
      </c>
      <c r="N963" s="2">
        <v>109.3</v>
      </c>
      <c r="O963" s="2">
        <v>-0.02</v>
      </c>
      <c r="P963" s="2">
        <v>-1240</v>
      </c>
    </row>
    <row r="964" spans="1:16" x14ac:dyDescent="0.3">
      <c r="A964" s="27">
        <v>42949</v>
      </c>
      <c r="B964" s="2">
        <v>124.42</v>
      </c>
      <c r="C964" s="2">
        <v>124.46</v>
      </c>
      <c r="D964" s="2">
        <v>124.32</v>
      </c>
      <c r="E964" s="2">
        <v>124.38</v>
      </c>
      <c r="F964" s="2">
        <v>0.13</v>
      </c>
      <c r="G964" s="2">
        <v>2881</v>
      </c>
      <c r="H964" s="1"/>
      <c r="J964" s="27">
        <v>42949</v>
      </c>
      <c r="K964" s="2">
        <v>109.34</v>
      </c>
      <c r="L964" s="2">
        <v>109.34</v>
      </c>
      <c r="M964" s="2">
        <v>109.31</v>
      </c>
      <c r="N964" s="2">
        <v>109.32</v>
      </c>
      <c r="O964" s="2">
        <v>0.02</v>
      </c>
      <c r="P964" s="2">
        <v>-2362</v>
      </c>
    </row>
    <row r="965" spans="1:16" x14ac:dyDescent="0.3">
      <c r="A965" s="27">
        <v>42948</v>
      </c>
      <c r="B965" s="2">
        <v>124.5</v>
      </c>
      <c r="C965" s="2">
        <v>124.5</v>
      </c>
      <c r="D965" s="2">
        <v>124.2</v>
      </c>
      <c r="E965" s="2">
        <v>124.25</v>
      </c>
      <c r="F965" s="2">
        <v>-0.33</v>
      </c>
      <c r="G965" s="2">
        <v>-2511</v>
      </c>
      <c r="H965" s="1"/>
      <c r="J965" s="27">
        <v>42948</v>
      </c>
      <c r="K965" s="2">
        <v>109.34</v>
      </c>
      <c r="L965" s="2">
        <v>109.34</v>
      </c>
      <c r="M965" s="2">
        <v>109.3</v>
      </c>
      <c r="N965" s="2">
        <v>109.3</v>
      </c>
      <c r="O965" s="2">
        <v>-0.05</v>
      </c>
      <c r="P965" s="2">
        <v>2286</v>
      </c>
    </row>
    <row r="966" spans="1:16" x14ac:dyDescent="0.3">
      <c r="A966" s="27">
        <v>42947</v>
      </c>
      <c r="B966" s="2">
        <v>124.55</v>
      </c>
      <c r="C966" s="2">
        <v>124.63</v>
      </c>
      <c r="D966" s="2">
        <v>124.45</v>
      </c>
      <c r="E966" s="2">
        <v>124.58</v>
      </c>
      <c r="F966" s="2">
        <v>0.02</v>
      </c>
      <c r="G966" s="2">
        <v>-382</v>
      </c>
      <c r="H966" s="1"/>
      <c r="J966" s="27">
        <v>42947</v>
      </c>
      <c r="K966" s="2">
        <v>109.35</v>
      </c>
      <c r="L966" s="2">
        <v>109.36</v>
      </c>
      <c r="M966" s="2">
        <v>109.32</v>
      </c>
      <c r="N966" s="2">
        <v>109.35</v>
      </c>
      <c r="O966" s="2">
        <v>0</v>
      </c>
      <c r="P966" s="2">
        <v>4942</v>
      </c>
    </row>
    <row r="967" spans="1:16" x14ac:dyDescent="0.3">
      <c r="A967" s="27">
        <v>42944</v>
      </c>
      <c r="B967" s="2">
        <v>124.7</v>
      </c>
      <c r="C967" s="2">
        <v>124.72</v>
      </c>
      <c r="D967" s="2">
        <v>124.45</v>
      </c>
      <c r="E967" s="2">
        <v>124.56</v>
      </c>
      <c r="F967" s="2">
        <v>-0.11</v>
      </c>
      <c r="G967" s="2">
        <v>-1403</v>
      </c>
      <c r="H967" s="1"/>
      <c r="J967" s="27">
        <v>42944</v>
      </c>
      <c r="K967" s="2">
        <v>109.39</v>
      </c>
      <c r="L967" s="2">
        <v>109.39</v>
      </c>
      <c r="M967" s="2">
        <v>109.31</v>
      </c>
      <c r="N967" s="2">
        <v>109.35</v>
      </c>
      <c r="O967" s="2">
        <v>-0.02</v>
      </c>
      <c r="P967" s="2">
        <v>163</v>
      </c>
    </row>
    <row r="968" spans="1:16" x14ac:dyDescent="0.3">
      <c r="A968" s="27">
        <v>42943</v>
      </c>
      <c r="B968" s="2">
        <v>124.57</v>
      </c>
      <c r="C968" s="2">
        <v>124.79</v>
      </c>
      <c r="D968" s="2">
        <v>124.56</v>
      </c>
      <c r="E968" s="2">
        <v>124.67</v>
      </c>
      <c r="F968" s="2">
        <v>0.24</v>
      </c>
      <c r="G968" s="2">
        <v>2917</v>
      </c>
      <c r="H968" s="1"/>
      <c r="J968" s="27">
        <v>42943</v>
      </c>
      <c r="K968" s="2">
        <v>109.34</v>
      </c>
      <c r="L968" s="2">
        <v>109.4</v>
      </c>
      <c r="M968" s="2">
        <v>109.34</v>
      </c>
      <c r="N968" s="2">
        <v>109.37</v>
      </c>
      <c r="O968" s="2">
        <v>7.0000000000000007E-2</v>
      </c>
      <c r="P968" s="2">
        <v>1778</v>
      </c>
    </row>
    <row r="969" spans="1:16" x14ac:dyDescent="0.3">
      <c r="A969" s="27">
        <v>42942</v>
      </c>
      <c r="B969" s="2">
        <v>124.27</v>
      </c>
      <c r="C969" s="2">
        <v>124.49</v>
      </c>
      <c r="D969" s="2">
        <v>124.25</v>
      </c>
      <c r="E969" s="2">
        <v>124.43</v>
      </c>
      <c r="F969" s="2">
        <v>-0.31</v>
      </c>
      <c r="G969" s="2">
        <v>-550</v>
      </c>
      <c r="H969" s="1"/>
      <c r="J969" s="27">
        <v>42942</v>
      </c>
      <c r="K969" s="2">
        <v>109.28</v>
      </c>
      <c r="L969" s="2">
        <v>109.31</v>
      </c>
      <c r="M969" s="2">
        <v>109.26</v>
      </c>
      <c r="N969" s="2">
        <v>109.3</v>
      </c>
      <c r="O969" s="2">
        <v>-0.05</v>
      </c>
      <c r="P969" s="2">
        <v>-2146</v>
      </c>
    </row>
    <row r="970" spans="1:16" x14ac:dyDescent="0.3">
      <c r="A970" s="27">
        <v>42941</v>
      </c>
      <c r="B970" s="2">
        <v>124.56</v>
      </c>
      <c r="C970" s="2">
        <v>124.83</v>
      </c>
      <c r="D970" s="2">
        <v>124.53</v>
      </c>
      <c r="E970" s="2">
        <v>124.74</v>
      </c>
      <c r="F970" s="2">
        <v>0.11</v>
      </c>
      <c r="G970" s="2">
        <v>3084</v>
      </c>
      <c r="H970" s="1"/>
      <c r="J970" s="27">
        <v>42941</v>
      </c>
      <c r="K970" s="2">
        <v>109.32</v>
      </c>
      <c r="L970" s="2">
        <v>109.37</v>
      </c>
      <c r="M970" s="2">
        <v>109.3</v>
      </c>
      <c r="N970" s="2">
        <v>109.35</v>
      </c>
      <c r="O970" s="2">
        <v>0.04</v>
      </c>
      <c r="P970" s="2">
        <v>3420</v>
      </c>
    </row>
    <row r="971" spans="1:16" x14ac:dyDescent="0.3">
      <c r="A971" s="27">
        <v>42940</v>
      </c>
      <c r="B971" s="2">
        <v>124.66</v>
      </c>
      <c r="C971" s="2">
        <v>124.76</v>
      </c>
      <c r="D971" s="2">
        <v>124.62</v>
      </c>
      <c r="E971" s="2">
        <v>124.63</v>
      </c>
      <c r="F971" s="2">
        <v>0.02</v>
      </c>
      <c r="G971" s="2">
        <v>2391</v>
      </c>
      <c r="H971" s="1"/>
      <c r="J971" s="27">
        <v>42940</v>
      </c>
      <c r="K971" s="2">
        <v>109.31</v>
      </c>
      <c r="L971" s="2">
        <v>109.36</v>
      </c>
      <c r="M971" s="2">
        <v>109.31</v>
      </c>
      <c r="N971" s="2">
        <v>109.31</v>
      </c>
      <c r="O971" s="2">
        <v>0.02</v>
      </c>
      <c r="P971" s="2">
        <v>8993</v>
      </c>
    </row>
    <row r="972" spans="1:16" x14ac:dyDescent="0.3">
      <c r="A972" s="27">
        <v>42937</v>
      </c>
      <c r="B972" s="2">
        <v>124.44</v>
      </c>
      <c r="C972" s="2">
        <v>124.79</v>
      </c>
      <c r="D972" s="2">
        <v>124.44</v>
      </c>
      <c r="E972" s="2">
        <v>124.61</v>
      </c>
      <c r="F972" s="2">
        <v>0.14000000000000001</v>
      </c>
      <c r="G972" s="2">
        <v>567</v>
      </c>
      <c r="H972" s="1"/>
      <c r="J972" s="27">
        <v>42937</v>
      </c>
      <c r="K972" s="2">
        <v>109.22</v>
      </c>
      <c r="L972" s="2">
        <v>109.33</v>
      </c>
      <c r="M972" s="2">
        <v>109.22</v>
      </c>
      <c r="N972" s="2">
        <v>109.29</v>
      </c>
      <c r="O972" s="2">
        <v>0.06</v>
      </c>
      <c r="P972" s="2">
        <v>9332</v>
      </c>
    </row>
    <row r="973" spans="1:16" x14ac:dyDescent="0.3">
      <c r="A973" s="27">
        <v>42936</v>
      </c>
      <c r="B973" s="2">
        <v>124.22</v>
      </c>
      <c r="C973" s="2">
        <v>124.47</v>
      </c>
      <c r="D973" s="2">
        <v>124.21</v>
      </c>
      <c r="E973" s="2">
        <v>124.47</v>
      </c>
      <c r="F973" s="2">
        <v>0.23</v>
      </c>
      <c r="G973" s="2">
        <v>2494</v>
      </c>
      <c r="H973" s="1"/>
      <c r="J973" s="27">
        <v>42936</v>
      </c>
      <c r="K973" s="2">
        <v>109.19</v>
      </c>
      <c r="L973" s="2">
        <v>109.24</v>
      </c>
      <c r="M973" s="2">
        <v>109.18</v>
      </c>
      <c r="N973" s="2">
        <v>109.23</v>
      </c>
      <c r="O973" s="2">
        <v>0.04</v>
      </c>
      <c r="P973" s="2">
        <v>-201</v>
      </c>
    </row>
    <row r="974" spans="1:16" x14ac:dyDescent="0.3">
      <c r="A974" s="27">
        <v>42935</v>
      </c>
      <c r="B974" s="2">
        <v>124.45</v>
      </c>
      <c r="C974" s="2">
        <v>124.51</v>
      </c>
      <c r="D974" s="2">
        <v>124.23</v>
      </c>
      <c r="E974" s="2">
        <v>124.24</v>
      </c>
      <c r="F974" s="2">
        <v>0.05</v>
      </c>
      <c r="G974" s="2">
        <v>-102</v>
      </c>
      <c r="H974" s="1"/>
      <c r="J974" s="27">
        <v>42935</v>
      </c>
      <c r="K974" s="2">
        <v>109.23</v>
      </c>
      <c r="L974" s="2">
        <v>109.25</v>
      </c>
      <c r="M974" s="2">
        <v>109.19</v>
      </c>
      <c r="N974" s="2">
        <v>109.19</v>
      </c>
      <c r="O974" s="2">
        <v>-0.01</v>
      </c>
      <c r="P974" s="2">
        <v>-3956</v>
      </c>
    </row>
    <row r="975" spans="1:16" x14ac:dyDescent="0.3">
      <c r="A975" s="27">
        <v>42934</v>
      </c>
      <c r="B975" s="2">
        <v>124.14</v>
      </c>
      <c r="C975" s="2">
        <v>124.36</v>
      </c>
      <c r="D975" s="2">
        <v>124.09</v>
      </c>
      <c r="E975" s="2">
        <v>124.19</v>
      </c>
      <c r="F975" s="2">
        <v>0.19</v>
      </c>
      <c r="G975" s="2">
        <v>4780</v>
      </c>
      <c r="H975" s="1"/>
      <c r="J975" s="27">
        <v>42934</v>
      </c>
      <c r="K975" s="2">
        <v>109.21</v>
      </c>
      <c r="L975" s="2">
        <v>109.24</v>
      </c>
      <c r="M975" s="2">
        <v>109.2</v>
      </c>
      <c r="N975" s="2">
        <v>109.2</v>
      </c>
      <c r="O975" s="2">
        <v>0.02</v>
      </c>
      <c r="P975" s="2">
        <v>3941</v>
      </c>
    </row>
    <row r="976" spans="1:16" x14ac:dyDescent="0.3">
      <c r="A976" s="27">
        <v>42933</v>
      </c>
      <c r="B976" s="2">
        <v>124.25</v>
      </c>
      <c r="C976" s="2">
        <v>124.32</v>
      </c>
      <c r="D976" s="2">
        <v>124</v>
      </c>
      <c r="E976" s="2">
        <v>124</v>
      </c>
      <c r="F976" s="2">
        <v>-0.34</v>
      </c>
      <c r="G976" s="2">
        <v>-773</v>
      </c>
      <c r="H976" s="1"/>
      <c r="J976" s="27">
        <v>42933</v>
      </c>
      <c r="K976" s="2">
        <v>109.22</v>
      </c>
      <c r="L976" s="2">
        <v>109.23</v>
      </c>
      <c r="M976" s="2">
        <v>109.18</v>
      </c>
      <c r="N976" s="2">
        <v>109.18</v>
      </c>
      <c r="O976" s="2">
        <v>-0.05</v>
      </c>
      <c r="P976" s="2">
        <v>840</v>
      </c>
    </row>
    <row r="977" spans="1:16" x14ac:dyDescent="0.3">
      <c r="A977" s="27">
        <v>42930</v>
      </c>
      <c r="B977" s="2">
        <v>124.24</v>
      </c>
      <c r="C977" s="2">
        <v>124.34</v>
      </c>
      <c r="D977" s="2">
        <v>124.13</v>
      </c>
      <c r="E977" s="2">
        <v>124.34</v>
      </c>
      <c r="F977" s="2">
        <v>-0.08</v>
      </c>
      <c r="G977" s="2">
        <v>-1099</v>
      </c>
      <c r="H977" s="1"/>
      <c r="J977" s="27">
        <v>42930</v>
      </c>
      <c r="K977" s="2">
        <v>109.19</v>
      </c>
      <c r="L977" s="2">
        <v>109.23</v>
      </c>
      <c r="M977" s="2">
        <v>109.17</v>
      </c>
      <c r="N977" s="2">
        <v>109.23</v>
      </c>
      <c r="O977" s="2">
        <v>0.01</v>
      </c>
      <c r="P977" s="2">
        <v>3341</v>
      </c>
    </row>
    <row r="978" spans="1:16" x14ac:dyDescent="0.3">
      <c r="A978" s="27">
        <v>42929</v>
      </c>
      <c r="B978" s="2">
        <v>124.24</v>
      </c>
      <c r="C978" s="2">
        <v>124.49</v>
      </c>
      <c r="D978" s="2">
        <v>124.12</v>
      </c>
      <c r="E978" s="2">
        <v>124.42</v>
      </c>
      <c r="F978" s="2">
        <v>0.42</v>
      </c>
      <c r="G978" s="2">
        <v>1249</v>
      </c>
      <c r="H978" s="1"/>
      <c r="J978" s="27">
        <v>42929</v>
      </c>
      <c r="K978" s="2">
        <v>109.2</v>
      </c>
      <c r="L978" s="2">
        <v>109.26</v>
      </c>
      <c r="M978" s="2">
        <v>109.16</v>
      </c>
      <c r="N978" s="2">
        <v>109.22</v>
      </c>
      <c r="O978" s="2">
        <v>7.0000000000000007E-2</v>
      </c>
      <c r="P978" s="2">
        <v>6020</v>
      </c>
    </row>
    <row r="979" spans="1:16" x14ac:dyDescent="0.3">
      <c r="A979" s="27">
        <v>42928</v>
      </c>
      <c r="B979" s="2">
        <v>124.07</v>
      </c>
      <c r="C979" s="2">
        <v>124.19</v>
      </c>
      <c r="D979" s="2">
        <v>123.97</v>
      </c>
      <c r="E979" s="2">
        <v>124</v>
      </c>
      <c r="F979" s="2">
        <v>0.04</v>
      </c>
      <c r="G979" s="2">
        <v>-3846</v>
      </c>
      <c r="H979" s="1"/>
      <c r="J979" s="27">
        <v>42928</v>
      </c>
      <c r="K979" s="2">
        <v>109.17</v>
      </c>
      <c r="L979" s="2">
        <v>109.2</v>
      </c>
      <c r="M979" s="2">
        <v>109.15</v>
      </c>
      <c r="N979" s="2">
        <v>109.15</v>
      </c>
      <c r="O979" s="2">
        <v>0.01</v>
      </c>
      <c r="P979" s="2">
        <v>143</v>
      </c>
    </row>
    <row r="980" spans="1:16" x14ac:dyDescent="0.3">
      <c r="A980" s="27">
        <v>42927</v>
      </c>
      <c r="B980" s="2">
        <v>123.92</v>
      </c>
      <c r="C980" s="2">
        <v>123.99</v>
      </c>
      <c r="D980" s="2">
        <v>123.75</v>
      </c>
      <c r="E980" s="2">
        <v>123.96</v>
      </c>
      <c r="F980" s="2">
        <v>0.06</v>
      </c>
      <c r="G980" s="2">
        <v>-3454</v>
      </c>
      <c r="H980" s="1"/>
      <c r="J980" s="27">
        <v>42927</v>
      </c>
      <c r="K980" s="2">
        <v>109.17</v>
      </c>
      <c r="L980" s="2">
        <v>109.17</v>
      </c>
      <c r="M980" s="2">
        <v>109.12</v>
      </c>
      <c r="N980" s="2">
        <v>109.14</v>
      </c>
      <c r="O980" s="2">
        <v>-0.02</v>
      </c>
      <c r="P980" s="2">
        <v>-2784</v>
      </c>
    </row>
    <row r="981" spans="1:16" x14ac:dyDescent="0.3">
      <c r="A981" s="27">
        <v>42926</v>
      </c>
      <c r="B981" s="2">
        <v>123.57</v>
      </c>
      <c r="C981" s="2">
        <v>123.9</v>
      </c>
      <c r="D981" s="2">
        <v>123.48</v>
      </c>
      <c r="E981" s="2">
        <v>123.9</v>
      </c>
      <c r="F981" s="2">
        <v>0.38</v>
      </c>
      <c r="G981" s="2">
        <v>-1232</v>
      </c>
      <c r="H981" s="1"/>
      <c r="J981" s="27">
        <v>42926</v>
      </c>
      <c r="K981" s="2">
        <v>109.06</v>
      </c>
      <c r="L981" s="2">
        <v>109.16</v>
      </c>
      <c r="M981" s="2">
        <v>109.04</v>
      </c>
      <c r="N981" s="2">
        <v>109.16</v>
      </c>
      <c r="O981" s="2">
        <v>0.12</v>
      </c>
      <c r="P981" s="2">
        <v>-867</v>
      </c>
    </row>
    <row r="982" spans="1:16" x14ac:dyDescent="0.3">
      <c r="A982" s="27">
        <v>42923</v>
      </c>
      <c r="B982" s="2">
        <v>123.7</v>
      </c>
      <c r="C982" s="2">
        <v>123.72</v>
      </c>
      <c r="D982" s="2">
        <v>123.46</v>
      </c>
      <c r="E982" s="2">
        <v>123.52</v>
      </c>
      <c r="F982" s="2">
        <v>-0.42</v>
      </c>
      <c r="G982" s="2">
        <v>-6160</v>
      </c>
      <c r="H982" s="1"/>
      <c r="J982" s="27">
        <v>42923</v>
      </c>
      <c r="K982" s="2">
        <v>109.1</v>
      </c>
      <c r="L982" s="2">
        <v>109.11</v>
      </c>
      <c r="M982" s="2">
        <v>109.04</v>
      </c>
      <c r="N982" s="2">
        <v>109.04</v>
      </c>
      <c r="O982" s="2">
        <v>-0.11</v>
      </c>
      <c r="P982" s="2">
        <v>-20685</v>
      </c>
    </row>
    <row r="983" spans="1:16" x14ac:dyDescent="0.3">
      <c r="A983" s="27">
        <v>42922</v>
      </c>
      <c r="B983" s="2">
        <v>124.04</v>
      </c>
      <c r="C983" s="2">
        <v>124.08</v>
      </c>
      <c r="D983" s="2">
        <v>123.86</v>
      </c>
      <c r="E983" s="2">
        <v>123.94</v>
      </c>
      <c r="F983" s="2">
        <v>-0.01</v>
      </c>
      <c r="G983" s="2">
        <v>-2547</v>
      </c>
      <c r="H983" s="1"/>
      <c r="J983" s="27">
        <v>42922</v>
      </c>
      <c r="K983" s="2">
        <v>109.19</v>
      </c>
      <c r="L983" s="2">
        <v>109.2</v>
      </c>
      <c r="M983" s="2">
        <v>109.14</v>
      </c>
      <c r="N983" s="2">
        <v>109.15</v>
      </c>
      <c r="O983" s="2">
        <v>-0.02</v>
      </c>
      <c r="P983" s="2">
        <v>-14084</v>
      </c>
    </row>
    <row r="984" spans="1:16" x14ac:dyDescent="0.3">
      <c r="A984" s="27">
        <v>42921</v>
      </c>
      <c r="B984" s="2">
        <v>124.05</v>
      </c>
      <c r="C984" s="2">
        <v>124.14</v>
      </c>
      <c r="D984" s="2">
        <v>123.91</v>
      </c>
      <c r="E984" s="2">
        <v>123.95</v>
      </c>
      <c r="F984" s="2">
        <v>-0.1</v>
      </c>
      <c r="G984" s="2">
        <v>-3309</v>
      </c>
      <c r="H984" s="1"/>
      <c r="J984" s="27">
        <v>42921</v>
      </c>
      <c r="K984" s="2">
        <v>109.21</v>
      </c>
      <c r="L984" s="2">
        <v>109.22</v>
      </c>
      <c r="M984" s="2">
        <v>109.17</v>
      </c>
      <c r="N984" s="2">
        <v>109.17</v>
      </c>
      <c r="O984" s="2">
        <v>-0.04</v>
      </c>
      <c r="P984" s="2">
        <v>-9771</v>
      </c>
    </row>
    <row r="985" spans="1:16" x14ac:dyDescent="0.3">
      <c r="A985" s="27">
        <v>42920</v>
      </c>
      <c r="B985" s="2">
        <v>124.17</v>
      </c>
      <c r="C985" s="2">
        <v>124.24</v>
      </c>
      <c r="D985" s="2">
        <v>123.94</v>
      </c>
      <c r="E985" s="2">
        <v>124.05</v>
      </c>
      <c r="F985" s="2">
        <v>-0.4</v>
      </c>
      <c r="G985" s="2">
        <v>-1624</v>
      </c>
      <c r="H985" s="1"/>
      <c r="J985" s="27">
        <v>42920</v>
      </c>
      <c r="K985" s="2">
        <v>109.23</v>
      </c>
      <c r="L985" s="2">
        <v>109.24</v>
      </c>
      <c r="M985" s="2">
        <v>109.19</v>
      </c>
      <c r="N985" s="2">
        <v>109.21</v>
      </c>
      <c r="O985" s="2">
        <v>-7.0000000000000007E-2</v>
      </c>
      <c r="P985" s="2">
        <v>-1890</v>
      </c>
    </row>
    <row r="986" spans="1:16" x14ac:dyDescent="0.3">
      <c r="A986" s="27">
        <v>42919</v>
      </c>
      <c r="B986" s="2">
        <v>124.47</v>
      </c>
      <c r="C986" s="2">
        <v>124.5</v>
      </c>
      <c r="D986" s="2">
        <v>124.28</v>
      </c>
      <c r="E986" s="2">
        <v>124.45</v>
      </c>
      <c r="F986" s="2">
        <v>-0.16</v>
      </c>
      <c r="G986" s="2">
        <v>-512</v>
      </c>
      <c r="H986" s="1"/>
      <c r="J986" s="27">
        <v>42919</v>
      </c>
      <c r="K986" s="2">
        <v>109.27</v>
      </c>
      <c r="L986" s="2">
        <v>109.3</v>
      </c>
      <c r="M986" s="2">
        <v>109.25</v>
      </c>
      <c r="N986" s="2">
        <v>109.28</v>
      </c>
      <c r="O986" s="2">
        <v>-0.02</v>
      </c>
      <c r="P986" s="2">
        <v>-7637</v>
      </c>
    </row>
    <row r="987" spans="1:16" x14ac:dyDescent="0.3">
      <c r="A987" s="27">
        <v>42916</v>
      </c>
      <c r="B987" s="2">
        <v>124.7</v>
      </c>
      <c r="C987" s="2">
        <v>124.87</v>
      </c>
      <c r="D987" s="2">
        <v>124.55</v>
      </c>
      <c r="E987" s="2">
        <v>124.61</v>
      </c>
      <c r="F987" s="2">
        <v>-0.2</v>
      </c>
      <c r="G987" s="2">
        <v>-246</v>
      </c>
      <c r="H987" s="1"/>
      <c r="J987" s="27">
        <v>42916</v>
      </c>
      <c r="K987" s="2">
        <v>109.28</v>
      </c>
      <c r="L987" s="2">
        <v>109.34</v>
      </c>
      <c r="M987" s="2">
        <v>109.27</v>
      </c>
      <c r="N987" s="2">
        <v>109.3</v>
      </c>
      <c r="O987" s="2">
        <v>0.03</v>
      </c>
      <c r="P987" s="2">
        <v>-3663</v>
      </c>
    </row>
    <row r="988" spans="1:16" x14ac:dyDescent="0.3">
      <c r="A988" s="27">
        <v>42915</v>
      </c>
      <c r="B988" s="2">
        <v>124.97</v>
      </c>
      <c r="C988" s="2">
        <v>125.08</v>
      </c>
      <c r="D988" s="2">
        <v>124.69</v>
      </c>
      <c r="E988" s="2">
        <v>124.81</v>
      </c>
      <c r="F988" s="2">
        <v>-0.14000000000000001</v>
      </c>
      <c r="G988" s="2">
        <v>1237</v>
      </c>
      <c r="H988" s="1"/>
      <c r="J988" s="27">
        <v>42915</v>
      </c>
      <c r="K988" s="2">
        <v>109.28</v>
      </c>
      <c r="L988" s="2">
        <v>109.31</v>
      </c>
      <c r="M988" s="2">
        <v>109.22</v>
      </c>
      <c r="N988" s="2">
        <v>109.27</v>
      </c>
      <c r="O988" s="2">
        <v>0</v>
      </c>
      <c r="P988" s="2">
        <v>-11049</v>
      </c>
    </row>
    <row r="989" spans="1:16" x14ac:dyDescent="0.3">
      <c r="A989" s="27">
        <v>42914</v>
      </c>
      <c r="B989" s="2">
        <v>125.19</v>
      </c>
      <c r="C989" s="2">
        <v>125.33</v>
      </c>
      <c r="D989" s="2">
        <v>124.93</v>
      </c>
      <c r="E989" s="2">
        <v>124.95</v>
      </c>
      <c r="F989" s="2">
        <v>-0.68</v>
      </c>
      <c r="G989" s="2">
        <v>-5088</v>
      </c>
      <c r="H989" s="1"/>
      <c r="J989" s="27">
        <v>42914</v>
      </c>
      <c r="K989" s="2">
        <v>109.33</v>
      </c>
      <c r="L989" s="2">
        <v>109.37</v>
      </c>
      <c r="M989" s="2">
        <v>109.23</v>
      </c>
      <c r="N989" s="2">
        <v>109.27</v>
      </c>
      <c r="O989" s="2">
        <v>-0.13</v>
      </c>
      <c r="P989" s="2">
        <v>-11622</v>
      </c>
    </row>
    <row r="990" spans="1:16" x14ac:dyDescent="0.3">
      <c r="A990" s="27">
        <v>42913</v>
      </c>
      <c r="B990" s="2">
        <v>125.63</v>
      </c>
      <c r="C990" s="2">
        <v>125.63</v>
      </c>
      <c r="D990" s="2">
        <v>125.47</v>
      </c>
      <c r="E990" s="2">
        <v>125.63</v>
      </c>
      <c r="F990" s="2">
        <v>0.08</v>
      </c>
      <c r="G990" s="2">
        <v>794</v>
      </c>
      <c r="H990" s="1"/>
      <c r="J990" s="27">
        <v>42913</v>
      </c>
      <c r="K990" s="2">
        <v>109.41</v>
      </c>
      <c r="L990" s="2">
        <v>109.43</v>
      </c>
      <c r="M990" s="2">
        <v>109.34</v>
      </c>
      <c r="N990" s="2">
        <v>109.4</v>
      </c>
      <c r="O990" s="2">
        <v>0.01</v>
      </c>
      <c r="P990" s="2">
        <v>-366</v>
      </c>
    </row>
    <row r="991" spans="1:16" x14ac:dyDescent="0.3">
      <c r="A991" s="27">
        <v>42912</v>
      </c>
      <c r="B991" s="2">
        <v>125.46</v>
      </c>
      <c r="C991" s="2">
        <v>125.65</v>
      </c>
      <c r="D991" s="2">
        <v>125.39</v>
      </c>
      <c r="E991" s="2">
        <v>125.55</v>
      </c>
      <c r="F991" s="2">
        <v>0.09</v>
      </c>
      <c r="G991" s="2">
        <v>2502</v>
      </c>
      <c r="H991" s="1"/>
      <c r="J991" s="27">
        <v>42912</v>
      </c>
      <c r="K991" s="2">
        <v>109.4</v>
      </c>
      <c r="L991" s="2">
        <v>109.43</v>
      </c>
      <c r="M991" s="2">
        <v>109.37</v>
      </c>
      <c r="N991" s="2">
        <v>109.39</v>
      </c>
      <c r="O991" s="2">
        <v>-0.01</v>
      </c>
      <c r="P991" s="2">
        <v>-674</v>
      </c>
    </row>
    <row r="992" spans="1:16" x14ac:dyDescent="0.3">
      <c r="A992" s="27">
        <v>42909</v>
      </c>
      <c r="B992" s="2">
        <v>125.45</v>
      </c>
      <c r="C992" s="2">
        <v>125.6</v>
      </c>
      <c r="D992" s="2">
        <v>125.28</v>
      </c>
      <c r="E992" s="2">
        <v>125.46</v>
      </c>
      <c r="F992" s="2">
        <v>0.01</v>
      </c>
      <c r="G992" s="2">
        <v>-214</v>
      </c>
      <c r="H992" s="1"/>
      <c r="J992" s="27">
        <v>42909</v>
      </c>
      <c r="K992" s="2">
        <v>109.36</v>
      </c>
      <c r="L992" s="2">
        <v>109.41</v>
      </c>
      <c r="M992" s="2">
        <v>109.31</v>
      </c>
      <c r="N992" s="2">
        <v>109.4</v>
      </c>
      <c r="O992" s="2">
        <v>0.04</v>
      </c>
      <c r="P992" s="2">
        <v>-6725</v>
      </c>
    </row>
    <row r="993" spans="1:16" x14ac:dyDescent="0.3">
      <c r="A993" s="27">
        <v>42908</v>
      </c>
      <c r="B993" s="2">
        <v>125.45</v>
      </c>
      <c r="C993" s="2">
        <v>125.57</v>
      </c>
      <c r="D993" s="2">
        <v>125.44</v>
      </c>
      <c r="E993" s="2">
        <v>125.45</v>
      </c>
      <c r="F993" s="2">
        <v>0</v>
      </c>
      <c r="G993" s="2">
        <v>1549</v>
      </c>
      <c r="H993" s="1"/>
      <c r="J993" s="27">
        <v>42908</v>
      </c>
      <c r="K993" s="2">
        <v>109.41</v>
      </c>
      <c r="L993" s="2">
        <v>109.43</v>
      </c>
      <c r="M993" s="2">
        <v>109.35</v>
      </c>
      <c r="N993" s="2">
        <v>109.36</v>
      </c>
      <c r="O993" s="2">
        <v>-0.04</v>
      </c>
      <c r="P993" s="2">
        <v>-4310</v>
      </c>
    </row>
    <row r="994" spans="1:16" x14ac:dyDescent="0.3">
      <c r="A994" s="27">
        <v>42907</v>
      </c>
      <c r="B994" s="2">
        <v>125.6</v>
      </c>
      <c r="C994" s="2">
        <v>125.6</v>
      </c>
      <c r="D994" s="2">
        <v>125.31</v>
      </c>
      <c r="E994" s="2">
        <v>125.45</v>
      </c>
      <c r="F994" s="2">
        <v>0.06</v>
      </c>
      <c r="G994" s="2">
        <v>-1140</v>
      </c>
      <c r="H994" s="1"/>
      <c r="J994" s="27">
        <v>42907</v>
      </c>
      <c r="K994" s="2">
        <v>109.46</v>
      </c>
      <c r="L994" s="2">
        <v>109.47</v>
      </c>
      <c r="M994" s="2">
        <v>109.39</v>
      </c>
      <c r="N994" s="2">
        <v>109.4</v>
      </c>
      <c r="O994" s="2">
        <v>-0.04</v>
      </c>
      <c r="P994" s="2">
        <v>-1961</v>
      </c>
    </row>
    <row r="995" spans="1:16" x14ac:dyDescent="0.3">
      <c r="A995" s="27">
        <v>42906</v>
      </c>
      <c r="B995" s="2">
        <v>125.35</v>
      </c>
      <c r="C995" s="2">
        <v>125.46</v>
      </c>
      <c r="D995" s="2">
        <v>125.3</v>
      </c>
      <c r="E995" s="2">
        <v>125.4</v>
      </c>
      <c r="F995" s="2">
        <v>-0.1</v>
      </c>
      <c r="G995" s="2">
        <v>1653</v>
      </c>
      <c r="H995" s="1"/>
      <c r="J995" s="27">
        <v>42906</v>
      </c>
      <c r="K995" s="2">
        <v>109.56</v>
      </c>
      <c r="L995" s="2">
        <v>109.59</v>
      </c>
      <c r="M995" s="2">
        <v>109.54</v>
      </c>
      <c r="N995" s="2">
        <v>109.59</v>
      </c>
      <c r="O995" s="2">
        <v>0.01</v>
      </c>
      <c r="P995" s="2">
        <v>409</v>
      </c>
    </row>
    <row r="996" spans="1:16" x14ac:dyDescent="0.3">
      <c r="A996" s="27">
        <v>42905</v>
      </c>
      <c r="B996" s="2">
        <v>125.45</v>
      </c>
      <c r="C996" s="2">
        <v>125.53</v>
      </c>
      <c r="D996" s="2">
        <v>125.3</v>
      </c>
      <c r="E996" s="2">
        <v>125.5</v>
      </c>
      <c r="F996" s="2">
        <v>0.1</v>
      </c>
      <c r="G996" s="2">
        <v>3748</v>
      </c>
      <c r="H996" s="1"/>
      <c r="J996" s="27">
        <v>42905</v>
      </c>
      <c r="K996" s="2">
        <v>109.53</v>
      </c>
      <c r="L996" s="2">
        <v>109.59</v>
      </c>
      <c r="M996" s="2">
        <v>109.51</v>
      </c>
      <c r="N996" s="2">
        <v>109.58</v>
      </c>
      <c r="O996" s="2">
        <v>0.05</v>
      </c>
      <c r="P996" s="2">
        <v>-274</v>
      </c>
    </row>
    <row r="997" spans="1:16" x14ac:dyDescent="0.3">
      <c r="A997" s="27">
        <v>42902</v>
      </c>
      <c r="B997" s="2">
        <v>125.67</v>
      </c>
      <c r="C997" s="2">
        <v>125.74</v>
      </c>
      <c r="D997" s="2">
        <v>125.4</v>
      </c>
      <c r="E997" s="2">
        <v>125.4</v>
      </c>
      <c r="F997" s="2">
        <v>-0.43</v>
      </c>
      <c r="G997" s="2">
        <v>319</v>
      </c>
      <c r="H997" s="1"/>
      <c r="J997" s="27">
        <v>42902</v>
      </c>
      <c r="K997" s="2">
        <v>109.55</v>
      </c>
      <c r="L997" s="2">
        <v>109.55</v>
      </c>
      <c r="M997" s="2">
        <v>109.51</v>
      </c>
      <c r="N997" s="2">
        <v>109.53</v>
      </c>
      <c r="O997" s="2">
        <v>-0.05</v>
      </c>
      <c r="P997" s="2">
        <v>-6186</v>
      </c>
    </row>
    <row r="998" spans="1:16" x14ac:dyDescent="0.3">
      <c r="A998" s="27">
        <v>42901</v>
      </c>
      <c r="B998" s="2">
        <v>125.85</v>
      </c>
      <c r="C998" s="2">
        <v>126.06</v>
      </c>
      <c r="D998" s="2">
        <v>125.71</v>
      </c>
      <c r="E998" s="2">
        <v>125.83</v>
      </c>
      <c r="F998" s="2">
        <v>0.37</v>
      </c>
      <c r="G998" s="2">
        <v>2028</v>
      </c>
      <c r="H998" s="1"/>
      <c r="J998" s="27">
        <v>42901</v>
      </c>
      <c r="K998" s="2">
        <v>109.62</v>
      </c>
      <c r="L998" s="2">
        <v>109.64</v>
      </c>
      <c r="M998" s="2">
        <v>109.57</v>
      </c>
      <c r="N998" s="2">
        <v>109.58</v>
      </c>
      <c r="O998" s="2">
        <v>0.02</v>
      </c>
      <c r="P998" s="2">
        <v>-681</v>
      </c>
    </row>
    <row r="999" spans="1:16" x14ac:dyDescent="0.3">
      <c r="A999" s="27">
        <v>42900</v>
      </c>
      <c r="B999" s="2">
        <v>125.18</v>
      </c>
      <c r="C999" s="2">
        <v>125.47</v>
      </c>
      <c r="D999" s="2">
        <v>125.02</v>
      </c>
      <c r="E999" s="2">
        <v>125.46</v>
      </c>
      <c r="F999" s="2">
        <v>0.13</v>
      </c>
      <c r="G999" s="2">
        <v>-410</v>
      </c>
      <c r="H999" s="1"/>
      <c r="J999" s="27">
        <v>42900</v>
      </c>
      <c r="K999" s="2">
        <v>109.54</v>
      </c>
      <c r="L999" s="2">
        <v>109.6</v>
      </c>
      <c r="M999" s="2">
        <v>109.47</v>
      </c>
      <c r="N999" s="2">
        <v>109.56</v>
      </c>
      <c r="O999" s="2">
        <v>-0.03</v>
      </c>
      <c r="P999" s="2">
        <v>-8849</v>
      </c>
    </row>
    <row r="1000" spans="1:16" x14ac:dyDescent="0.3">
      <c r="A1000" s="27">
        <v>42899</v>
      </c>
      <c r="B1000" s="2">
        <v>124.91</v>
      </c>
      <c r="C1000" s="2">
        <v>125.44</v>
      </c>
      <c r="D1000" s="2">
        <v>124.85</v>
      </c>
      <c r="E1000" s="2">
        <v>125.33</v>
      </c>
      <c r="F1000" s="2">
        <v>0.42</v>
      </c>
      <c r="G1000" s="2">
        <v>1160</v>
      </c>
      <c r="H1000" s="1"/>
      <c r="J1000" s="27">
        <v>42899</v>
      </c>
      <c r="K1000" s="2">
        <v>109.47</v>
      </c>
      <c r="L1000" s="2">
        <v>109.66</v>
      </c>
      <c r="M1000" s="2">
        <v>109.45</v>
      </c>
      <c r="N1000" s="2">
        <v>109.59</v>
      </c>
      <c r="O1000" s="2">
        <v>0.11</v>
      </c>
      <c r="P1000" s="2">
        <v>1650</v>
      </c>
    </row>
    <row r="1001" spans="1:16" x14ac:dyDescent="0.3">
      <c r="A1001" s="27">
        <v>42898</v>
      </c>
      <c r="B1001" s="2">
        <v>125.4</v>
      </c>
      <c r="C1001" s="2">
        <v>125.45</v>
      </c>
      <c r="D1001" s="2">
        <v>124.74</v>
      </c>
      <c r="E1001" s="2">
        <v>124.91</v>
      </c>
      <c r="F1001" s="2">
        <v>-0.55000000000000004</v>
      </c>
      <c r="G1001" s="2">
        <v>-2751</v>
      </c>
      <c r="H1001" s="1"/>
      <c r="J1001" s="27">
        <v>42898</v>
      </c>
      <c r="K1001" s="2">
        <v>109.64</v>
      </c>
      <c r="L1001" s="2">
        <v>109.64</v>
      </c>
      <c r="M1001" s="2">
        <v>109.44</v>
      </c>
      <c r="N1001" s="2">
        <v>109.48</v>
      </c>
      <c r="O1001" s="2">
        <v>-0.18</v>
      </c>
      <c r="P1001" s="2">
        <v>-8943</v>
      </c>
    </row>
    <row r="1002" spans="1:16" x14ac:dyDescent="0.3">
      <c r="A1002" s="27">
        <v>42895</v>
      </c>
      <c r="B1002" s="2">
        <v>125.58</v>
      </c>
      <c r="C1002" s="2">
        <v>125.59</v>
      </c>
      <c r="D1002" s="2">
        <v>125.41</v>
      </c>
      <c r="E1002" s="2">
        <v>125.46</v>
      </c>
      <c r="F1002" s="2">
        <v>-0.01</v>
      </c>
      <c r="G1002" s="2">
        <v>1655</v>
      </c>
      <c r="H1002" s="1"/>
      <c r="J1002" s="27">
        <v>42895</v>
      </c>
      <c r="K1002" s="2">
        <v>109.67</v>
      </c>
      <c r="L1002" s="2">
        <v>109.68</v>
      </c>
      <c r="M1002" s="2">
        <v>109.64</v>
      </c>
      <c r="N1002" s="2">
        <v>109.66</v>
      </c>
      <c r="O1002" s="2">
        <v>0.02</v>
      </c>
      <c r="P1002" s="2">
        <v>2037</v>
      </c>
    </row>
    <row r="1003" spans="1:16" x14ac:dyDescent="0.3">
      <c r="A1003" s="27">
        <v>42894</v>
      </c>
      <c r="B1003" s="2">
        <v>125.5</v>
      </c>
      <c r="C1003" s="2">
        <v>125.6</v>
      </c>
      <c r="D1003" s="2">
        <v>125.32</v>
      </c>
      <c r="E1003" s="2">
        <v>125.47</v>
      </c>
      <c r="F1003" s="2">
        <v>-0.13</v>
      </c>
      <c r="G1003" s="2">
        <v>-877</v>
      </c>
      <c r="H1003" s="1"/>
      <c r="J1003" s="27">
        <v>42894</v>
      </c>
      <c r="K1003" s="2">
        <v>109.67</v>
      </c>
      <c r="L1003" s="2">
        <v>109.68</v>
      </c>
      <c r="M1003" s="2">
        <v>109.63</v>
      </c>
      <c r="N1003" s="2">
        <v>109.64</v>
      </c>
      <c r="O1003" s="2">
        <v>-0.05</v>
      </c>
      <c r="P1003" s="2">
        <v>4410</v>
      </c>
    </row>
    <row r="1004" spans="1:16" x14ac:dyDescent="0.3">
      <c r="A1004" s="27">
        <v>42893</v>
      </c>
      <c r="B1004" s="2">
        <v>125.45</v>
      </c>
      <c r="C1004" s="2">
        <v>125.61</v>
      </c>
      <c r="D1004" s="2">
        <v>125.43</v>
      </c>
      <c r="E1004" s="2">
        <v>125.6</v>
      </c>
      <c r="F1004" s="2">
        <v>0.17</v>
      </c>
      <c r="G1004" s="2">
        <v>3497</v>
      </c>
      <c r="J1004" s="27">
        <v>42893</v>
      </c>
      <c r="K1004" s="2">
        <v>109.7</v>
      </c>
      <c r="L1004" s="2">
        <v>109.72</v>
      </c>
      <c r="M1004" s="2">
        <v>109.68</v>
      </c>
      <c r="N1004" s="2">
        <v>109.69</v>
      </c>
      <c r="O1004" s="2">
        <v>-0.01</v>
      </c>
      <c r="P1004" s="2">
        <v>4787</v>
      </c>
    </row>
    <row r="1005" spans="1:16" x14ac:dyDescent="0.3">
      <c r="A1005" s="27">
        <v>42891</v>
      </c>
      <c r="B1005" s="2">
        <v>125.43</v>
      </c>
      <c r="C1005" s="2">
        <v>125.48</v>
      </c>
      <c r="D1005" s="2">
        <v>125.3</v>
      </c>
      <c r="E1005" s="2">
        <v>125.43</v>
      </c>
      <c r="F1005" s="2">
        <v>0.28999999999999998</v>
      </c>
      <c r="G1005" s="2">
        <v>-1002</v>
      </c>
      <c r="J1005" s="27">
        <v>42891</v>
      </c>
      <c r="K1005" s="2">
        <v>109.7</v>
      </c>
      <c r="L1005" s="2">
        <v>109.71</v>
      </c>
      <c r="M1005" s="2">
        <v>109.67</v>
      </c>
      <c r="N1005" s="2">
        <v>109.7</v>
      </c>
      <c r="O1005" s="2">
        <v>0.05</v>
      </c>
      <c r="P1005" s="2">
        <v>7722</v>
      </c>
    </row>
    <row r="1006" spans="1:16" x14ac:dyDescent="0.3">
      <c r="A1006" s="27">
        <v>42888</v>
      </c>
      <c r="B1006" s="2">
        <v>124.97</v>
      </c>
      <c r="C1006" s="2">
        <v>125.16</v>
      </c>
      <c r="D1006" s="2">
        <v>124.92</v>
      </c>
      <c r="E1006" s="2">
        <v>125.14</v>
      </c>
      <c r="F1006" s="2">
        <v>0.09</v>
      </c>
      <c r="G1006" s="2">
        <v>1323</v>
      </c>
      <c r="J1006" s="27">
        <v>42888</v>
      </c>
      <c r="K1006" s="2">
        <v>109.59</v>
      </c>
      <c r="L1006" s="2">
        <v>109.69</v>
      </c>
      <c r="M1006" s="2">
        <v>109.56</v>
      </c>
      <c r="N1006" s="2">
        <v>109.65</v>
      </c>
      <c r="O1006" s="2">
        <v>0.04</v>
      </c>
      <c r="P1006" s="2">
        <v>8191</v>
      </c>
    </row>
    <row r="1007" spans="1:16" x14ac:dyDescent="0.3">
      <c r="A1007" s="27">
        <v>42887</v>
      </c>
      <c r="B1007" s="2">
        <v>124.86</v>
      </c>
      <c r="C1007" s="2">
        <v>125.07</v>
      </c>
      <c r="D1007" s="2">
        <v>124.79</v>
      </c>
      <c r="E1007" s="2">
        <v>125.05</v>
      </c>
      <c r="F1007" s="2">
        <v>0.24</v>
      </c>
      <c r="G1007" s="2">
        <v>1356</v>
      </c>
      <c r="J1007" s="27">
        <v>42887</v>
      </c>
      <c r="K1007" s="2">
        <v>109.56</v>
      </c>
      <c r="L1007" s="2">
        <v>109.62</v>
      </c>
      <c r="M1007" s="2">
        <v>109.53</v>
      </c>
      <c r="N1007" s="2">
        <v>109.61</v>
      </c>
      <c r="O1007" s="2">
        <v>0.08</v>
      </c>
      <c r="P1007" s="2">
        <v>10884</v>
      </c>
    </row>
    <row r="1008" spans="1:16" x14ac:dyDescent="0.3">
      <c r="A1008" s="27">
        <v>42886</v>
      </c>
      <c r="B1008" s="2">
        <v>125</v>
      </c>
      <c r="C1008" s="2">
        <v>125.07</v>
      </c>
      <c r="D1008" s="2">
        <v>124.81</v>
      </c>
      <c r="E1008" s="2">
        <v>124.81</v>
      </c>
      <c r="F1008" s="2">
        <v>-0.08</v>
      </c>
      <c r="G1008" s="2">
        <v>962</v>
      </c>
      <c r="J1008" s="27">
        <v>42886</v>
      </c>
      <c r="K1008" s="2">
        <v>109.59</v>
      </c>
      <c r="L1008" s="2">
        <v>109.61</v>
      </c>
      <c r="M1008" s="2">
        <v>109.53</v>
      </c>
      <c r="N1008" s="2">
        <v>109.53</v>
      </c>
      <c r="O1008" s="2">
        <v>-0.04</v>
      </c>
      <c r="P1008" s="2">
        <v>9649</v>
      </c>
    </row>
    <row r="1009" spans="1:16" x14ac:dyDescent="0.3">
      <c r="A1009" s="27">
        <v>42885</v>
      </c>
      <c r="B1009" s="2">
        <v>124.74</v>
      </c>
      <c r="C1009" s="2">
        <v>124.96</v>
      </c>
      <c r="D1009" s="2">
        <v>124.66</v>
      </c>
      <c r="E1009" s="2">
        <v>124.89</v>
      </c>
      <c r="F1009" s="2">
        <v>0.23</v>
      </c>
      <c r="G1009" s="2">
        <v>995</v>
      </c>
      <c r="J1009" s="27">
        <v>42885</v>
      </c>
      <c r="K1009" s="2">
        <v>109.52</v>
      </c>
      <c r="L1009" s="2">
        <v>109.6</v>
      </c>
      <c r="M1009" s="2">
        <v>109.51</v>
      </c>
      <c r="N1009" s="2">
        <v>109.57</v>
      </c>
      <c r="O1009" s="2">
        <v>0.06</v>
      </c>
      <c r="P1009" s="2">
        <v>16765</v>
      </c>
    </row>
    <row r="1010" spans="1:16" x14ac:dyDescent="0.3">
      <c r="A1010" s="27">
        <v>42884</v>
      </c>
      <c r="B1010" s="2">
        <v>124.65</v>
      </c>
      <c r="C1010" s="2">
        <v>124.68</v>
      </c>
      <c r="D1010" s="2">
        <v>124.49</v>
      </c>
      <c r="E1010" s="2">
        <v>124.66</v>
      </c>
      <c r="F1010" s="2">
        <v>-7.0000000000000007E-2</v>
      </c>
      <c r="G1010" s="2">
        <v>487</v>
      </c>
      <c r="J1010" s="27">
        <v>42884</v>
      </c>
      <c r="K1010" s="2">
        <v>109.47</v>
      </c>
      <c r="L1010" s="2">
        <v>109.51</v>
      </c>
      <c r="M1010" s="2">
        <v>109.45</v>
      </c>
      <c r="N1010" s="2">
        <v>109.51</v>
      </c>
      <c r="O1010" s="2">
        <v>0.02</v>
      </c>
      <c r="P1010" s="2">
        <v>1430</v>
      </c>
    </row>
    <row r="1011" spans="1:16" x14ac:dyDescent="0.3">
      <c r="A1011" s="27">
        <v>42881</v>
      </c>
      <c r="B1011" s="2">
        <v>124.63</v>
      </c>
      <c r="C1011" s="2">
        <v>124.79</v>
      </c>
      <c r="D1011" s="2">
        <v>124.53</v>
      </c>
      <c r="E1011" s="2">
        <v>124.73</v>
      </c>
      <c r="F1011" s="2">
        <v>0.08</v>
      </c>
      <c r="G1011" s="2">
        <v>931</v>
      </c>
      <c r="J1011" s="27">
        <v>42881</v>
      </c>
      <c r="K1011" s="2">
        <v>109.46</v>
      </c>
      <c r="L1011" s="2">
        <v>109.51</v>
      </c>
      <c r="M1011" s="2">
        <v>109.46</v>
      </c>
      <c r="N1011" s="2">
        <v>109.49</v>
      </c>
      <c r="O1011" s="2">
        <v>0.02</v>
      </c>
      <c r="P1011" s="2">
        <v>1387</v>
      </c>
    </row>
    <row r="1012" spans="1:16" x14ac:dyDescent="0.3">
      <c r="A1012" s="27">
        <v>42880</v>
      </c>
      <c r="B1012" s="2">
        <v>124.53</v>
      </c>
      <c r="C1012" s="2">
        <v>124.65</v>
      </c>
      <c r="D1012" s="2">
        <v>124.39</v>
      </c>
      <c r="E1012" s="2">
        <v>124.65</v>
      </c>
      <c r="F1012" s="2">
        <v>0.25</v>
      </c>
      <c r="G1012" s="2">
        <v>2982</v>
      </c>
      <c r="J1012" s="27">
        <v>42880</v>
      </c>
      <c r="K1012" s="2">
        <v>109.46</v>
      </c>
      <c r="L1012" s="2">
        <v>109.48</v>
      </c>
      <c r="M1012" s="2">
        <v>109.42</v>
      </c>
      <c r="N1012" s="2">
        <v>109.47</v>
      </c>
      <c r="O1012" s="2">
        <v>0.04</v>
      </c>
      <c r="P1012" s="2">
        <v>-789</v>
      </c>
    </row>
    <row r="1013" spans="1:16" x14ac:dyDescent="0.3">
      <c r="A1013" s="27">
        <v>42879</v>
      </c>
      <c r="B1013" s="2">
        <v>124.33</v>
      </c>
      <c r="C1013" s="2">
        <v>124.51</v>
      </c>
      <c r="D1013" s="2">
        <v>124.27</v>
      </c>
      <c r="E1013" s="2">
        <v>124.4</v>
      </c>
      <c r="F1013" s="2">
        <v>-0.2</v>
      </c>
      <c r="G1013" s="2">
        <v>1097</v>
      </c>
      <c r="J1013" s="27">
        <v>42879</v>
      </c>
      <c r="K1013" s="2">
        <v>109.45</v>
      </c>
      <c r="L1013" s="2">
        <v>109.48</v>
      </c>
      <c r="M1013" s="2">
        <v>109.42</v>
      </c>
      <c r="N1013" s="2">
        <v>109.43</v>
      </c>
      <c r="O1013" s="2">
        <v>-7.0000000000000007E-2</v>
      </c>
      <c r="P1013" s="2">
        <v>-1397</v>
      </c>
    </row>
    <row r="1014" spans="1:16" x14ac:dyDescent="0.3">
      <c r="A1014" s="27">
        <v>42878</v>
      </c>
      <c r="B1014" s="2">
        <v>124.45</v>
      </c>
      <c r="C1014" s="2">
        <v>124.6</v>
      </c>
      <c r="D1014" s="2">
        <v>124.26</v>
      </c>
      <c r="E1014" s="2">
        <v>124.6</v>
      </c>
      <c r="F1014" s="2">
        <v>0.32</v>
      </c>
      <c r="G1014" s="2">
        <v>881</v>
      </c>
      <c r="J1014" s="27">
        <v>42878</v>
      </c>
      <c r="K1014" s="2">
        <v>109.48</v>
      </c>
      <c r="L1014" s="2">
        <v>109.5</v>
      </c>
      <c r="M1014" s="2">
        <v>109.42</v>
      </c>
      <c r="N1014" s="2">
        <v>109.5</v>
      </c>
      <c r="O1014" s="2">
        <v>0.06</v>
      </c>
      <c r="P1014" s="2">
        <v>2424</v>
      </c>
    </row>
    <row r="1015" spans="1:16" x14ac:dyDescent="0.3">
      <c r="A1015" s="27">
        <v>42877</v>
      </c>
      <c r="B1015" s="2">
        <v>124.5</v>
      </c>
      <c r="C1015" s="2">
        <v>124.5</v>
      </c>
      <c r="D1015" s="2">
        <v>124.25</v>
      </c>
      <c r="E1015" s="2">
        <v>124.28</v>
      </c>
      <c r="F1015" s="2">
        <v>-0.37</v>
      </c>
      <c r="G1015" s="2">
        <v>2143</v>
      </c>
      <c r="J1015" s="27">
        <v>42877</v>
      </c>
      <c r="K1015" s="2">
        <v>109.48</v>
      </c>
      <c r="L1015" s="2">
        <v>109.49</v>
      </c>
      <c r="M1015" s="2">
        <v>109.44</v>
      </c>
      <c r="N1015" s="2">
        <v>109.44</v>
      </c>
      <c r="O1015" s="2">
        <v>-0.08</v>
      </c>
      <c r="P1015" s="2">
        <v>-1185</v>
      </c>
    </row>
    <row r="1016" spans="1:16" x14ac:dyDescent="0.3">
      <c r="A1016" s="27">
        <v>42874</v>
      </c>
      <c r="B1016" s="2">
        <v>124.57</v>
      </c>
      <c r="C1016" s="2">
        <v>124.79</v>
      </c>
      <c r="D1016" s="2">
        <v>124.45</v>
      </c>
      <c r="E1016" s="2">
        <v>124.65</v>
      </c>
      <c r="F1016" s="2">
        <v>0.14000000000000001</v>
      </c>
      <c r="G1016" s="2">
        <v>917</v>
      </c>
      <c r="J1016" s="27">
        <v>42874</v>
      </c>
      <c r="K1016" s="2">
        <v>109.47</v>
      </c>
      <c r="L1016" s="2">
        <v>109.53</v>
      </c>
      <c r="M1016" s="2">
        <v>109.45</v>
      </c>
      <c r="N1016" s="2">
        <v>109.52</v>
      </c>
      <c r="O1016" s="2">
        <v>0.08</v>
      </c>
      <c r="P1016" s="2">
        <v>10951</v>
      </c>
    </row>
    <row r="1017" spans="1:16" x14ac:dyDescent="0.3">
      <c r="A1017" s="27">
        <v>42873</v>
      </c>
      <c r="B1017" s="2">
        <v>125</v>
      </c>
      <c r="C1017" s="2">
        <v>125.04</v>
      </c>
      <c r="D1017" s="2">
        <v>124.36</v>
      </c>
      <c r="E1017" s="2">
        <v>124.51</v>
      </c>
      <c r="F1017" s="2">
        <v>-0.04</v>
      </c>
      <c r="G1017" s="2">
        <v>-3671</v>
      </c>
      <c r="J1017" s="27">
        <v>42873</v>
      </c>
      <c r="K1017" s="2">
        <v>109.54</v>
      </c>
      <c r="L1017" s="2">
        <v>109.54</v>
      </c>
      <c r="M1017" s="2">
        <v>109.42</v>
      </c>
      <c r="N1017" s="2">
        <v>109.44</v>
      </c>
      <c r="O1017" s="2">
        <v>0</v>
      </c>
      <c r="P1017" s="2">
        <v>10765</v>
      </c>
    </row>
    <row r="1018" spans="1:16" x14ac:dyDescent="0.3">
      <c r="A1018" s="27">
        <v>42872</v>
      </c>
      <c r="B1018" s="2">
        <v>124.29</v>
      </c>
      <c r="C1018" s="2">
        <v>124.55</v>
      </c>
      <c r="D1018" s="2">
        <v>124.21</v>
      </c>
      <c r="E1018" s="2">
        <v>124.55</v>
      </c>
      <c r="F1018" s="2">
        <v>0.64</v>
      </c>
      <c r="G1018" s="2">
        <v>2582</v>
      </c>
      <c r="J1018" s="27">
        <v>42872</v>
      </c>
      <c r="K1018" s="2">
        <v>109.38</v>
      </c>
      <c r="L1018" s="2">
        <v>109.46</v>
      </c>
      <c r="M1018" s="2">
        <v>109.37</v>
      </c>
      <c r="N1018" s="2">
        <v>109.44</v>
      </c>
      <c r="O1018" s="2">
        <v>0.13</v>
      </c>
      <c r="P1018" s="2">
        <v>4795</v>
      </c>
    </row>
    <row r="1019" spans="1:16" x14ac:dyDescent="0.3">
      <c r="A1019" s="27">
        <v>42871</v>
      </c>
      <c r="B1019" s="2">
        <v>123.89</v>
      </c>
      <c r="C1019" s="2">
        <v>124.15</v>
      </c>
      <c r="D1019" s="2">
        <v>123.89</v>
      </c>
      <c r="E1019" s="2">
        <v>123.91</v>
      </c>
      <c r="F1019" s="2">
        <v>-0.06</v>
      </c>
      <c r="G1019" s="2">
        <v>551</v>
      </c>
      <c r="J1019" s="27">
        <v>42871</v>
      </c>
      <c r="K1019" s="2">
        <v>109.3</v>
      </c>
      <c r="L1019" s="2">
        <v>109.36</v>
      </c>
      <c r="M1019" s="2">
        <v>109.3</v>
      </c>
      <c r="N1019" s="2">
        <v>109.31</v>
      </c>
      <c r="O1019" s="2">
        <v>-0.02</v>
      </c>
      <c r="P1019" s="2">
        <v>-7707</v>
      </c>
    </row>
    <row r="1020" spans="1:16" x14ac:dyDescent="0.3">
      <c r="A1020" s="27">
        <v>42870</v>
      </c>
      <c r="B1020" s="2">
        <v>124.38</v>
      </c>
      <c r="C1020" s="2">
        <v>124.39</v>
      </c>
      <c r="D1020" s="2">
        <v>123.95</v>
      </c>
      <c r="E1020" s="2">
        <v>123.97</v>
      </c>
      <c r="F1020" s="2">
        <v>-7.0000000000000007E-2</v>
      </c>
      <c r="G1020" s="2">
        <v>3287</v>
      </c>
      <c r="J1020" s="27">
        <v>42870</v>
      </c>
      <c r="K1020" s="2">
        <v>109.4</v>
      </c>
      <c r="L1020" s="2">
        <v>109.44</v>
      </c>
      <c r="M1020" s="2">
        <v>109.33</v>
      </c>
      <c r="N1020" s="2">
        <v>109.33</v>
      </c>
      <c r="O1020" s="2">
        <v>0</v>
      </c>
      <c r="P1020" s="2">
        <v>7772</v>
      </c>
    </row>
    <row r="1021" spans="1:16" x14ac:dyDescent="0.3">
      <c r="A1021" s="27">
        <v>42867</v>
      </c>
      <c r="B1021" s="2">
        <v>123.95</v>
      </c>
      <c r="C1021" s="2">
        <v>124.1</v>
      </c>
      <c r="D1021" s="2">
        <v>123.77</v>
      </c>
      <c r="E1021" s="2">
        <v>124.04</v>
      </c>
      <c r="F1021" s="2">
        <v>0.24</v>
      </c>
      <c r="G1021" s="2">
        <v>3048</v>
      </c>
      <c r="J1021" s="27">
        <v>42867</v>
      </c>
      <c r="K1021" s="2">
        <v>109.29</v>
      </c>
      <c r="L1021" s="2">
        <v>109.34</v>
      </c>
      <c r="M1021" s="2">
        <v>109.26</v>
      </c>
      <c r="N1021" s="2">
        <v>109.33</v>
      </c>
      <c r="O1021" s="2">
        <v>7.0000000000000007E-2</v>
      </c>
      <c r="P1021" s="2">
        <v>-4340</v>
      </c>
    </row>
    <row r="1022" spans="1:16" x14ac:dyDescent="0.3">
      <c r="A1022" s="27">
        <v>42866</v>
      </c>
      <c r="B1022" s="2">
        <v>123.88</v>
      </c>
      <c r="C1022" s="2">
        <v>124.01</v>
      </c>
      <c r="D1022" s="2">
        <v>123.66</v>
      </c>
      <c r="E1022" s="2">
        <v>123.8</v>
      </c>
      <c r="F1022" s="2">
        <v>-0.08</v>
      </c>
      <c r="G1022" s="2">
        <v>-90</v>
      </c>
      <c r="J1022" s="27">
        <v>42866</v>
      </c>
      <c r="K1022" s="2">
        <v>109.23</v>
      </c>
      <c r="L1022" s="2">
        <v>109.27</v>
      </c>
      <c r="M1022" s="2">
        <v>109.19</v>
      </c>
      <c r="N1022" s="2">
        <v>109.26</v>
      </c>
      <c r="O1022" s="2">
        <v>0.06</v>
      </c>
      <c r="P1022" s="2">
        <v>-6774</v>
      </c>
    </row>
    <row r="1023" spans="1:16" x14ac:dyDescent="0.3">
      <c r="A1023" s="27">
        <v>42865</v>
      </c>
      <c r="B1023" s="2">
        <v>124.2</v>
      </c>
      <c r="C1023" s="2">
        <v>124.33</v>
      </c>
      <c r="D1023" s="2">
        <v>123.86</v>
      </c>
      <c r="E1023" s="2">
        <v>123.88</v>
      </c>
      <c r="F1023" s="2">
        <v>-0.66</v>
      </c>
      <c r="G1023" s="2">
        <v>-1162</v>
      </c>
      <c r="J1023" s="27">
        <v>42865</v>
      </c>
      <c r="K1023" s="2">
        <v>109.28</v>
      </c>
      <c r="L1023" s="2">
        <v>109.32</v>
      </c>
      <c r="M1023" s="2">
        <v>109.2</v>
      </c>
      <c r="N1023" s="2">
        <v>109.2</v>
      </c>
      <c r="O1023" s="2">
        <v>-0.15</v>
      </c>
      <c r="P1023" s="2">
        <v>-8818</v>
      </c>
    </row>
    <row r="1024" spans="1:16" x14ac:dyDescent="0.3">
      <c r="A1024" s="27">
        <v>42863</v>
      </c>
      <c r="B1024" s="2">
        <v>124.69</v>
      </c>
      <c r="C1024" s="2">
        <v>124.69</v>
      </c>
      <c r="D1024" s="2">
        <v>124.39</v>
      </c>
      <c r="E1024" s="2">
        <v>124.54</v>
      </c>
      <c r="F1024" s="2">
        <v>-0.26</v>
      </c>
      <c r="G1024" s="2">
        <v>-2725</v>
      </c>
      <c r="J1024" s="27">
        <v>42863</v>
      </c>
      <c r="K1024" s="2">
        <v>109.38</v>
      </c>
      <c r="L1024" s="2">
        <v>109.38</v>
      </c>
      <c r="M1024" s="2">
        <v>109.33</v>
      </c>
      <c r="N1024" s="2">
        <v>109.35</v>
      </c>
      <c r="O1024" s="2">
        <v>-0.06</v>
      </c>
      <c r="P1024" s="2">
        <v>2476</v>
      </c>
    </row>
    <row r="1025" spans="1:16" x14ac:dyDescent="0.3">
      <c r="A1025" s="27">
        <v>42859</v>
      </c>
      <c r="B1025" s="2">
        <v>124.47</v>
      </c>
      <c r="C1025" s="2">
        <v>124.84</v>
      </c>
      <c r="D1025" s="2">
        <v>124.34</v>
      </c>
      <c r="E1025" s="2">
        <v>124.8</v>
      </c>
      <c r="F1025" s="2">
        <v>0.3</v>
      </c>
      <c r="G1025" s="2">
        <v>4028</v>
      </c>
      <c r="J1025" s="27">
        <v>42859</v>
      </c>
      <c r="K1025" s="2">
        <v>109.36</v>
      </c>
      <c r="L1025" s="2">
        <v>109.42</v>
      </c>
      <c r="M1025" s="2">
        <v>109.34</v>
      </c>
      <c r="N1025" s="2">
        <v>109.41</v>
      </c>
      <c r="O1025" s="2">
        <v>0.03</v>
      </c>
      <c r="P1025" s="2">
        <v>644</v>
      </c>
    </row>
    <row r="1026" spans="1:16" x14ac:dyDescent="0.3">
      <c r="A1026" s="27">
        <v>42857</v>
      </c>
      <c r="B1026" s="2">
        <v>124.82</v>
      </c>
      <c r="C1026" s="2">
        <v>124.86</v>
      </c>
      <c r="D1026" s="2">
        <v>124.29</v>
      </c>
      <c r="E1026" s="2">
        <v>124.5</v>
      </c>
      <c r="F1026" s="2">
        <v>-0.46</v>
      </c>
      <c r="G1026" s="2">
        <v>-5018</v>
      </c>
      <c r="J1026" s="27">
        <v>42857</v>
      </c>
      <c r="K1026" s="2">
        <v>109.42</v>
      </c>
      <c r="L1026" s="2">
        <v>109.43</v>
      </c>
      <c r="M1026" s="2">
        <v>109.34</v>
      </c>
      <c r="N1026" s="2">
        <v>109.38</v>
      </c>
      <c r="O1026" s="2">
        <v>-0.06</v>
      </c>
      <c r="P1026" s="2">
        <v>41</v>
      </c>
    </row>
    <row r="1027" spans="1:16" x14ac:dyDescent="0.3">
      <c r="A1027" s="27">
        <v>42853</v>
      </c>
      <c r="B1027" s="2">
        <v>125.02</v>
      </c>
      <c r="C1027" s="2">
        <v>125.04</v>
      </c>
      <c r="D1027" s="2">
        <v>124.87</v>
      </c>
      <c r="E1027" s="2">
        <v>124.96</v>
      </c>
      <c r="F1027" s="2">
        <v>0.06</v>
      </c>
      <c r="G1027" s="2">
        <v>-1114</v>
      </c>
      <c r="J1027" s="27">
        <v>42853</v>
      </c>
      <c r="K1027" s="2">
        <v>109.48</v>
      </c>
      <c r="L1027" s="2">
        <v>109.48</v>
      </c>
      <c r="M1027" s="2">
        <v>109.42</v>
      </c>
      <c r="N1027" s="2">
        <v>109.44</v>
      </c>
      <c r="O1027" s="2">
        <v>-0.01</v>
      </c>
      <c r="P1027" s="2">
        <v>-1268</v>
      </c>
    </row>
    <row r="1028" spans="1:16" x14ac:dyDescent="0.3">
      <c r="A1028" s="27">
        <v>42852</v>
      </c>
      <c r="B1028" s="2">
        <v>124.83</v>
      </c>
      <c r="C1028" s="2">
        <v>124.95</v>
      </c>
      <c r="D1028" s="2">
        <v>124.77</v>
      </c>
      <c r="E1028" s="2">
        <v>124.9</v>
      </c>
      <c r="F1028" s="2">
        <v>0.03</v>
      </c>
      <c r="G1028" s="2">
        <v>-461</v>
      </c>
      <c r="J1028" s="27">
        <v>42852</v>
      </c>
      <c r="K1028" s="2">
        <v>109.41</v>
      </c>
      <c r="L1028" s="2">
        <v>109.46</v>
      </c>
      <c r="M1028" s="2">
        <v>109.39</v>
      </c>
      <c r="N1028" s="2">
        <v>109.45</v>
      </c>
      <c r="O1028" s="2">
        <v>0.03</v>
      </c>
      <c r="P1028" s="2">
        <v>2428</v>
      </c>
    </row>
    <row r="1029" spans="1:16" x14ac:dyDescent="0.3">
      <c r="A1029" s="27">
        <v>42851</v>
      </c>
      <c r="B1029" s="2">
        <v>124.69</v>
      </c>
      <c r="C1029" s="2">
        <v>124.87</v>
      </c>
      <c r="D1029" s="2">
        <v>124.59</v>
      </c>
      <c r="E1029" s="2">
        <v>124.87</v>
      </c>
      <c r="F1029" s="2">
        <v>-7.0000000000000007E-2</v>
      </c>
      <c r="G1029" s="2">
        <v>553</v>
      </c>
      <c r="J1029" s="27">
        <v>42851</v>
      </c>
      <c r="K1029" s="2">
        <v>109.39</v>
      </c>
      <c r="L1029" s="2">
        <v>109.42</v>
      </c>
      <c r="M1029" s="2">
        <v>109.36</v>
      </c>
      <c r="N1029" s="2">
        <v>109.42</v>
      </c>
      <c r="O1029" s="2">
        <v>-0.01</v>
      </c>
      <c r="P1029" s="2">
        <v>140</v>
      </c>
    </row>
    <row r="1030" spans="1:16" x14ac:dyDescent="0.3">
      <c r="A1030" s="27">
        <v>42850</v>
      </c>
      <c r="B1030" s="2">
        <v>124.96</v>
      </c>
      <c r="C1030" s="2">
        <v>125.02</v>
      </c>
      <c r="D1030" s="2">
        <v>124.79</v>
      </c>
      <c r="E1030" s="2">
        <v>124.94</v>
      </c>
      <c r="F1030" s="2">
        <v>0.1</v>
      </c>
      <c r="G1030" s="2">
        <v>-873</v>
      </c>
      <c r="J1030" s="27">
        <v>42850</v>
      </c>
      <c r="K1030" s="2">
        <v>109.41</v>
      </c>
      <c r="L1030" s="2">
        <v>109.44</v>
      </c>
      <c r="M1030" s="2">
        <v>109.36</v>
      </c>
      <c r="N1030" s="2">
        <v>109.43</v>
      </c>
      <c r="O1030" s="2">
        <v>0.05</v>
      </c>
      <c r="P1030" s="2">
        <v>1116</v>
      </c>
    </row>
    <row r="1031" spans="1:16" x14ac:dyDescent="0.3">
      <c r="A1031" s="27">
        <v>42849</v>
      </c>
      <c r="B1031" s="2">
        <v>124.8</v>
      </c>
      <c r="C1031" s="2">
        <v>124.86</v>
      </c>
      <c r="D1031" s="2">
        <v>124.68</v>
      </c>
      <c r="E1031" s="2">
        <v>124.84</v>
      </c>
      <c r="F1031" s="2">
        <v>-0.38</v>
      </c>
      <c r="G1031" s="2">
        <v>-66</v>
      </c>
      <c r="J1031" s="27">
        <v>42849</v>
      </c>
      <c r="K1031" s="2">
        <v>109.35</v>
      </c>
      <c r="L1031" s="2">
        <v>109.38</v>
      </c>
      <c r="M1031" s="2">
        <v>109.32</v>
      </c>
      <c r="N1031" s="2">
        <v>109.38</v>
      </c>
      <c r="O1031" s="2">
        <v>-0.05</v>
      </c>
      <c r="P1031" s="2">
        <v>-2249</v>
      </c>
    </row>
    <row r="1032" spans="1:16" x14ac:dyDescent="0.3">
      <c r="A1032" s="27">
        <v>42846</v>
      </c>
      <c r="B1032" s="2">
        <v>125.36</v>
      </c>
      <c r="C1032" s="2">
        <v>125.36</v>
      </c>
      <c r="D1032" s="2">
        <v>125.16</v>
      </c>
      <c r="E1032" s="2">
        <v>125.22</v>
      </c>
      <c r="F1032" s="2">
        <v>-0.24</v>
      </c>
      <c r="G1032" s="2">
        <v>-2110</v>
      </c>
      <c r="J1032" s="27">
        <v>42846</v>
      </c>
      <c r="K1032" s="2">
        <v>109.46</v>
      </c>
      <c r="L1032" s="2">
        <v>109.47</v>
      </c>
      <c r="M1032" s="2">
        <v>109.43</v>
      </c>
      <c r="N1032" s="2">
        <v>109.43</v>
      </c>
      <c r="O1032" s="2">
        <v>-0.06</v>
      </c>
      <c r="P1032" s="2">
        <v>997</v>
      </c>
    </row>
    <row r="1033" spans="1:16" x14ac:dyDescent="0.3">
      <c r="A1033" s="27">
        <v>42845</v>
      </c>
      <c r="B1033" s="2">
        <v>125.31</v>
      </c>
      <c r="C1033" s="2">
        <v>125.49</v>
      </c>
      <c r="D1033" s="2">
        <v>125.31</v>
      </c>
      <c r="E1033" s="2">
        <v>125.46</v>
      </c>
      <c r="F1033" s="2">
        <v>7.0000000000000007E-2</v>
      </c>
      <c r="G1033" s="2">
        <v>2815</v>
      </c>
      <c r="J1033" s="27">
        <v>42845</v>
      </c>
      <c r="K1033" s="2">
        <v>109.48</v>
      </c>
      <c r="L1033" s="2">
        <v>109.51</v>
      </c>
      <c r="M1033" s="2">
        <v>109.46</v>
      </c>
      <c r="N1033" s="2">
        <v>109.49</v>
      </c>
      <c r="O1033" s="2">
        <v>0</v>
      </c>
      <c r="P1033" s="2">
        <v>959</v>
      </c>
    </row>
    <row r="1034" spans="1:16" x14ac:dyDescent="0.3">
      <c r="A1034" s="27">
        <v>42844</v>
      </c>
      <c r="B1034" s="2">
        <v>125.5</v>
      </c>
      <c r="C1034" s="2">
        <v>125.6</v>
      </c>
      <c r="D1034" s="2">
        <v>125.39</v>
      </c>
      <c r="E1034" s="2">
        <v>125.39</v>
      </c>
      <c r="F1034" s="2">
        <v>0.24</v>
      </c>
      <c r="G1034" s="2">
        <v>1781</v>
      </c>
      <c r="J1034" s="27">
        <v>42844</v>
      </c>
      <c r="K1034" s="2">
        <v>109.51</v>
      </c>
      <c r="L1034" s="2">
        <v>109.55</v>
      </c>
      <c r="M1034" s="2">
        <v>109.49</v>
      </c>
      <c r="N1034" s="2">
        <v>109.49</v>
      </c>
      <c r="O1034" s="2">
        <v>0.02</v>
      </c>
      <c r="P1034" s="2">
        <v>2317</v>
      </c>
    </row>
    <row r="1035" spans="1:16" x14ac:dyDescent="0.3">
      <c r="A1035" s="27">
        <v>42843</v>
      </c>
      <c r="B1035" s="2">
        <v>125.05</v>
      </c>
      <c r="C1035" s="2">
        <v>125.15</v>
      </c>
      <c r="D1035" s="2">
        <v>124.95</v>
      </c>
      <c r="E1035" s="2">
        <v>125.15</v>
      </c>
      <c r="F1035" s="2">
        <v>0.11</v>
      </c>
      <c r="G1035" s="2">
        <v>-564</v>
      </c>
      <c r="J1035" s="27">
        <v>42843</v>
      </c>
      <c r="K1035" s="2">
        <v>109.45</v>
      </c>
      <c r="L1035" s="2">
        <v>109.47</v>
      </c>
      <c r="M1035" s="2">
        <v>109.43</v>
      </c>
      <c r="N1035" s="2">
        <v>109.47</v>
      </c>
      <c r="O1035" s="2">
        <v>0.02</v>
      </c>
      <c r="P1035" s="2">
        <v>-546</v>
      </c>
    </row>
    <row r="1036" spans="1:16" x14ac:dyDescent="0.3">
      <c r="A1036" s="27">
        <v>42842</v>
      </c>
      <c r="B1036" s="2">
        <v>125.22</v>
      </c>
      <c r="C1036" s="2">
        <v>125.3</v>
      </c>
      <c r="D1036" s="2">
        <v>125.02</v>
      </c>
      <c r="E1036" s="2">
        <v>125.04</v>
      </c>
      <c r="F1036" s="2">
        <v>0.09</v>
      </c>
      <c r="G1036" s="2">
        <v>911</v>
      </c>
      <c r="J1036" s="27">
        <v>42842</v>
      </c>
      <c r="K1036" s="2">
        <v>109.5</v>
      </c>
      <c r="L1036" s="2">
        <v>109.52</v>
      </c>
      <c r="M1036" s="2">
        <v>109.45</v>
      </c>
      <c r="N1036" s="2">
        <v>109.45</v>
      </c>
      <c r="O1036" s="2">
        <v>0</v>
      </c>
      <c r="P1036" s="2">
        <v>1808</v>
      </c>
    </row>
    <row r="1037" spans="1:16" x14ac:dyDescent="0.3">
      <c r="A1037" s="27">
        <v>42839</v>
      </c>
      <c r="B1037" s="2">
        <v>125.07</v>
      </c>
      <c r="C1037" s="2">
        <v>125.16</v>
      </c>
      <c r="D1037" s="2">
        <v>124.8</v>
      </c>
      <c r="E1037" s="2">
        <v>124.95</v>
      </c>
      <c r="F1037" s="2">
        <v>-0.06</v>
      </c>
      <c r="G1037" s="2">
        <v>-31</v>
      </c>
      <c r="J1037" s="27">
        <v>42839</v>
      </c>
      <c r="K1037" s="2">
        <v>109.47</v>
      </c>
      <c r="L1037" s="2">
        <v>109.49</v>
      </c>
      <c r="M1037" s="2">
        <v>109.39</v>
      </c>
      <c r="N1037" s="2">
        <v>109.45</v>
      </c>
      <c r="O1037" s="2">
        <v>0</v>
      </c>
      <c r="P1037" s="2">
        <v>166</v>
      </c>
    </row>
    <row r="1038" spans="1:16" x14ac:dyDescent="0.3">
      <c r="A1038" s="27">
        <v>42838</v>
      </c>
      <c r="B1038" s="2">
        <v>125.1</v>
      </c>
      <c r="C1038" s="2">
        <v>125.31</v>
      </c>
      <c r="D1038" s="2">
        <v>124.82</v>
      </c>
      <c r="E1038" s="2">
        <v>125.01</v>
      </c>
      <c r="F1038" s="2">
        <v>0.28999999999999998</v>
      </c>
      <c r="G1038" s="2">
        <v>1674</v>
      </c>
      <c r="J1038" s="27">
        <v>42838</v>
      </c>
      <c r="K1038" s="2">
        <v>109.48</v>
      </c>
      <c r="L1038" s="2">
        <v>109.52</v>
      </c>
      <c r="M1038" s="2">
        <v>109.4</v>
      </c>
      <c r="N1038" s="2">
        <v>109.45</v>
      </c>
      <c r="O1038" s="2">
        <v>0.05</v>
      </c>
      <c r="P1038" s="2">
        <v>-2401</v>
      </c>
    </row>
    <row r="1039" spans="1:16" x14ac:dyDescent="0.3">
      <c r="A1039" s="27">
        <v>42837</v>
      </c>
      <c r="B1039" s="2">
        <v>124.92</v>
      </c>
      <c r="C1039" s="2">
        <v>124.96</v>
      </c>
      <c r="D1039" s="2">
        <v>124.54</v>
      </c>
      <c r="E1039" s="2">
        <v>124.72</v>
      </c>
      <c r="F1039" s="2">
        <v>-0.08</v>
      </c>
      <c r="G1039" s="2">
        <v>-5014</v>
      </c>
      <c r="J1039" s="27">
        <v>42837</v>
      </c>
      <c r="K1039" s="2">
        <v>109.41</v>
      </c>
      <c r="L1039" s="2">
        <v>109.44</v>
      </c>
      <c r="M1039" s="2">
        <v>109.32</v>
      </c>
      <c r="N1039" s="2">
        <v>109.4</v>
      </c>
      <c r="O1039" s="2">
        <v>0.03</v>
      </c>
      <c r="P1039" s="2">
        <v>-2044</v>
      </c>
    </row>
    <row r="1040" spans="1:16" x14ac:dyDescent="0.3">
      <c r="A1040" s="27">
        <v>42836</v>
      </c>
      <c r="B1040" s="2">
        <v>124.3</v>
      </c>
      <c r="C1040" s="2">
        <v>124.8</v>
      </c>
      <c r="D1040" s="2">
        <v>124.19</v>
      </c>
      <c r="E1040" s="2">
        <v>124.8</v>
      </c>
      <c r="F1040" s="2">
        <v>0.57999999999999996</v>
      </c>
      <c r="G1040" s="2">
        <v>2803</v>
      </c>
      <c r="J1040" s="27">
        <v>42836</v>
      </c>
      <c r="K1040" s="2">
        <v>109.26</v>
      </c>
      <c r="L1040" s="2">
        <v>109.38</v>
      </c>
      <c r="M1040" s="2">
        <v>109.24</v>
      </c>
      <c r="N1040" s="2">
        <v>109.37</v>
      </c>
      <c r="O1040" s="2">
        <v>0.13</v>
      </c>
      <c r="P1040" s="2">
        <v>1052</v>
      </c>
    </row>
    <row r="1041" spans="1:16" x14ac:dyDescent="0.3">
      <c r="A1041" s="27">
        <v>42835</v>
      </c>
      <c r="B1041" s="2">
        <v>124.62</v>
      </c>
      <c r="C1041" s="2">
        <v>124.63</v>
      </c>
      <c r="D1041" s="2">
        <v>124.1</v>
      </c>
      <c r="E1041" s="2">
        <v>124.22</v>
      </c>
      <c r="F1041" s="2">
        <v>-0.51</v>
      </c>
      <c r="G1041" s="2">
        <v>-896</v>
      </c>
      <c r="J1041" s="27">
        <v>42835</v>
      </c>
      <c r="K1041" s="2">
        <v>109.35</v>
      </c>
      <c r="L1041" s="2">
        <v>109.35</v>
      </c>
      <c r="M1041" s="2">
        <v>109.22</v>
      </c>
      <c r="N1041" s="2">
        <v>109.24</v>
      </c>
      <c r="O1041" s="2">
        <v>-0.13</v>
      </c>
      <c r="P1041" s="2">
        <v>-3924</v>
      </c>
    </row>
    <row r="1042" spans="1:16" x14ac:dyDescent="0.3">
      <c r="A1042" s="27">
        <v>42832</v>
      </c>
      <c r="B1042" s="2">
        <v>125.08</v>
      </c>
      <c r="C1042" s="2">
        <v>125.36</v>
      </c>
      <c r="D1042" s="2">
        <v>124.54</v>
      </c>
      <c r="E1042" s="2">
        <v>124.73</v>
      </c>
      <c r="F1042" s="2">
        <v>-0.19</v>
      </c>
      <c r="G1042" s="2">
        <v>-2653</v>
      </c>
      <c r="J1042" s="27">
        <v>42832</v>
      </c>
      <c r="K1042" s="2">
        <v>109.43</v>
      </c>
      <c r="L1042" s="2">
        <v>109.51</v>
      </c>
      <c r="M1042" s="2">
        <v>109.18</v>
      </c>
      <c r="N1042" s="2">
        <v>109.37</v>
      </c>
      <c r="O1042" s="2">
        <v>-0.02</v>
      </c>
      <c r="P1042" s="2">
        <v>-7281</v>
      </c>
    </row>
    <row r="1043" spans="1:16" x14ac:dyDescent="0.3">
      <c r="A1043" s="27">
        <v>42831</v>
      </c>
      <c r="B1043" s="2">
        <v>125.47</v>
      </c>
      <c r="C1043" s="2">
        <v>125.58</v>
      </c>
      <c r="D1043" s="2">
        <v>124.82</v>
      </c>
      <c r="E1043" s="2">
        <v>124.92</v>
      </c>
      <c r="F1043" s="2">
        <v>-0.54</v>
      </c>
      <c r="G1043" s="2">
        <v>-2060</v>
      </c>
      <c r="J1043" s="27">
        <v>42831</v>
      </c>
      <c r="K1043" s="2">
        <v>109.54</v>
      </c>
      <c r="L1043" s="2">
        <v>109.55</v>
      </c>
      <c r="M1043" s="2">
        <v>109.35</v>
      </c>
      <c r="N1043" s="2">
        <v>109.39</v>
      </c>
      <c r="O1043" s="2">
        <v>-0.13</v>
      </c>
      <c r="P1043" s="2">
        <v>-6170</v>
      </c>
    </row>
    <row r="1044" spans="1:16" x14ac:dyDescent="0.3">
      <c r="A1044" s="27">
        <v>42830</v>
      </c>
      <c r="B1044" s="2">
        <v>125.37</v>
      </c>
      <c r="C1044" s="2">
        <v>125.47</v>
      </c>
      <c r="D1044" s="2">
        <v>125.27</v>
      </c>
      <c r="E1044" s="2">
        <v>125.46</v>
      </c>
      <c r="F1044" s="2">
        <v>0.01</v>
      </c>
      <c r="G1044" s="2">
        <v>589</v>
      </c>
      <c r="J1044" s="27">
        <v>42830</v>
      </c>
      <c r="K1044" s="2">
        <v>109.52</v>
      </c>
      <c r="L1044" s="2">
        <v>109.55</v>
      </c>
      <c r="M1044" s="2">
        <v>109.5</v>
      </c>
      <c r="N1044" s="2">
        <v>109.52</v>
      </c>
      <c r="O1044" s="2">
        <v>-0.02</v>
      </c>
      <c r="P1044" s="2">
        <v>4251</v>
      </c>
    </row>
    <row r="1045" spans="1:16" x14ac:dyDescent="0.3">
      <c r="A1045" s="27">
        <v>42829</v>
      </c>
      <c r="B1045" s="2">
        <v>125.3</v>
      </c>
      <c r="C1045" s="2">
        <v>125.51</v>
      </c>
      <c r="D1045" s="2">
        <v>125.3</v>
      </c>
      <c r="E1045" s="2">
        <v>125.45</v>
      </c>
      <c r="F1045" s="2">
        <v>0.35</v>
      </c>
      <c r="G1045" s="2">
        <v>3590</v>
      </c>
      <c r="J1045" s="27">
        <v>42829</v>
      </c>
      <c r="K1045" s="2">
        <v>109.55</v>
      </c>
      <c r="L1045" s="2">
        <v>109.59</v>
      </c>
      <c r="M1045" s="2">
        <v>109.53</v>
      </c>
      <c r="N1045" s="2">
        <v>109.54</v>
      </c>
      <c r="O1045" s="2">
        <v>0.05</v>
      </c>
      <c r="P1045" s="2">
        <v>4094</v>
      </c>
    </row>
    <row r="1046" spans="1:16" x14ac:dyDescent="0.3">
      <c r="A1046" s="27">
        <v>42828</v>
      </c>
      <c r="B1046" s="2">
        <v>124.94</v>
      </c>
      <c r="C1046" s="2">
        <v>125.16</v>
      </c>
      <c r="D1046" s="2">
        <v>124.79</v>
      </c>
      <c r="E1046" s="2">
        <v>125.1</v>
      </c>
      <c r="F1046" s="2">
        <v>0.2</v>
      </c>
      <c r="G1046" s="2">
        <v>1023</v>
      </c>
      <c r="J1046" s="27">
        <v>42828</v>
      </c>
      <c r="K1046" s="2">
        <v>109.47</v>
      </c>
      <c r="L1046" s="2">
        <v>109.49</v>
      </c>
      <c r="M1046" s="2">
        <v>109.43</v>
      </c>
      <c r="N1046" s="2">
        <v>109.49</v>
      </c>
      <c r="O1046" s="2">
        <v>0.03</v>
      </c>
      <c r="P1046" s="2">
        <v>-744</v>
      </c>
    </row>
    <row r="1047" spans="1:16" x14ac:dyDescent="0.3">
      <c r="A1047" s="27">
        <v>42825</v>
      </c>
      <c r="B1047" s="2">
        <v>124.9</v>
      </c>
      <c r="C1047" s="2">
        <v>125.15</v>
      </c>
      <c r="D1047" s="2">
        <v>124.85</v>
      </c>
      <c r="E1047" s="2">
        <v>124.9</v>
      </c>
      <c r="F1047" s="2">
        <v>-7.0000000000000007E-2</v>
      </c>
      <c r="G1047" s="2">
        <v>1224</v>
      </c>
      <c r="J1047" s="27">
        <v>42825</v>
      </c>
      <c r="K1047" s="2">
        <v>109.49</v>
      </c>
      <c r="L1047" s="2">
        <v>109.54</v>
      </c>
      <c r="M1047" s="2">
        <v>109.46</v>
      </c>
      <c r="N1047" s="2">
        <v>109.46</v>
      </c>
      <c r="O1047" s="2">
        <v>-0.03</v>
      </c>
      <c r="P1047" s="2">
        <v>7647</v>
      </c>
    </row>
    <row r="1048" spans="1:16" x14ac:dyDescent="0.3">
      <c r="A1048" s="27">
        <v>42824</v>
      </c>
      <c r="B1048" s="2">
        <v>125.28</v>
      </c>
      <c r="C1048" s="2">
        <v>125.32</v>
      </c>
      <c r="D1048" s="2">
        <v>124.86</v>
      </c>
      <c r="E1048" s="2">
        <v>124.97</v>
      </c>
      <c r="F1048" s="2">
        <v>-0.18</v>
      </c>
      <c r="G1048" s="2">
        <v>-2203</v>
      </c>
      <c r="J1048" s="27">
        <v>42824</v>
      </c>
      <c r="K1048" s="2">
        <v>109.53</v>
      </c>
      <c r="L1048" s="2">
        <v>109.55</v>
      </c>
      <c r="M1048" s="2">
        <v>109.46</v>
      </c>
      <c r="N1048" s="2">
        <v>109.49</v>
      </c>
      <c r="O1048" s="2">
        <v>-0.01</v>
      </c>
      <c r="P1048" s="2">
        <v>351</v>
      </c>
    </row>
    <row r="1049" spans="1:16" x14ac:dyDescent="0.3">
      <c r="A1049" s="27">
        <v>42823</v>
      </c>
      <c r="B1049" s="2">
        <v>124.95</v>
      </c>
      <c r="C1049" s="2">
        <v>125.22</v>
      </c>
      <c r="D1049" s="2">
        <v>124.93</v>
      </c>
      <c r="E1049" s="2">
        <v>125.15</v>
      </c>
      <c r="F1049" s="2">
        <v>0.02</v>
      </c>
      <c r="G1049" s="2">
        <v>1747</v>
      </c>
      <c r="J1049" s="27">
        <v>42823</v>
      </c>
      <c r="K1049" s="2">
        <v>109.44</v>
      </c>
      <c r="L1049" s="2">
        <v>109.52</v>
      </c>
      <c r="M1049" s="2">
        <v>109.44</v>
      </c>
      <c r="N1049" s="2">
        <v>109.5</v>
      </c>
      <c r="O1049" s="2">
        <v>0.03</v>
      </c>
      <c r="P1049" s="2">
        <v>3527</v>
      </c>
    </row>
    <row r="1050" spans="1:16" x14ac:dyDescent="0.3">
      <c r="A1050" s="27">
        <v>42822</v>
      </c>
      <c r="B1050" s="2">
        <v>125.15</v>
      </c>
      <c r="C1050" s="2">
        <v>125.35</v>
      </c>
      <c r="D1050" s="2">
        <v>125.08</v>
      </c>
      <c r="E1050" s="2">
        <v>125.13</v>
      </c>
      <c r="F1050" s="2">
        <v>-0.12</v>
      </c>
      <c r="G1050" s="2">
        <v>1468</v>
      </c>
      <c r="J1050" s="27">
        <v>42822</v>
      </c>
      <c r="K1050" s="2">
        <v>109.5</v>
      </c>
      <c r="L1050" s="2">
        <v>109.54</v>
      </c>
      <c r="M1050" s="2">
        <v>109.47</v>
      </c>
      <c r="N1050" s="2">
        <v>109.47</v>
      </c>
      <c r="O1050" s="2">
        <v>-0.05</v>
      </c>
      <c r="P1050" s="2">
        <v>2930</v>
      </c>
    </row>
    <row r="1051" spans="1:16" x14ac:dyDescent="0.3">
      <c r="A1051" s="27">
        <v>42821</v>
      </c>
      <c r="B1051" s="2">
        <v>125</v>
      </c>
      <c r="C1051" s="2">
        <v>125.34</v>
      </c>
      <c r="D1051" s="2">
        <v>125</v>
      </c>
      <c r="E1051" s="2">
        <v>125.25</v>
      </c>
      <c r="F1051" s="2">
        <v>0.34</v>
      </c>
      <c r="G1051" s="2">
        <v>3620</v>
      </c>
      <c r="J1051" s="27">
        <v>42821</v>
      </c>
      <c r="K1051" s="2">
        <v>109.43</v>
      </c>
      <c r="L1051" s="2">
        <v>109.53</v>
      </c>
      <c r="M1051" s="2">
        <v>109.42</v>
      </c>
      <c r="N1051" s="2">
        <v>109.52</v>
      </c>
      <c r="O1051" s="2">
        <v>0.13</v>
      </c>
      <c r="P1051" s="2">
        <v>6854</v>
      </c>
    </row>
    <row r="1052" spans="1:16" x14ac:dyDescent="0.3">
      <c r="A1052" s="27">
        <v>42818</v>
      </c>
      <c r="B1052" s="2">
        <v>125.23</v>
      </c>
      <c r="C1052" s="2">
        <v>125.23</v>
      </c>
      <c r="D1052" s="2">
        <v>124.91</v>
      </c>
      <c r="E1052" s="2">
        <v>124.91</v>
      </c>
      <c r="F1052" s="2">
        <v>-0.34</v>
      </c>
      <c r="G1052" s="2">
        <v>-1507</v>
      </c>
      <c r="J1052" s="27">
        <v>42818</v>
      </c>
      <c r="K1052" s="2">
        <v>109.46</v>
      </c>
      <c r="L1052" s="2">
        <v>109.47</v>
      </c>
      <c r="M1052" s="2">
        <v>109.39</v>
      </c>
      <c r="N1052" s="2">
        <v>109.39</v>
      </c>
      <c r="O1052" s="2">
        <v>-0.08</v>
      </c>
      <c r="P1052" s="2">
        <v>38</v>
      </c>
    </row>
    <row r="1053" spans="1:16" x14ac:dyDescent="0.3">
      <c r="A1053" s="27">
        <v>42817</v>
      </c>
      <c r="B1053" s="2">
        <v>125.32</v>
      </c>
      <c r="C1053" s="2">
        <v>125.34</v>
      </c>
      <c r="D1053" s="2">
        <v>125.13</v>
      </c>
      <c r="E1053" s="2">
        <v>125.25</v>
      </c>
      <c r="F1053" s="2">
        <v>-0.06</v>
      </c>
      <c r="G1053" s="2">
        <v>-403</v>
      </c>
      <c r="J1053" s="27">
        <v>42817</v>
      </c>
      <c r="K1053" s="2">
        <v>109.49</v>
      </c>
      <c r="L1053" s="2">
        <v>109.49</v>
      </c>
      <c r="M1053" s="2">
        <v>109.45</v>
      </c>
      <c r="N1053" s="2">
        <v>109.47</v>
      </c>
      <c r="O1053" s="2">
        <v>-0.01</v>
      </c>
      <c r="P1053" s="2">
        <v>3191</v>
      </c>
    </row>
    <row r="1054" spans="1:16" x14ac:dyDescent="0.3">
      <c r="A1054" s="27">
        <v>42816</v>
      </c>
      <c r="B1054" s="2">
        <v>125.09</v>
      </c>
      <c r="C1054" s="2">
        <v>125.37</v>
      </c>
      <c r="D1054" s="2">
        <v>125.04</v>
      </c>
      <c r="E1054" s="2">
        <v>125.31</v>
      </c>
      <c r="F1054" s="2">
        <v>0.5</v>
      </c>
      <c r="G1054" s="2">
        <v>8101</v>
      </c>
      <c r="J1054" s="27">
        <v>42816</v>
      </c>
      <c r="K1054" s="2">
        <v>109.47</v>
      </c>
      <c r="L1054" s="2">
        <v>109.53</v>
      </c>
      <c r="M1054" s="2">
        <v>109.45</v>
      </c>
      <c r="N1054" s="2">
        <v>109.48</v>
      </c>
      <c r="O1054" s="2">
        <v>0.06</v>
      </c>
      <c r="P1054" s="2">
        <v>2360</v>
      </c>
    </row>
    <row r="1055" spans="1:16" x14ac:dyDescent="0.3">
      <c r="A1055" s="27">
        <v>42815</v>
      </c>
      <c r="B1055" s="2">
        <v>125.27</v>
      </c>
      <c r="C1055" s="2">
        <v>125.48</v>
      </c>
      <c r="D1055" s="2">
        <v>125.22</v>
      </c>
      <c r="E1055" s="2">
        <v>125.26</v>
      </c>
      <c r="F1055" s="2">
        <v>0.16</v>
      </c>
      <c r="G1055" s="2">
        <v>746</v>
      </c>
      <c r="J1055" s="27">
        <v>42815</v>
      </c>
      <c r="K1055" s="2">
        <v>109.69</v>
      </c>
      <c r="L1055" s="2">
        <v>109.84</v>
      </c>
      <c r="M1055" s="2">
        <v>109.69</v>
      </c>
      <c r="N1055" s="2">
        <v>109.7</v>
      </c>
      <c r="O1055" s="2">
        <v>0.04</v>
      </c>
      <c r="P1055" s="2">
        <v>17451</v>
      </c>
    </row>
    <row r="1056" spans="1:16" x14ac:dyDescent="0.3">
      <c r="A1056" s="27">
        <v>42814</v>
      </c>
      <c r="B1056" s="2">
        <v>125.33</v>
      </c>
      <c r="C1056" s="2">
        <v>125.35</v>
      </c>
      <c r="D1056" s="2">
        <v>125.01</v>
      </c>
      <c r="E1056" s="2">
        <v>125.1</v>
      </c>
      <c r="F1056" s="2">
        <v>-0.23</v>
      </c>
      <c r="G1056" s="2">
        <v>1696</v>
      </c>
      <c r="J1056" s="27">
        <v>42814</v>
      </c>
      <c r="K1056" s="2">
        <v>109.7</v>
      </c>
      <c r="L1056" s="2">
        <v>109.72</v>
      </c>
      <c r="M1056" s="2">
        <v>109.64</v>
      </c>
      <c r="N1056" s="2">
        <v>109.66</v>
      </c>
      <c r="O1056" s="2">
        <v>-0.03</v>
      </c>
      <c r="P1056" s="2">
        <v>8469</v>
      </c>
    </row>
    <row r="1057" spans="1:16" x14ac:dyDescent="0.3">
      <c r="A1057" s="27">
        <v>42811</v>
      </c>
      <c r="B1057" s="2">
        <v>125.1</v>
      </c>
      <c r="C1057" s="2">
        <v>125.33</v>
      </c>
      <c r="D1057" s="2">
        <v>124.96</v>
      </c>
      <c r="E1057" s="2">
        <v>125.33</v>
      </c>
      <c r="F1057" s="2">
        <v>0.09</v>
      </c>
      <c r="G1057" s="2">
        <v>-1286</v>
      </c>
      <c r="J1057" s="27">
        <v>42811</v>
      </c>
      <c r="K1057" s="2">
        <v>109.58</v>
      </c>
      <c r="L1057" s="2">
        <v>109.69</v>
      </c>
      <c r="M1057" s="2">
        <v>109.57</v>
      </c>
      <c r="N1057" s="2">
        <v>109.69</v>
      </c>
      <c r="O1057" s="2">
        <v>0.08</v>
      </c>
      <c r="P1057" s="2">
        <v>7735</v>
      </c>
    </row>
    <row r="1058" spans="1:16" x14ac:dyDescent="0.3">
      <c r="A1058" s="27">
        <v>42810</v>
      </c>
      <c r="B1058" s="2">
        <v>125</v>
      </c>
      <c r="C1058" s="2">
        <v>125.36</v>
      </c>
      <c r="D1058" s="2">
        <v>124.92</v>
      </c>
      <c r="E1058" s="2">
        <v>125.24</v>
      </c>
      <c r="F1058" s="2">
        <v>0.94</v>
      </c>
      <c r="G1058" s="2">
        <v>5136</v>
      </c>
      <c r="J1058" s="27">
        <v>42810</v>
      </c>
      <c r="K1058" s="2">
        <v>109.6</v>
      </c>
      <c r="L1058" s="2">
        <v>109.65</v>
      </c>
      <c r="M1058" s="2">
        <v>109.54</v>
      </c>
      <c r="N1058" s="2">
        <v>109.61</v>
      </c>
      <c r="O1058" s="2">
        <v>0.21</v>
      </c>
      <c r="P1058" s="2">
        <v>23265</v>
      </c>
    </row>
    <row r="1059" spans="1:16" x14ac:dyDescent="0.3">
      <c r="A1059" s="27">
        <v>42809</v>
      </c>
      <c r="B1059" s="2">
        <v>124</v>
      </c>
      <c r="C1059" s="2">
        <v>124.32</v>
      </c>
      <c r="D1059" s="2">
        <v>123.9</v>
      </c>
      <c r="E1059" s="2">
        <v>124.3</v>
      </c>
      <c r="F1059" s="2">
        <v>0.28999999999999998</v>
      </c>
      <c r="G1059" s="2">
        <v>-2708</v>
      </c>
      <c r="J1059" s="27">
        <v>42809</v>
      </c>
      <c r="K1059" s="2">
        <v>109.36</v>
      </c>
      <c r="L1059" s="2">
        <v>109.41</v>
      </c>
      <c r="M1059" s="2">
        <v>109.34</v>
      </c>
      <c r="N1059" s="2">
        <v>109.4</v>
      </c>
      <c r="O1059" s="2">
        <v>0.02</v>
      </c>
      <c r="P1059" s="2">
        <v>-2204</v>
      </c>
    </row>
    <row r="1060" spans="1:16" x14ac:dyDescent="0.3">
      <c r="A1060" s="27">
        <v>42808</v>
      </c>
      <c r="B1060" s="2">
        <v>123.8</v>
      </c>
      <c r="C1060" s="2">
        <v>124.06</v>
      </c>
      <c r="D1060" s="2">
        <v>123.69</v>
      </c>
      <c r="E1060" s="2">
        <v>124.01</v>
      </c>
      <c r="F1060" s="2">
        <v>0.01</v>
      </c>
      <c r="G1060" s="2">
        <v>-1199</v>
      </c>
      <c r="J1060" s="27">
        <v>42808</v>
      </c>
      <c r="K1060" s="2">
        <v>109.31</v>
      </c>
      <c r="L1060" s="2">
        <v>109.39</v>
      </c>
      <c r="M1060" s="2">
        <v>109.3</v>
      </c>
      <c r="N1060" s="2">
        <v>109.38</v>
      </c>
      <c r="O1060" s="2">
        <v>0.04</v>
      </c>
      <c r="P1060" s="2">
        <v>-2675</v>
      </c>
    </row>
    <row r="1061" spans="1:16" x14ac:dyDescent="0.3">
      <c r="A1061" s="27">
        <v>42807</v>
      </c>
      <c r="B1061" s="2">
        <v>123.91</v>
      </c>
      <c r="C1061" s="2">
        <v>124</v>
      </c>
      <c r="D1061" s="2">
        <v>123.68</v>
      </c>
      <c r="E1061" s="2">
        <v>124</v>
      </c>
      <c r="F1061" s="2">
        <v>0.2</v>
      </c>
      <c r="G1061" s="2">
        <v>-2171</v>
      </c>
      <c r="J1061" s="27">
        <v>42807</v>
      </c>
      <c r="K1061" s="2">
        <v>109.29</v>
      </c>
      <c r="L1061" s="2">
        <v>109.34</v>
      </c>
      <c r="M1061" s="2">
        <v>109.25</v>
      </c>
      <c r="N1061" s="2">
        <v>109.34</v>
      </c>
      <c r="O1061" s="2">
        <v>0.09</v>
      </c>
      <c r="P1061" s="2">
        <v>-4629</v>
      </c>
    </row>
    <row r="1062" spans="1:16" x14ac:dyDescent="0.3">
      <c r="A1062" s="27">
        <v>42804</v>
      </c>
      <c r="B1062" s="2">
        <v>123.46</v>
      </c>
      <c r="C1062" s="2">
        <v>123.8</v>
      </c>
      <c r="D1062" s="2">
        <v>123.28</v>
      </c>
      <c r="E1062" s="2">
        <v>123.8</v>
      </c>
      <c r="F1062" s="2">
        <v>0.14000000000000001</v>
      </c>
      <c r="G1062" s="2">
        <v>950</v>
      </c>
      <c r="J1062" s="27">
        <v>42804</v>
      </c>
      <c r="K1062" s="2">
        <v>109.16</v>
      </c>
      <c r="L1062" s="2">
        <v>109.25</v>
      </c>
      <c r="M1062" s="2">
        <v>109.09</v>
      </c>
      <c r="N1062" s="2">
        <v>109.25</v>
      </c>
      <c r="O1062" s="2">
        <v>0.06</v>
      </c>
      <c r="P1062" s="2">
        <v>-5585</v>
      </c>
    </row>
    <row r="1063" spans="1:16" x14ac:dyDescent="0.3">
      <c r="A1063" s="27">
        <v>42803</v>
      </c>
      <c r="B1063" s="2">
        <v>123.62</v>
      </c>
      <c r="C1063" s="2">
        <v>123.83</v>
      </c>
      <c r="D1063" s="2">
        <v>123.55</v>
      </c>
      <c r="E1063" s="2">
        <v>123.66</v>
      </c>
      <c r="F1063" s="2">
        <v>-0.24</v>
      </c>
      <c r="G1063" s="2">
        <v>-151</v>
      </c>
      <c r="J1063" s="27">
        <v>42803</v>
      </c>
      <c r="K1063" s="2">
        <v>109.19</v>
      </c>
      <c r="L1063" s="2">
        <v>109.24</v>
      </c>
      <c r="M1063" s="2">
        <v>109.16</v>
      </c>
      <c r="N1063" s="2">
        <v>109.19</v>
      </c>
      <c r="O1063" s="2">
        <v>-0.05</v>
      </c>
      <c r="P1063" s="2">
        <v>-10938</v>
      </c>
    </row>
    <row r="1064" spans="1:16" x14ac:dyDescent="0.3">
      <c r="A1064" s="27">
        <v>42802</v>
      </c>
      <c r="B1064" s="2">
        <v>123.59</v>
      </c>
      <c r="C1064" s="2">
        <v>123.94</v>
      </c>
      <c r="D1064" s="2">
        <v>123.54</v>
      </c>
      <c r="E1064" s="2">
        <v>123.9</v>
      </c>
      <c r="F1064" s="2">
        <v>0.3</v>
      </c>
      <c r="G1064" s="2">
        <v>6195</v>
      </c>
      <c r="J1064" s="27">
        <v>42802</v>
      </c>
      <c r="K1064" s="2">
        <v>109.17</v>
      </c>
      <c r="L1064" s="2">
        <v>109.24</v>
      </c>
      <c r="M1064" s="2">
        <v>109.13</v>
      </c>
      <c r="N1064" s="2">
        <v>109.24</v>
      </c>
      <c r="O1064" s="2">
        <v>0.06</v>
      </c>
      <c r="P1064" s="2">
        <v>-12566</v>
      </c>
    </row>
    <row r="1065" spans="1:16" x14ac:dyDescent="0.3">
      <c r="A1065" s="27">
        <v>42801</v>
      </c>
      <c r="B1065" s="2">
        <v>124.28</v>
      </c>
      <c r="C1065" s="2">
        <v>124.29</v>
      </c>
      <c r="D1065" s="2">
        <v>123.58</v>
      </c>
      <c r="E1065" s="2">
        <v>123.6</v>
      </c>
      <c r="F1065" s="2">
        <v>-0.8</v>
      </c>
      <c r="G1065" s="2">
        <v>-79</v>
      </c>
      <c r="J1065" s="27">
        <v>42801</v>
      </c>
      <c r="K1065" s="2">
        <v>109.34</v>
      </c>
      <c r="L1065" s="2">
        <v>109.35</v>
      </c>
      <c r="M1065" s="2">
        <v>109.18</v>
      </c>
      <c r="N1065" s="2">
        <v>109.18</v>
      </c>
      <c r="O1065" s="2">
        <v>-0.19</v>
      </c>
      <c r="P1065" s="2">
        <v>-4255</v>
      </c>
    </row>
    <row r="1066" spans="1:16" x14ac:dyDescent="0.3">
      <c r="A1066" s="27">
        <v>42800</v>
      </c>
      <c r="B1066" s="2">
        <v>124.73</v>
      </c>
      <c r="C1066" s="2">
        <v>124.75</v>
      </c>
      <c r="D1066" s="2">
        <v>124.14</v>
      </c>
      <c r="E1066" s="2">
        <v>124.4</v>
      </c>
      <c r="F1066" s="2">
        <v>-0.2</v>
      </c>
      <c r="G1066" s="2">
        <v>-2822</v>
      </c>
      <c r="J1066" s="27">
        <v>42800</v>
      </c>
      <c r="K1066" s="2">
        <v>109.44</v>
      </c>
      <c r="L1066" s="2">
        <v>109.44</v>
      </c>
      <c r="M1066" s="2">
        <v>109.32</v>
      </c>
      <c r="N1066" s="2">
        <v>109.37</v>
      </c>
      <c r="O1066" s="2">
        <v>-0.04</v>
      </c>
      <c r="P1066" s="2">
        <v>-7687</v>
      </c>
    </row>
    <row r="1067" spans="1:16" x14ac:dyDescent="0.3">
      <c r="A1067" s="27">
        <v>42797</v>
      </c>
      <c r="B1067" s="2">
        <v>124.65</v>
      </c>
      <c r="C1067" s="2">
        <v>124.67</v>
      </c>
      <c r="D1067" s="2">
        <v>124.47</v>
      </c>
      <c r="E1067" s="2">
        <v>124.6</v>
      </c>
      <c r="F1067" s="2">
        <v>-0.05</v>
      </c>
      <c r="G1067" s="2">
        <v>-3719</v>
      </c>
      <c r="J1067" s="27">
        <v>42797</v>
      </c>
      <c r="K1067" s="2">
        <v>109.4</v>
      </c>
      <c r="L1067" s="2">
        <v>109.43</v>
      </c>
      <c r="M1067" s="2">
        <v>109.38</v>
      </c>
      <c r="N1067" s="2">
        <v>109.41</v>
      </c>
      <c r="O1067" s="2">
        <v>0</v>
      </c>
      <c r="P1067" s="2">
        <v>-1625</v>
      </c>
    </row>
    <row r="1068" spans="1:16" x14ac:dyDescent="0.3">
      <c r="A1068" s="27">
        <v>42796</v>
      </c>
      <c r="B1068" s="2">
        <v>124.51</v>
      </c>
      <c r="C1068" s="2">
        <v>124.75</v>
      </c>
      <c r="D1068" s="2">
        <v>124.45</v>
      </c>
      <c r="E1068" s="2">
        <v>124.65</v>
      </c>
      <c r="F1068" s="2">
        <v>-0.66</v>
      </c>
      <c r="G1068" s="2">
        <v>-2109</v>
      </c>
      <c r="J1068" s="27">
        <v>42796</v>
      </c>
      <c r="K1068" s="2">
        <v>109.34</v>
      </c>
      <c r="L1068" s="2">
        <v>109.42</v>
      </c>
      <c r="M1068" s="2">
        <v>109.33</v>
      </c>
      <c r="N1068" s="2">
        <v>109.41</v>
      </c>
      <c r="O1068" s="2">
        <v>-0.13</v>
      </c>
      <c r="P1068" s="2">
        <v>-9484</v>
      </c>
    </row>
    <row r="1069" spans="1:16" x14ac:dyDescent="0.3">
      <c r="A1069" s="27">
        <v>42794</v>
      </c>
      <c r="B1069" s="2">
        <v>125.23</v>
      </c>
      <c r="C1069" s="2">
        <v>125.38</v>
      </c>
      <c r="D1069" s="2">
        <v>125.08</v>
      </c>
      <c r="E1069" s="2">
        <v>125.31</v>
      </c>
      <c r="F1069" s="2">
        <v>0.01</v>
      </c>
      <c r="G1069" s="2">
        <v>-1183</v>
      </c>
      <c r="J1069" s="27">
        <v>42794</v>
      </c>
      <c r="K1069" s="2">
        <v>109.53</v>
      </c>
      <c r="L1069" s="2">
        <v>109.54</v>
      </c>
      <c r="M1069" s="2">
        <v>109.5</v>
      </c>
      <c r="N1069" s="2">
        <v>109.54</v>
      </c>
      <c r="O1069" s="2">
        <v>0</v>
      </c>
      <c r="P1069" s="2">
        <v>147</v>
      </c>
    </row>
    <row r="1070" spans="1:16" x14ac:dyDescent="0.3">
      <c r="A1070" s="27">
        <v>42793</v>
      </c>
      <c r="B1070" s="2">
        <v>125.4</v>
      </c>
      <c r="C1070" s="2">
        <v>125.55</v>
      </c>
      <c r="D1070" s="2">
        <v>124.98</v>
      </c>
      <c r="E1070" s="2">
        <v>125.3</v>
      </c>
      <c r="F1070" s="2">
        <v>0.17</v>
      </c>
      <c r="G1070" s="2">
        <v>-1115</v>
      </c>
      <c r="J1070" s="27">
        <v>42793</v>
      </c>
      <c r="K1070" s="2">
        <v>109.55</v>
      </c>
      <c r="L1070" s="2">
        <v>109.58</v>
      </c>
      <c r="M1070" s="2">
        <v>109.48</v>
      </c>
      <c r="N1070" s="2">
        <v>109.54</v>
      </c>
      <c r="O1070" s="2">
        <v>0.04</v>
      </c>
      <c r="P1070" s="2">
        <v>-834</v>
      </c>
    </row>
    <row r="1071" spans="1:16" x14ac:dyDescent="0.3">
      <c r="A1071" s="27">
        <v>42790</v>
      </c>
      <c r="B1071" s="2">
        <v>125.12</v>
      </c>
      <c r="C1071" s="2">
        <v>125.41</v>
      </c>
      <c r="D1071" s="2">
        <v>124.97</v>
      </c>
      <c r="E1071" s="2">
        <v>125.13</v>
      </c>
      <c r="F1071" s="2">
        <v>0.25</v>
      </c>
      <c r="G1071" s="2">
        <v>5019</v>
      </c>
      <c r="J1071" s="27">
        <v>42790</v>
      </c>
      <c r="K1071" s="2">
        <v>109.53</v>
      </c>
      <c r="L1071" s="2">
        <v>109.58</v>
      </c>
      <c r="M1071" s="2">
        <v>109.48</v>
      </c>
      <c r="N1071" s="2">
        <v>109.5</v>
      </c>
      <c r="O1071" s="2">
        <v>0.01</v>
      </c>
      <c r="P1071" s="2">
        <v>1871</v>
      </c>
    </row>
    <row r="1072" spans="1:16" x14ac:dyDescent="0.3">
      <c r="A1072" s="27">
        <v>42789</v>
      </c>
      <c r="B1072" s="2">
        <v>124.6</v>
      </c>
      <c r="C1072" s="2">
        <v>124.92</v>
      </c>
      <c r="D1072" s="2">
        <v>124.51</v>
      </c>
      <c r="E1072" s="2">
        <v>124.88</v>
      </c>
      <c r="F1072" s="2">
        <v>0.48</v>
      </c>
      <c r="G1072" s="2">
        <v>2808</v>
      </c>
      <c r="J1072" s="27">
        <v>42789</v>
      </c>
      <c r="K1072" s="2">
        <v>109.43</v>
      </c>
      <c r="L1072" s="2">
        <v>109.49</v>
      </c>
      <c r="M1072" s="2">
        <v>109.4</v>
      </c>
      <c r="N1072" s="2">
        <v>109.49</v>
      </c>
      <c r="O1072" s="2">
        <v>0.1</v>
      </c>
      <c r="P1072" s="2">
        <v>-1579</v>
      </c>
    </row>
    <row r="1073" spans="1:16" x14ac:dyDescent="0.3">
      <c r="A1073" s="27">
        <v>42788</v>
      </c>
      <c r="B1073" s="2">
        <v>124.93</v>
      </c>
      <c r="C1073" s="2">
        <v>125.07</v>
      </c>
      <c r="D1073" s="2">
        <v>124.32</v>
      </c>
      <c r="E1073" s="2">
        <v>124.4</v>
      </c>
      <c r="F1073" s="2">
        <v>-0.42</v>
      </c>
      <c r="G1073" s="2">
        <v>-400</v>
      </c>
      <c r="J1073" s="27">
        <v>42788</v>
      </c>
      <c r="K1073" s="2">
        <v>109.5</v>
      </c>
      <c r="L1073" s="2">
        <v>109.53</v>
      </c>
      <c r="M1073" s="2">
        <v>109.38</v>
      </c>
      <c r="N1073" s="2">
        <v>109.39</v>
      </c>
      <c r="O1073" s="2">
        <v>-0.1</v>
      </c>
      <c r="P1073" s="2">
        <v>-3135</v>
      </c>
    </row>
    <row r="1074" spans="1:16" x14ac:dyDescent="0.3">
      <c r="A1074" s="27">
        <v>42787</v>
      </c>
      <c r="B1074" s="2">
        <v>124.95</v>
      </c>
      <c r="C1074" s="2">
        <v>125.03</v>
      </c>
      <c r="D1074" s="2">
        <v>124.82</v>
      </c>
      <c r="E1074" s="2">
        <v>124.82</v>
      </c>
      <c r="F1074" s="2">
        <v>-0.18</v>
      </c>
      <c r="G1074" s="2">
        <v>-3764</v>
      </c>
      <c r="J1074" s="27">
        <v>42787</v>
      </c>
      <c r="K1074" s="2">
        <v>109.49</v>
      </c>
      <c r="L1074" s="2">
        <v>109.5</v>
      </c>
      <c r="M1074" s="2">
        <v>109.47</v>
      </c>
      <c r="N1074" s="2">
        <v>109.49</v>
      </c>
      <c r="O1074" s="2">
        <v>0.01</v>
      </c>
      <c r="P1074" s="2">
        <v>2011</v>
      </c>
    </row>
    <row r="1075" spans="1:16" x14ac:dyDescent="0.3">
      <c r="A1075" s="27">
        <v>42786</v>
      </c>
      <c r="B1075" s="2">
        <v>125.68</v>
      </c>
      <c r="C1075" s="2">
        <v>125.68</v>
      </c>
      <c r="D1075" s="2">
        <v>124.94</v>
      </c>
      <c r="E1075" s="2">
        <v>125</v>
      </c>
      <c r="F1075" s="2">
        <v>-0.49</v>
      </c>
      <c r="G1075" s="2">
        <v>1139</v>
      </c>
      <c r="J1075" s="27">
        <v>42786</v>
      </c>
      <c r="K1075" s="2">
        <v>109.57</v>
      </c>
      <c r="L1075" s="2">
        <v>109.58</v>
      </c>
      <c r="M1075" s="2">
        <v>109.46</v>
      </c>
      <c r="N1075" s="2">
        <v>109.48</v>
      </c>
      <c r="O1075" s="2">
        <v>-0.06</v>
      </c>
      <c r="P1075" s="2">
        <v>-5871</v>
      </c>
    </row>
    <row r="1076" spans="1:16" x14ac:dyDescent="0.3">
      <c r="A1076" s="27">
        <v>42783</v>
      </c>
      <c r="B1076" s="2">
        <v>125.57</v>
      </c>
      <c r="C1076" s="2">
        <v>125.63</v>
      </c>
      <c r="D1076" s="2">
        <v>125.43</v>
      </c>
      <c r="E1076" s="2">
        <v>125.49</v>
      </c>
      <c r="F1076" s="2">
        <v>0.04</v>
      </c>
      <c r="G1076" s="2">
        <v>-679</v>
      </c>
      <c r="J1076" s="27">
        <v>42783</v>
      </c>
      <c r="K1076" s="2">
        <v>109.56</v>
      </c>
      <c r="L1076" s="2">
        <v>109.58</v>
      </c>
      <c r="M1076" s="2">
        <v>109.53</v>
      </c>
      <c r="N1076" s="2">
        <v>109.54</v>
      </c>
      <c r="O1076" s="2">
        <v>0</v>
      </c>
      <c r="P1076" s="2">
        <v>-1000</v>
      </c>
    </row>
    <row r="1077" spans="1:16" x14ac:dyDescent="0.3">
      <c r="A1077" s="27">
        <v>42782</v>
      </c>
      <c r="B1077" s="2">
        <v>125.25</v>
      </c>
      <c r="C1077" s="2">
        <v>125.53</v>
      </c>
      <c r="D1077" s="2">
        <v>125.22</v>
      </c>
      <c r="E1077" s="2">
        <v>125.45</v>
      </c>
      <c r="F1077" s="2">
        <v>0.1</v>
      </c>
      <c r="G1077" s="2">
        <v>2428</v>
      </c>
      <c r="J1077" s="27">
        <v>42782</v>
      </c>
      <c r="K1077" s="2">
        <v>109.5</v>
      </c>
      <c r="L1077" s="2">
        <v>109.57</v>
      </c>
      <c r="M1077" s="2">
        <v>109.49</v>
      </c>
      <c r="N1077" s="2">
        <v>109.54</v>
      </c>
      <c r="O1077" s="2">
        <v>0.02</v>
      </c>
      <c r="P1077" s="2">
        <v>319</v>
      </c>
    </row>
    <row r="1078" spans="1:16" x14ac:dyDescent="0.3">
      <c r="A1078" s="27">
        <v>42781</v>
      </c>
      <c r="B1078" s="2">
        <v>125.25</v>
      </c>
      <c r="C1078" s="2">
        <v>125.35</v>
      </c>
      <c r="D1078" s="2">
        <v>125.18</v>
      </c>
      <c r="E1078" s="2">
        <v>125.35</v>
      </c>
      <c r="F1078" s="2">
        <v>-0.2</v>
      </c>
      <c r="G1078" s="2">
        <v>-1343</v>
      </c>
      <c r="J1078" s="27">
        <v>42781</v>
      </c>
      <c r="K1078" s="2">
        <v>109.5</v>
      </c>
      <c r="L1078" s="2">
        <v>109.53</v>
      </c>
      <c r="M1078" s="2">
        <v>109.48</v>
      </c>
      <c r="N1078" s="2">
        <v>109.52</v>
      </c>
      <c r="O1078" s="2">
        <v>-0.05</v>
      </c>
      <c r="P1078" s="2">
        <v>-4601</v>
      </c>
    </row>
    <row r="1079" spans="1:16" x14ac:dyDescent="0.3">
      <c r="A1079" s="27">
        <v>42780</v>
      </c>
      <c r="B1079" s="2">
        <v>125.21</v>
      </c>
      <c r="C1079" s="2">
        <v>125.55</v>
      </c>
      <c r="D1079" s="2">
        <v>125.08</v>
      </c>
      <c r="E1079" s="2">
        <v>125.55</v>
      </c>
      <c r="F1079" s="2">
        <v>0.25</v>
      </c>
      <c r="G1079" s="2">
        <v>2188</v>
      </c>
      <c r="J1079" s="27">
        <v>42780</v>
      </c>
      <c r="K1079" s="2">
        <v>109.5</v>
      </c>
      <c r="L1079" s="2">
        <v>109.57</v>
      </c>
      <c r="M1079" s="2">
        <v>109.47</v>
      </c>
      <c r="N1079" s="2">
        <v>109.57</v>
      </c>
      <c r="O1079" s="2">
        <v>0.05</v>
      </c>
      <c r="P1079" s="2">
        <v>-4626</v>
      </c>
    </row>
    <row r="1080" spans="1:16" x14ac:dyDescent="0.3">
      <c r="A1080" s="27">
        <v>42779</v>
      </c>
      <c r="B1080" s="2">
        <v>125.28</v>
      </c>
      <c r="C1080" s="2">
        <v>125.41</v>
      </c>
      <c r="D1080" s="2">
        <v>125.25</v>
      </c>
      <c r="E1080" s="2">
        <v>125.3</v>
      </c>
      <c r="F1080" s="2">
        <v>-0.1</v>
      </c>
      <c r="G1080" s="2">
        <v>1196</v>
      </c>
      <c r="J1080" s="27">
        <v>42779</v>
      </c>
      <c r="K1080" s="2">
        <v>109.5</v>
      </c>
      <c r="L1080" s="2">
        <v>109.54</v>
      </c>
      <c r="M1080" s="2">
        <v>109.49</v>
      </c>
      <c r="N1080" s="2">
        <v>109.52</v>
      </c>
      <c r="O1080" s="2">
        <v>-0.01</v>
      </c>
      <c r="P1080" s="2">
        <v>-3844</v>
      </c>
    </row>
    <row r="1081" spans="1:16" x14ac:dyDescent="0.3">
      <c r="A1081" s="27">
        <v>42776</v>
      </c>
      <c r="B1081" s="2">
        <v>125.17</v>
      </c>
      <c r="C1081" s="2">
        <v>125.4</v>
      </c>
      <c r="D1081" s="2">
        <v>125.13</v>
      </c>
      <c r="E1081" s="2">
        <v>125.4</v>
      </c>
      <c r="F1081" s="2">
        <v>-0.02</v>
      </c>
      <c r="G1081" s="2">
        <v>-1837</v>
      </c>
      <c r="J1081" s="27">
        <v>42776</v>
      </c>
      <c r="K1081" s="2">
        <v>109.47</v>
      </c>
      <c r="L1081" s="2">
        <v>109.53</v>
      </c>
      <c r="M1081" s="2">
        <v>109.46</v>
      </c>
      <c r="N1081" s="2">
        <v>109.53</v>
      </c>
      <c r="O1081" s="2">
        <v>0</v>
      </c>
      <c r="P1081" s="2">
        <v>-4531</v>
      </c>
    </row>
    <row r="1082" spans="1:16" x14ac:dyDescent="0.3">
      <c r="A1082" s="27">
        <v>42775</v>
      </c>
      <c r="B1082" s="2">
        <v>125.88</v>
      </c>
      <c r="C1082" s="2">
        <v>125.93</v>
      </c>
      <c r="D1082" s="2">
        <v>125.42</v>
      </c>
      <c r="E1082" s="2">
        <v>125.42</v>
      </c>
      <c r="F1082" s="2">
        <v>-0.13</v>
      </c>
      <c r="G1082" s="2">
        <v>1113</v>
      </c>
      <c r="J1082" s="27">
        <v>42775</v>
      </c>
      <c r="K1082" s="2">
        <v>109.64</v>
      </c>
      <c r="L1082" s="2">
        <v>109.65</v>
      </c>
      <c r="M1082" s="2">
        <v>109.53</v>
      </c>
      <c r="N1082" s="2">
        <v>109.53</v>
      </c>
      <c r="O1082" s="2">
        <v>-0.05</v>
      </c>
      <c r="P1082" s="2">
        <v>-1209</v>
      </c>
    </row>
    <row r="1083" spans="1:16" x14ac:dyDescent="0.3">
      <c r="A1083" s="27">
        <v>42774</v>
      </c>
      <c r="B1083" s="2">
        <v>125.59</v>
      </c>
      <c r="C1083" s="2">
        <v>125.6</v>
      </c>
      <c r="D1083" s="2">
        <v>125.29</v>
      </c>
      <c r="E1083" s="2">
        <v>125.55</v>
      </c>
      <c r="F1083" s="2">
        <v>0.17</v>
      </c>
      <c r="G1083" s="2">
        <v>-1191</v>
      </c>
      <c r="J1083" s="27">
        <v>42774</v>
      </c>
      <c r="K1083" s="2">
        <v>109.58</v>
      </c>
      <c r="L1083" s="2">
        <v>109.59</v>
      </c>
      <c r="M1083" s="2">
        <v>109.53</v>
      </c>
      <c r="N1083" s="2">
        <v>109.58</v>
      </c>
      <c r="O1083" s="2">
        <v>0.04</v>
      </c>
      <c r="P1083" s="2">
        <v>1109</v>
      </c>
    </row>
    <row r="1084" spans="1:16" x14ac:dyDescent="0.3">
      <c r="A1084" s="27">
        <v>42773</v>
      </c>
      <c r="B1084" s="2">
        <v>125.35</v>
      </c>
      <c r="C1084" s="2">
        <v>125.71</v>
      </c>
      <c r="D1084" s="2">
        <v>125.35</v>
      </c>
      <c r="E1084" s="2">
        <v>125.38</v>
      </c>
      <c r="F1084" s="2">
        <v>0.16</v>
      </c>
      <c r="G1084" s="2">
        <v>2790</v>
      </c>
      <c r="J1084" s="27">
        <v>42773</v>
      </c>
      <c r="K1084" s="2">
        <v>109.53</v>
      </c>
      <c r="L1084" s="2">
        <v>109.64</v>
      </c>
      <c r="M1084" s="2">
        <v>109.52</v>
      </c>
      <c r="N1084" s="2">
        <v>109.54</v>
      </c>
      <c r="O1084" s="2">
        <v>0.05</v>
      </c>
      <c r="P1084" s="2">
        <v>11241</v>
      </c>
    </row>
    <row r="1085" spans="1:16" x14ac:dyDescent="0.3">
      <c r="A1085" s="27">
        <v>42772</v>
      </c>
      <c r="B1085" s="2">
        <v>125.09</v>
      </c>
      <c r="C1085" s="2">
        <v>125.37</v>
      </c>
      <c r="D1085" s="2">
        <v>125.07</v>
      </c>
      <c r="E1085" s="2">
        <v>125.22</v>
      </c>
      <c r="F1085" s="2">
        <v>0.22</v>
      </c>
      <c r="G1085" s="2">
        <v>2590</v>
      </c>
      <c r="J1085" s="27">
        <v>42772</v>
      </c>
      <c r="K1085" s="2">
        <v>109.44</v>
      </c>
      <c r="L1085" s="2">
        <v>109.51</v>
      </c>
      <c r="M1085" s="2">
        <v>109.44</v>
      </c>
      <c r="N1085" s="2">
        <v>109.49</v>
      </c>
      <c r="O1085" s="2">
        <v>0.08</v>
      </c>
      <c r="P1085" s="2">
        <v>1902</v>
      </c>
    </row>
    <row r="1086" spans="1:16" x14ac:dyDescent="0.3">
      <c r="A1086" s="27">
        <v>42769</v>
      </c>
      <c r="B1086" s="2">
        <v>125.26</v>
      </c>
      <c r="C1086" s="2">
        <v>125.27</v>
      </c>
      <c r="D1086" s="2">
        <v>124.95</v>
      </c>
      <c r="E1086" s="2">
        <v>125</v>
      </c>
      <c r="F1086" s="2">
        <v>-0.23</v>
      </c>
      <c r="G1086" s="2">
        <v>-1326</v>
      </c>
      <c r="J1086" s="27">
        <v>42769</v>
      </c>
      <c r="K1086" s="2">
        <v>109.46</v>
      </c>
      <c r="L1086" s="2">
        <v>109.46</v>
      </c>
      <c r="M1086" s="2">
        <v>109.39</v>
      </c>
      <c r="N1086" s="2">
        <v>109.41</v>
      </c>
      <c r="O1086" s="2">
        <v>-0.02</v>
      </c>
      <c r="P1086" s="2">
        <v>-3533</v>
      </c>
    </row>
    <row r="1087" spans="1:16" x14ac:dyDescent="0.3">
      <c r="A1087" s="27">
        <v>42768</v>
      </c>
      <c r="B1087" s="2">
        <v>125.06</v>
      </c>
      <c r="C1087" s="2">
        <v>125.35</v>
      </c>
      <c r="D1087" s="2">
        <v>124.95</v>
      </c>
      <c r="E1087" s="2">
        <v>125.23</v>
      </c>
      <c r="F1087" s="2">
        <v>0.14000000000000001</v>
      </c>
      <c r="G1087" s="2">
        <v>1932</v>
      </c>
      <c r="J1087" s="27">
        <v>42768</v>
      </c>
      <c r="K1087" s="2">
        <v>109.4</v>
      </c>
      <c r="L1087" s="2">
        <v>109.46</v>
      </c>
      <c r="M1087" s="2">
        <v>109.36</v>
      </c>
      <c r="N1087" s="2">
        <v>109.43</v>
      </c>
      <c r="O1087" s="2">
        <v>0.04</v>
      </c>
      <c r="P1087" s="2">
        <v>-3790</v>
      </c>
    </row>
    <row r="1088" spans="1:16" x14ac:dyDescent="0.3">
      <c r="A1088" s="27">
        <v>42767</v>
      </c>
      <c r="B1088" s="2">
        <v>125.26</v>
      </c>
      <c r="C1088" s="2">
        <v>125.35</v>
      </c>
      <c r="D1088" s="2">
        <v>124.98</v>
      </c>
      <c r="E1088" s="2">
        <v>125.09</v>
      </c>
      <c r="F1088" s="2">
        <v>-0.17</v>
      </c>
      <c r="G1088" s="2">
        <v>-2633</v>
      </c>
      <c r="J1088" s="27">
        <v>42767</v>
      </c>
      <c r="K1088" s="2">
        <v>109.45</v>
      </c>
      <c r="L1088" s="2">
        <v>109.47</v>
      </c>
      <c r="M1088" s="2">
        <v>109.39</v>
      </c>
      <c r="N1088" s="2">
        <v>109.39</v>
      </c>
      <c r="O1088" s="2">
        <v>-0.05</v>
      </c>
      <c r="P1088" s="2">
        <v>-3379</v>
      </c>
    </row>
    <row r="1089" spans="1:16" x14ac:dyDescent="0.3">
      <c r="A1089" s="27">
        <v>42766</v>
      </c>
      <c r="B1089" s="2">
        <v>125.1</v>
      </c>
      <c r="C1089" s="2">
        <v>125.33</v>
      </c>
      <c r="D1089" s="2">
        <v>124.91</v>
      </c>
      <c r="E1089" s="2">
        <v>125.26</v>
      </c>
      <c r="F1089" s="2">
        <v>0.37</v>
      </c>
      <c r="G1089" s="2">
        <v>-1085</v>
      </c>
      <c r="J1089" s="27">
        <v>42766</v>
      </c>
      <c r="K1089" s="2">
        <v>109.41</v>
      </c>
      <c r="L1089" s="2">
        <v>109.46</v>
      </c>
      <c r="M1089" s="2">
        <v>109.37</v>
      </c>
      <c r="N1089" s="2">
        <v>109.44</v>
      </c>
      <c r="O1089" s="2">
        <v>7.0000000000000007E-2</v>
      </c>
      <c r="P1089" s="2">
        <v>-4349</v>
      </c>
    </row>
    <row r="1090" spans="1:16" x14ac:dyDescent="0.3">
      <c r="A1090" s="27">
        <v>42761</v>
      </c>
      <c r="B1090" s="2">
        <v>125.15</v>
      </c>
      <c r="C1090" s="2">
        <v>125.15</v>
      </c>
      <c r="D1090" s="2">
        <v>124.77</v>
      </c>
      <c r="E1090" s="2">
        <v>124.89</v>
      </c>
      <c r="F1090" s="2">
        <v>-0.62</v>
      </c>
      <c r="G1090" s="2">
        <v>-5955</v>
      </c>
      <c r="J1090" s="27">
        <v>42761</v>
      </c>
      <c r="K1090" s="2">
        <v>109.49</v>
      </c>
      <c r="L1090" s="2">
        <v>109.49</v>
      </c>
      <c r="M1090" s="2">
        <v>109.35</v>
      </c>
      <c r="N1090" s="2">
        <v>109.37</v>
      </c>
      <c r="O1090" s="2">
        <v>-0.18</v>
      </c>
      <c r="P1090" s="2">
        <v>-7311</v>
      </c>
    </row>
    <row r="1091" spans="1:16" x14ac:dyDescent="0.3">
      <c r="A1091" s="27">
        <v>42760</v>
      </c>
      <c r="B1091" s="2">
        <v>125.6</v>
      </c>
      <c r="C1091" s="2">
        <v>125.66</v>
      </c>
      <c r="D1091" s="2">
        <v>125.43</v>
      </c>
      <c r="E1091" s="2">
        <v>125.51</v>
      </c>
      <c r="F1091" s="2">
        <v>-0.33</v>
      </c>
      <c r="G1091" s="2">
        <v>-2130</v>
      </c>
      <c r="J1091" s="27">
        <v>42760</v>
      </c>
      <c r="K1091" s="2">
        <v>109.57</v>
      </c>
      <c r="L1091" s="2">
        <v>109.58</v>
      </c>
      <c r="M1091" s="2">
        <v>109.53</v>
      </c>
      <c r="N1091" s="2">
        <v>109.55</v>
      </c>
      <c r="O1091" s="2">
        <v>-7.0000000000000007E-2</v>
      </c>
      <c r="P1091" s="2">
        <v>-8410</v>
      </c>
    </row>
    <row r="1092" spans="1:16" x14ac:dyDescent="0.3">
      <c r="A1092" s="27">
        <v>42759</v>
      </c>
      <c r="B1092" s="2">
        <v>125.85</v>
      </c>
      <c r="C1092" s="2">
        <v>125.95</v>
      </c>
      <c r="D1092" s="2">
        <v>125.74</v>
      </c>
      <c r="E1092" s="2">
        <v>125.84</v>
      </c>
      <c r="F1092" s="2">
        <v>0.28000000000000003</v>
      </c>
      <c r="G1092" s="2">
        <v>474</v>
      </c>
      <c r="J1092" s="27">
        <v>42759</v>
      </c>
      <c r="K1092" s="2">
        <v>109.6</v>
      </c>
      <c r="L1092" s="2">
        <v>109.63</v>
      </c>
      <c r="M1092" s="2">
        <v>109.57</v>
      </c>
      <c r="N1092" s="2">
        <v>109.62</v>
      </c>
      <c r="O1092" s="2">
        <v>7.0000000000000007E-2</v>
      </c>
      <c r="P1092" s="2">
        <v>4231</v>
      </c>
    </row>
    <row r="1093" spans="1:16" x14ac:dyDescent="0.3">
      <c r="A1093" s="27">
        <v>42758</v>
      </c>
      <c r="B1093" s="2">
        <v>125.66</v>
      </c>
      <c r="C1093" s="2">
        <v>125.86</v>
      </c>
      <c r="D1093" s="2">
        <v>125.46</v>
      </c>
      <c r="E1093" s="2">
        <v>125.56</v>
      </c>
      <c r="F1093" s="2">
        <v>0</v>
      </c>
      <c r="G1093" s="2">
        <v>-125</v>
      </c>
      <c r="J1093" s="27">
        <v>42758</v>
      </c>
      <c r="K1093" s="2">
        <v>109.58</v>
      </c>
      <c r="L1093" s="2">
        <v>109.62</v>
      </c>
      <c r="M1093" s="2">
        <v>109.54</v>
      </c>
      <c r="N1093" s="2">
        <v>109.55</v>
      </c>
      <c r="O1093" s="2">
        <v>0.01</v>
      </c>
      <c r="P1093" s="2">
        <v>1100</v>
      </c>
    </row>
    <row r="1094" spans="1:16" x14ac:dyDescent="0.3">
      <c r="A1094" s="27">
        <v>42755</v>
      </c>
      <c r="B1094" s="2">
        <v>125</v>
      </c>
      <c r="C1094" s="2">
        <v>125.56</v>
      </c>
      <c r="D1094" s="2">
        <v>124.91</v>
      </c>
      <c r="E1094" s="2">
        <v>125.56</v>
      </c>
      <c r="F1094" s="2">
        <v>0.42</v>
      </c>
      <c r="G1094" s="2">
        <v>1751</v>
      </c>
      <c r="J1094" s="27">
        <v>42755</v>
      </c>
      <c r="K1094" s="2">
        <v>109.43</v>
      </c>
      <c r="L1094" s="2">
        <v>109.54</v>
      </c>
      <c r="M1094" s="2">
        <v>109.41</v>
      </c>
      <c r="N1094" s="2">
        <v>109.54</v>
      </c>
      <c r="O1094" s="2">
        <v>0.11</v>
      </c>
      <c r="P1094" s="2">
        <v>-2692</v>
      </c>
    </row>
    <row r="1095" spans="1:16" x14ac:dyDescent="0.3">
      <c r="A1095" s="27">
        <v>42754</v>
      </c>
      <c r="B1095" s="2">
        <v>125.2</v>
      </c>
      <c r="C1095" s="2">
        <v>125.2</v>
      </c>
      <c r="D1095" s="2">
        <v>124.94</v>
      </c>
      <c r="E1095" s="2">
        <v>125.14</v>
      </c>
      <c r="F1095" s="2">
        <v>-0.42</v>
      </c>
      <c r="G1095" s="2">
        <v>-440</v>
      </c>
      <c r="J1095" s="27">
        <v>42754</v>
      </c>
      <c r="K1095" s="2">
        <v>109.48</v>
      </c>
      <c r="L1095" s="2">
        <v>109.48</v>
      </c>
      <c r="M1095" s="2">
        <v>109.39</v>
      </c>
      <c r="N1095" s="2">
        <v>109.43</v>
      </c>
      <c r="O1095" s="2">
        <v>-0.11</v>
      </c>
      <c r="P1095" s="2">
        <v>-9680</v>
      </c>
    </row>
    <row r="1096" spans="1:16" x14ac:dyDescent="0.3">
      <c r="A1096" s="27">
        <v>42753</v>
      </c>
      <c r="B1096" s="2">
        <v>126.08</v>
      </c>
      <c r="C1096" s="2">
        <v>126.08</v>
      </c>
      <c r="D1096" s="2">
        <v>125.55</v>
      </c>
      <c r="E1096" s="2">
        <v>125.56</v>
      </c>
      <c r="F1096" s="2">
        <v>-0.28999999999999998</v>
      </c>
      <c r="G1096" s="2">
        <v>-1970</v>
      </c>
      <c r="J1096" s="27">
        <v>42753</v>
      </c>
      <c r="K1096" s="2">
        <v>109.68</v>
      </c>
      <c r="L1096" s="2">
        <v>109.69</v>
      </c>
      <c r="M1096" s="2">
        <v>109.54</v>
      </c>
      <c r="N1096" s="2">
        <v>109.54</v>
      </c>
      <c r="O1096" s="2">
        <v>-0.1</v>
      </c>
      <c r="P1096" s="2">
        <v>-3456</v>
      </c>
    </row>
    <row r="1097" spans="1:16" x14ac:dyDescent="0.3">
      <c r="A1097" s="27">
        <v>42752</v>
      </c>
      <c r="B1097" s="2">
        <v>125.61</v>
      </c>
      <c r="C1097" s="2">
        <v>125.92</v>
      </c>
      <c r="D1097" s="2">
        <v>125.6</v>
      </c>
      <c r="E1097" s="2">
        <v>125.85</v>
      </c>
      <c r="F1097" s="2">
        <v>0.18</v>
      </c>
      <c r="G1097" s="2">
        <v>1382</v>
      </c>
      <c r="J1097" s="27">
        <v>42752</v>
      </c>
      <c r="K1097" s="2">
        <v>109.61</v>
      </c>
      <c r="L1097" s="2">
        <v>109.67</v>
      </c>
      <c r="M1097" s="2">
        <v>109.59</v>
      </c>
      <c r="N1097" s="2">
        <v>109.64</v>
      </c>
      <c r="O1097" s="2">
        <v>0.03</v>
      </c>
      <c r="P1097" s="2">
        <v>-4496</v>
      </c>
    </row>
    <row r="1098" spans="1:16" x14ac:dyDescent="0.3">
      <c r="A1098" s="27">
        <v>42751</v>
      </c>
      <c r="B1098" s="2">
        <v>125.73</v>
      </c>
      <c r="C1098" s="2">
        <v>125.8</v>
      </c>
      <c r="D1098" s="2">
        <v>125.52</v>
      </c>
      <c r="E1098" s="2">
        <v>125.67</v>
      </c>
      <c r="F1098" s="2">
        <v>-0.32</v>
      </c>
      <c r="G1098" s="2">
        <v>2102</v>
      </c>
      <c r="J1098" s="27">
        <v>42751</v>
      </c>
      <c r="K1098" s="2">
        <v>109.64</v>
      </c>
      <c r="L1098" s="2">
        <v>109.65</v>
      </c>
      <c r="M1098" s="2">
        <v>109.6</v>
      </c>
      <c r="N1098" s="2">
        <v>109.61</v>
      </c>
      <c r="O1098" s="2">
        <v>-0.06</v>
      </c>
      <c r="P1098" s="2">
        <v>4972</v>
      </c>
    </row>
    <row r="1099" spans="1:16" x14ac:dyDescent="0.3">
      <c r="A1099" s="27">
        <v>42748</v>
      </c>
      <c r="B1099" s="2">
        <v>126.1</v>
      </c>
      <c r="C1099" s="2">
        <v>126.15</v>
      </c>
      <c r="D1099" s="2">
        <v>125.68</v>
      </c>
      <c r="E1099" s="2">
        <v>125.99</v>
      </c>
      <c r="F1099" s="2">
        <v>-0.26</v>
      </c>
      <c r="G1099" s="2">
        <v>-4690</v>
      </c>
      <c r="J1099" s="27">
        <v>42748</v>
      </c>
      <c r="K1099" s="2">
        <v>109.67</v>
      </c>
      <c r="L1099" s="2">
        <v>109.67</v>
      </c>
      <c r="M1099" s="2">
        <v>109.56</v>
      </c>
      <c r="N1099" s="2">
        <v>109.67</v>
      </c>
      <c r="O1099" s="2">
        <v>-0.03</v>
      </c>
      <c r="P1099" s="2">
        <v>-9797</v>
      </c>
    </row>
    <row r="1100" spans="1:16" x14ac:dyDescent="0.3">
      <c r="A1100" s="27">
        <v>42747</v>
      </c>
      <c r="B1100" s="2">
        <v>125.68</v>
      </c>
      <c r="C1100" s="2">
        <v>126.25</v>
      </c>
      <c r="D1100" s="2">
        <v>125.67</v>
      </c>
      <c r="E1100" s="2">
        <v>126.25</v>
      </c>
      <c r="F1100" s="2">
        <v>0.82</v>
      </c>
      <c r="G1100" s="2">
        <v>5632</v>
      </c>
      <c r="J1100" s="27">
        <v>42747</v>
      </c>
      <c r="K1100" s="2">
        <v>109.61</v>
      </c>
      <c r="L1100" s="2">
        <v>109.7</v>
      </c>
      <c r="M1100" s="2">
        <v>109.6</v>
      </c>
      <c r="N1100" s="2">
        <v>109.7</v>
      </c>
      <c r="O1100" s="2">
        <v>0.16</v>
      </c>
      <c r="P1100" s="2">
        <v>-32</v>
      </c>
    </row>
    <row r="1101" spans="1:16" x14ac:dyDescent="0.3">
      <c r="A1101" s="27">
        <v>42746</v>
      </c>
      <c r="B1101" s="2">
        <v>125.7</v>
      </c>
      <c r="C1101" s="2">
        <v>125.74</v>
      </c>
      <c r="D1101" s="2">
        <v>125.43</v>
      </c>
      <c r="E1101" s="2">
        <v>125.43</v>
      </c>
      <c r="F1101" s="2">
        <v>-0.28999999999999998</v>
      </c>
      <c r="G1101" s="2">
        <v>1330</v>
      </c>
      <c r="J1101" s="27">
        <v>42746</v>
      </c>
      <c r="K1101" s="2">
        <v>109.59</v>
      </c>
      <c r="L1101" s="2">
        <v>109.61</v>
      </c>
      <c r="M1101" s="2">
        <v>109.54</v>
      </c>
      <c r="N1101" s="2">
        <v>109.54</v>
      </c>
      <c r="O1101" s="2">
        <v>-7.0000000000000007E-2</v>
      </c>
      <c r="P1101" s="2">
        <v>-2101</v>
      </c>
    </row>
    <row r="1102" spans="1:16" x14ac:dyDescent="0.3">
      <c r="A1102" s="27">
        <v>42745</v>
      </c>
      <c r="B1102" s="2">
        <v>125.68</v>
      </c>
      <c r="C1102" s="2">
        <v>125.82</v>
      </c>
      <c r="D1102" s="2">
        <v>125.48</v>
      </c>
      <c r="E1102" s="2">
        <v>125.72</v>
      </c>
      <c r="F1102" s="2">
        <v>0.32</v>
      </c>
      <c r="G1102" s="2">
        <v>1575</v>
      </c>
      <c r="J1102" s="27">
        <v>42745</v>
      </c>
      <c r="K1102" s="2">
        <v>109.58</v>
      </c>
      <c r="L1102" s="2">
        <v>109.61</v>
      </c>
      <c r="M1102" s="2">
        <v>109.55</v>
      </c>
      <c r="N1102" s="2">
        <v>109.61</v>
      </c>
      <c r="O1102" s="2">
        <v>0.08</v>
      </c>
      <c r="P1102" s="2">
        <v>834</v>
      </c>
    </row>
    <row r="1103" spans="1:16" x14ac:dyDescent="0.3">
      <c r="A1103" s="27">
        <v>42744</v>
      </c>
      <c r="B1103" s="2">
        <v>125.46</v>
      </c>
      <c r="C1103" s="2">
        <v>125.56</v>
      </c>
      <c r="D1103" s="2">
        <v>125.2</v>
      </c>
      <c r="E1103" s="2">
        <v>125.4</v>
      </c>
      <c r="F1103" s="2">
        <v>-0.35</v>
      </c>
      <c r="G1103" s="2">
        <v>610</v>
      </c>
      <c r="J1103" s="27">
        <v>42744</v>
      </c>
      <c r="K1103" s="2">
        <v>109.54</v>
      </c>
      <c r="L1103" s="2">
        <v>109.57</v>
      </c>
      <c r="M1103" s="2">
        <v>109.5</v>
      </c>
      <c r="N1103" s="2">
        <v>109.53</v>
      </c>
      <c r="O1103" s="2">
        <v>-7.0000000000000007E-2</v>
      </c>
      <c r="P1103" s="2">
        <v>422</v>
      </c>
    </row>
    <row r="1104" spans="1:16" x14ac:dyDescent="0.3">
      <c r="A1104" s="27">
        <v>42741</v>
      </c>
      <c r="B1104" s="2">
        <v>126.65</v>
      </c>
      <c r="C1104" s="2">
        <v>126.66</v>
      </c>
      <c r="D1104" s="2">
        <v>125.75</v>
      </c>
      <c r="E1104" s="2">
        <v>125.75</v>
      </c>
      <c r="F1104" s="2">
        <v>-0.4</v>
      </c>
      <c r="G1104" s="2">
        <v>-1701</v>
      </c>
      <c r="J1104" s="27">
        <v>42741</v>
      </c>
      <c r="K1104" s="2">
        <v>109.79</v>
      </c>
      <c r="L1104" s="2">
        <v>109.8</v>
      </c>
      <c r="M1104" s="2">
        <v>109.6</v>
      </c>
      <c r="N1104" s="2">
        <v>109.6</v>
      </c>
      <c r="O1104" s="2">
        <v>-0.12</v>
      </c>
      <c r="P1104" s="2">
        <v>3851</v>
      </c>
    </row>
    <row r="1105" spans="1:16" x14ac:dyDescent="0.3">
      <c r="A1105" s="27">
        <v>42740</v>
      </c>
      <c r="B1105" s="2">
        <v>126.15</v>
      </c>
      <c r="C1105" s="2">
        <v>126.23</v>
      </c>
      <c r="D1105" s="2">
        <v>125.91</v>
      </c>
      <c r="E1105" s="2">
        <v>126.15</v>
      </c>
      <c r="F1105" s="2">
        <v>0.35</v>
      </c>
      <c r="G1105" s="2">
        <v>1784</v>
      </c>
      <c r="J1105" s="27">
        <v>42740</v>
      </c>
      <c r="K1105" s="2">
        <v>109.69</v>
      </c>
      <c r="L1105" s="2">
        <v>109.73</v>
      </c>
      <c r="M1105" s="2">
        <v>109.66</v>
      </c>
      <c r="N1105" s="2">
        <v>109.72</v>
      </c>
      <c r="O1105" s="2">
        <v>0.1</v>
      </c>
      <c r="P1105" s="2">
        <v>2645</v>
      </c>
    </row>
    <row r="1106" spans="1:16" x14ac:dyDescent="0.3">
      <c r="A1106" s="27">
        <v>42739</v>
      </c>
      <c r="B1106" s="2">
        <v>126.09</v>
      </c>
      <c r="C1106" s="2">
        <v>126.21</v>
      </c>
      <c r="D1106" s="2">
        <v>125.72</v>
      </c>
      <c r="E1106" s="2">
        <v>125.8</v>
      </c>
      <c r="F1106" s="2">
        <v>-0.28000000000000003</v>
      </c>
      <c r="G1106" s="2">
        <v>435</v>
      </c>
      <c r="J1106" s="27">
        <v>42739</v>
      </c>
      <c r="K1106" s="2">
        <v>109.64</v>
      </c>
      <c r="L1106" s="2">
        <v>109.68</v>
      </c>
      <c r="M1106" s="2">
        <v>109.59</v>
      </c>
      <c r="N1106" s="2">
        <v>109.62</v>
      </c>
      <c r="O1106" s="2">
        <v>-0.01</v>
      </c>
      <c r="P1106" s="2">
        <v>651</v>
      </c>
    </row>
    <row r="1107" spans="1:16" x14ac:dyDescent="0.3">
      <c r="A1107" s="27">
        <v>42738</v>
      </c>
      <c r="B1107" s="2">
        <v>126.35</v>
      </c>
      <c r="C1107" s="2">
        <v>126.35</v>
      </c>
      <c r="D1107" s="2">
        <v>126.03</v>
      </c>
      <c r="E1107" s="2">
        <v>126.08</v>
      </c>
      <c r="F1107" s="2">
        <v>-0.19</v>
      </c>
      <c r="G1107" s="2">
        <v>883</v>
      </c>
      <c r="J1107" s="27">
        <v>42738</v>
      </c>
      <c r="K1107" s="2">
        <v>109.65</v>
      </c>
      <c r="L1107" s="2">
        <v>109.67</v>
      </c>
      <c r="M1107" s="2">
        <v>109.6</v>
      </c>
      <c r="N1107" s="2">
        <v>109.63</v>
      </c>
      <c r="O1107" s="2">
        <v>0.01</v>
      </c>
      <c r="P1107" s="2">
        <v>2065</v>
      </c>
    </row>
    <row r="1108" spans="1:16" x14ac:dyDescent="0.3">
      <c r="A1108" s="27">
        <v>42737</v>
      </c>
      <c r="B1108" s="2">
        <v>125.91</v>
      </c>
      <c r="C1108" s="2">
        <v>126.35</v>
      </c>
      <c r="D1108" s="2">
        <v>125.91</v>
      </c>
      <c r="E1108" s="2">
        <v>126.27</v>
      </c>
      <c r="F1108" s="2">
        <v>0.37</v>
      </c>
      <c r="G1108" s="2">
        <v>487</v>
      </c>
      <c r="J1108" s="27">
        <v>42737</v>
      </c>
      <c r="K1108" s="2">
        <v>109.59</v>
      </c>
      <c r="L1108" s="2">
        <v>109.64</v>
      </c>
      <c r="M1108" s="2">
        <v>109.57</v>
      </c>
      <c r="N1108" s="2">
        <v>109.62</v>
      </c>
      <c r="O1108" s="2">
        <v>0.05</v>
      </c>
      <c r="P1108" s="2">
        <v>1831</v>
      </c>
    </row>
    <row r="1109" spans="1:16" x14ac:dyDescent="0.3">
      <c r="A1109" s="27">
        <v>42733</v>
      </c>
      <c r="B1109" s="2">
        <v>125.89</v>
      </c>
      <c r="C1109" s="2">
        <v>126.47</v>
      </c>
      <c r="D1109" s="2">
        <v>125.89</v>
      </c>
      <c r="E1109" s="2">
        <v>125.9</v>
      </c>
      <c r="F1109" s="2">
        <v>0.01</v>
      </c>
      <c r="G1109" s="2">
        <v>218</v>
      </c>
      <c r="J1109" s="27">
        <v>42733</v>
      </c>
      <c r="K1109" s="2">
        <v>109.55</v>
      </c>
      <c r="L1109" s="2">
        <v>109.69</v>
      </c>
      <c r="M1109" s="2">
        <v>109.53</v>
      </c>
      <c r="N1109" s="2">
        <v>109.57</v>
      </c>
      <c r="O1109" s="2">
        <v>0.02</v>
      </c>
      <c r="P1109" s="2">
        <v>1309</v>
      </c>
    </row>
    <row r="1110" spans="1:16" x14ac:dyDescent="0.3">
      <c r="A1110" s="27">
        <v>42732</v>
      </c>
      <c r="B1110" s="2">
        <v>125.42</v>
      </c>
      <c r="C1110" s="2">
        <v>125.98</v>
      </c>
      <c r="D1110" s="2">
        <v>125.4</v>
      </c>
      <c r="E1110" s="2">
        <v>125.89</v>
      </c>
      <c r="F1110" s="2">
        <v>0.4</v>
      </c>
      <c r="G1110" s="2">
        <v>1748</v>
      </c>
      <c r="J1110" s="27">
        <v>42732</v>
      </c>
      <c r="K1110" s="2">
        <v>109.44</v>
      </c>
      <c r="L1110" s="2">
        <v>109.57</v>
      </c>
      <c r="M1110" s="2">
        <v>109.44</v>
      </c>
      <c r="N1110" s="2">
        <v>109.55</v>
      </c>
      <c r="O1110" s="2">
        <v>0.09</v>
      </c>
      <c r="P1110" s="2">
        <v>2366</v>
      </c>
    </row>
    <row r="1111" spans="1:16" x14ac:dyDescent="0.3">
      <c r="A1111" s="27">
        <v>42731</v>
      </c>
      <c r="B1111" s="2">
        <v>125.53</v>
      </c>
      <c r="C1111" s="2">
        <v>125.61</v>
      </c>
      <c r="D1111" s="2">
        <v>125.38</v>
      </c>
      <c r="E1111" s="2">
        <v>125.49</v>
      </c>
      <c r="F1111" s="2">
        <v>-7.0000000000000007E-2</v>
      </c>
      <c r="G1111" s="2">
        <v>423</v>
      </c>
      <c r="J1111" s="27">
        <v>42731</v>
      </c>
      <c r="K1111" s="2">
        <v>109.48</v>
      </c>
      <c r="L1111" s="2">
        <v>109.51</v>
      </c>
      <c r="M1111" s="2">
        <v>109.43</v>
      </c>
      <c r="N1111" s="2">
        <v>109.46</v>
      </c>
      <c r="O1111" s="2">
        <v>-0.02</v>
      </c>
      <c r="P1111" s="2">
        <v>32</v>
      </c>
    </row>
    <row r="1112" spans="1:16" x14ac:dyDescent="0.3">
      <c r="A1112" s="27">
        <v>42730</v>
      </c>
      <c r="B1112" s="2">
        <v>125.59</v>
      </c>
      <c r="C1112" s="2">
        <v>125.69</v>
      </c>
      <c r="D1112" s="2">
        <v>125.42</v>
      </c>
      <c r="E1112" s="2">
        <v>125.56</v>
      </c>
      <c r="F1112" s="2">
        <v>0.01</v>
      </c>
      <c r="G1112" s="2">
        <v>-646</v>
      </c>
      <c r="J1112" s="27">
        <v>42730</v>
      </c>
      <c r="K1112" s="2">
        <v>109.51</v>
      </c>
      <c r="L1112" s="2">
        <v>109.52</v>
      </c>
      <c r="M1112" s="2">
        <v>109.45</v>
      </c>
      <c r="N1112" s="2">
        <v>109.48</v>
      </c>
      <c r="O1112" s="2">
        <v>-0.02</v>
      </c>
      <c r="P1112" s="2">
        <v>-690</v>
      </c>
    </row>
    <row r="1113" spans="1:16" x14ac:dyDescent="0.3">
      <c r="A1113" s="27">
        <v>42727</v>
      </c>
      <c r="B1113" s="2">
        <v>125.42</v>
      </c>
      <c r="C1113" s="2">
        <v>125.9</v>
      </c>
      <c r="D1113" s="2">
        <v>125.35</v>
      </c>
      <c r="E1113" s="2">
        <v>125.55</v>
      </c>
      <c r="F1113" s="2">
        <v>-0.12</v>
      </c>
      <c r="G1113" s="2">
        <v>710</v>
      </c>
      <c r="J1113" s="27">
        <v>42727</v>
      </c>
      <c r="K1113" s="2">
        <v>109.53</v>
      </c>
      <c r="L1113" s="2">
        <v>109.62</v>
      </c>
      <c r="M1113" s="2">
        <v>109.48</v>
      </c>
      <c r="N1113" s="2">
        <v>109.5</v>
      </c>
      <c r="O1113" s="2">
        <v>-7.0000000000000007E-2</v>
      </c>
      <c r="P1113" s="2">
        <v>-2906</v>
      </c>
    </row>
    <row r="1114" spans="1:16" x14ac:dyDescent="0.3">
      <c r="A1114" s="27">
        <v>42726</v>
      </c>
      <c r="B1114" s="2">
        <v>125.85</v>
      </c>
      <c r="C1114" s="2">
        <v>125.85</v>
      </c>
      <c r="D1114" s="2">
        <v>125.28</v>
      </c>
      <c r="E1114" s="2">
        <v>125.67</v>
      </c>
      <c r="F1114" s="2">
        <v>0.02</v>
      </c>
      <c r="G1114" s="2">
        <v>-1794</v>
      </c>
      <c r="J1114" s="27">
        <v>42726</v>
      </c>
      <c r="K1114" s="2">
        <v>109.51</v>
      </c>
      <c r="L1114" s="2">
        <v>109.58</v>
      </c>
      <c r="M1114" s="2">
        <v>109.38</v>
      </c>
      <c r="N1114" s="2">
        <v>109.57</v>
      </c>
      <c r="O1114" s="2">
        <v>0.1</v>
      </c>
      <c r="P1114" s="2">
        <v>1311</v>
      </c>
    </row>
    <row r="1115" spans="1:16" x14ac:dyDescent="0.3">
      <c r="A1115" s="27">
        <v>42725</v>
      </c>
      <c r="B1115" s="2">
        <v>125.06</v>
      </c>
      <c r="C1115" s="2">
        <v>125.69</v>
      </c>
      <c r="D1115" s="2">
        <v>124.86</v>
      </c>
      <c r="E1115" s="2">
        <v>125.65</v>
      </c>
      <c r="F1115" s="2">
        <v>0.85</v>
      </c>
      <c r="G1115" s="2">
        <v>3426</v>
      </c>
      <c r="J1115" s="27">
        <v>42725</v>
      </c>
      <c r="K1115" s="2">
        <v>109.31</v>
      </c>
      <c r="L1115" s="2">
        <v>109.49</v>
      </c>
      <c r="M1115" s="2">
        <v>109.29</v>
      </c>
      <c r="N1115" s="2">
        <v>109.47</v>
      </c>
      <c r="O1115" s="2">
        <v>0.19</v>
      </c>
      <c r="P1115" s="2">
        <v>10197</v>
      </c>
    </row>
    <row r="1116" spans="1:16" x14ac:dyDescent="0.3">
      <c r="A1116" s="27">
        <v>42724</v>
      </c>
      <c r="B1116" s="2">
        <v>125.53</v>
      </c>
      <c r="C1116" s="2">
        <v>125.92</v>
      </c>
      <c r="D1116" s="2">
        <v>125.46</v>
      </c>
      <c r="E1116" s="2">
        <v>125.64</v>
      </c>
      <c r="F1116" s="2">
        <v>0.52</v>
      </c>
      <c r="G1116" s="2">
        <v>-102</v>
      </c>
      <c r="J1116" s="27">
        <v>42724</v>
      </c>
      <c r="K1116" s="2">
        <v>109.5</v>
      </c>
      <c r="L1116" s="2">
        <v>109.54</v>
      </c>
      <c r="M1116" s="2">
        <v>109.47</v>
      </c>
      <c r="N1116" s="2">
        <v>109.48</v>
      </c>
      <c r="O1116" s="2">
        <v>0.06</v>
      </c>
      <c r="P1116" s="2">
        <v>805</v>
      </c>
    </row>
    <row r="1117" spans="1:16" x14ac:dyDescent="0.3">
      <c r="A1117" s="27">
        <v>42723</v>
      </c>
      <c r="B1117" s="2">
        <v>125.27</v>
      </c>
      <c r="C1117" s="2">
        <v>125.37</v>
      </c>
      <c r="D1117" s="2">
        <v>125.07</v>
      </c>
      <c r="E1117" s="2">
        <v>125.12</v>
      </c>
      <c r="F1117" s="2">
        <v>-0.19</v>
      </c>
      <c r="G1117" s="2">
        <v>-2175</v>
      </c>
      <c r="J1117" s="27">
        <v>42723</v>
      </c>
      <c r="K1117" s="2">
        <v>109.49</v>
      </c>
      <c r="L1117" s="2">
        <v>109.52</v>
      </c>
      <c r="M1117" s="2">
        <v>109.42</v>
      </c>
      <c r="N1117" s="2">
        <v>109.42</v>
      </c>
      <c r="O1117" s="2">
        <v>-0.08</v>
      </c>
      <c r="P1117" s="2">
        <v>-9099</v>
      </c>
    </row>
    <row r="1118" spans="1:16" x14ac:dyDescent="0.3">
      <c r="A1118" s="27">
        <v>42720</v>
      </c>
      <c r="B1118" s="2">
        <v>124.79</v>
      </c>
      <c r="C1118" s="2">
        <v>125.31</v>
      </c>
      <c r="D1118" s="2">
        <v>124.74</v>
      </c>
      <c r="E1118" s="2">
        <v>125.31</v>
      </c>
      <c r="F1118" s="2">
        <v>0.33</v>
      </c>
      <c r="G1118" s="2">
        <v>-2160</v>
      </c>
      <c r="J1118" s="27">
        <v>42720</v>
      </c>
      <c r="K1118" s="2">
        <v>109.41</v>
      </c>
      <c r="L1118" s="2">
        <v>109.5</v>
      </c>
      <c r="M1118" s="2">
        <v>109.4</v>
      </c>
      <c r="N1118" s="2">
        <v>109.5</v>
      </c>
      <c r="O1118" s="2">
        <v>0.06</v>
      </c>
      <c r="P1118" s="2">
        <v>872</v>
      </c>
    </row>
    <row r="1119" spans="1:16" x14ac:dyDescent="0.3">
      <c r="A1119" s="27">
        <v>42719</v>
      </c>
      <c r="B1119" s="2">
        <v>124.5</v>
      </c>
      <c r="C1119" s="2">
        <v>124.98</v>
      </c>
      <c r="D1119" s="2">
        <v>124.39</v>
      </c>
      <c r="E1119" s="2">
        <v>124.98</v>
      </c>
      <c r="F1119" s="2">
        <v>-0.62</v>
      </c>
      <c r="G1119" s="2">
        <v>-3273</v>
      </c>
      <c r="J1119" s="27">
        <v>42719</v>
      </c>
      <c r="K1119" s="2">
        <v>109.32</v>
      </c>
      <c r="L1119" s="2">
        <v>109.44</v>
      </c>
      <c r="M1119" s="2">
        <v>109.31</v>
      </c>
      <c r="N1119" s="2">
        <v>109.44</v>
      </c>
      <c r="O1119" s="2">
        <v>-0.15</v>
      </c>
      <c r="P1119" s="2">
        <v>-4082</v>
      </c>
    </row>
    <row r="1120" spans="1:16" x14ac:dyDescent="0.3">
      <c r="A1120" s="27">
        <v>42718</v>
      </c>
      <c r="B1120" s="2">
        <v>124.89</v>
      </c>
      <c r="C1120" s="2">
        <v>125.65</v>
      </c>
      <c r="D1120" s="2">
        <v>124.88</v>
      </c>
      <c r="E1120" s="2">
        <v>125.6</v>
      </c>
      <c r="F1120" s="2">
        <v>0.73</v>
      </c>
      <c r="G1120" s="2">
        <v>-1118</v>
      </c>
      <c r="J1120" s="27">
        <v>42718</v>
      </c>
      <c r="K1120" s="2">
        <v>109.49</v>
      </c>
      <c r="L1120" s="2">
        <v>109.63</v>
      </c>
      <c r="M1120" s="2">
        <v>109.48</v>
      </c>
      <c r="N1120" s="2">
        <v>109.59</v>
      </c>
      <c r="O1120" s="2">
        <v>0.11</v>
      </c>
      <c r="P1120" s="2">
        <v>-1290</v>
      </c>
    </row>
    <row r="1121" spans="1:16" x14ac:dyDescent="0.3">
      <c r="A1121" s="27">
        <v>42717</v>
      </c>
      <c r="B1121" s="2">
        <v>124.67</v>
      </c>
      <c r="C1121" s="2">
        <v>124.97</v>
      </c>
      <c r="D1121" s="2">
        <v>124.59</v>
      </c>
      <c r="E1121" s="2">
        <v>124.87</v>
      </c>
      <c r="F1121" s="2">
        <v>0.55000000000000004</v>
      </c>
      <c r="G1121" s="2">
        <v>1501</v>
      </c>
      <c r="J1121" s="27">
        <v>42717</v>
      </c>
      <c r="K1121" s="2">
        <v>109.36</v>
      </c>
      <c r="L1121" s="2">
        <v>109.52</v>
      </c>
      <c r="M1121" s="2">
        <v>109.36</v>
      </c>
      <c r="N1121" s="2">
        <v>109.48</v>
      </c>
      <c r="O1121" s="2">
        <v>0.17</v>
      </c>
      <c r="P1121" s="2">
        <v>770</v>
      </c>
    </row>
    <row r="1122" spans="1:16" x14ac:dyDescent="0.3">
      <c r="A1122" s="27">
        <v>42716</v>
      </c>
      <c r="B1122" s="2">
        <v>124.32</v>
      </c>
      <c r="C1122" s="2">
        <v>124.43</v>
      </c>
      <c r="D1122" s="2">
        <v>124.05</v>
      </c>
      <c r="E1122" s="2">
        <v>124.32</v>
      </c>
      <c r="F1122" s="2">
        <v>-0.48</v>
      </c>
      <c r="G1122" s="2">
        <v>998</v>
      </c>
      <c r="J1122" s="27">
        <v>42716</v>
      </c>
      <c r="K1122" s="2">
        <v>109.25</v>
      </c>
      <c r="L1122" s="2">
        <v>109.31</v>
      </c>
      <c r="M1122" s="2">
        <v>109.23</v>
      </c>
      <c r="N1122" s="2">
        <v>109.31</v>
      </c>
      <c r="O1122" s="2">
        <v>-0.01</v>
      </c>
      <c r="P1122" s="2">
        <v>2162</v>
      </c>
    </row>
    <row r="1123" spans="1:16" x14ac:dyDescent="0.3">
      <c r="A1123" s="27">
        <v>42713</v>
      </c>
      <c r="B1123" s="2">
        <v>124.65</v>
      </c>
      <c r="C1123" s="2">
        <v>124.95</v>
      </c>
      <c r="D1123" s="2">
        <v>124.58</v>
      </c>
      <c r="E1123" s="2">
        <v>124.8</v>
      </c>
      <c r="F1123" s="2">
        <v>-0.52</v>
      </c>
      <c r="G1123" s="2">
        <v>-2421</v>
      </c>
      <c r="J1123" s="27">
        <v>42713</v>
      </c>
      <c r="K1123" s="2">
        <v>109.31</v>
      </c>
      <c r="L1123" s="2">
        <v>109.37</v>
      </c>
      <c r="M1123" s="2">
        <v>109.24</v>
      </c>
      <c r="N1123" s="2">
        <v>109.32</v>
      </c>
      <c r="O1123" s="2">
        <v>-0.1</v>
      </c>
      <c r="P1123" s="2">
        <v>-8875</v>
      </c>
    </row>
    <row r="1124" spans="1:16" x14ac:dyDescent="0.3">
      <c r="A1124" s="27">
        <v>42712</v>
      </c>
      <c r="B1124" s="2">
        <v>125.18</v>
      </c>
      <c r="C1124" s="2">
        <v>125.35</v>
      </c>
      <c r="D1124" s="2">
        <v>125.08</v>
      </c>
      <c r="E1124" s="2">
        <v>125.32</v>
      </c>
      <c r="F1124" s="2">
        <v>0.4</v>
      </c>
      <c r="G1124" s="2">
        <v>709</v>
      </c>
      <c r="J1124" s="27">
        <v>42712</v>
      </c>
      <c r="K1124" s="2">
        <v>109.36</v>
      </c>
      <c r="L1124" s="2">
        <v>109.42</v>
      </c>
      <c r="M1124" s="2">
        <v>109.33</v>
      </c>
      <c r="N1124" s="2">
        <v>109.42</v>
      </c>
      <c r="O1124" s="2">
        <v>0.12</v>
      </c>
      <c r="P1124" s="2">
        <v>2386</v>
      </c>
    </row>
    <row r="1125" spans="1:16" x14ac:dyDescent="0.3">
      <c r="A1125" s="27">
        <v>42711</v>
      </c>
      <c r="B1125" s="2">
        <v>124.85</v>
      </c>
      <c r="C1125" s="2">
        <v>125.11</v>
      </c>
      <c r="D1125" s="2">
        <v>124.68</v>
      </c>
      <c r="E1125" s="2">
        <v>124.92</v>
      </c>
      <c r="F1125" s="2">
        <v>0.12</v>
      </c>
      <c r="G1125" s="2">
        <v>-1981</v>
      </c>
      <c r="J1125" s="27">
        <v>42711</v>
      </c>
      <c r="K1125" s="2">
        <v>109.29</v>
      </c>
      <c r="L1125" s="2">
        <v>109.34</v>
      </c>
      <c r="M1125" s="2">
        <v>109.22</v>
      </c>
      <c r="N1125" s="2">
        <v>109.3</v>
      </c>
      <c r="O1125" s="2">
        <v>0.06</v>
      </c>
      <c r="P1125" s="2">
        <v>-2606</v>
      </c>
    </row>
    <row r="1126" spans="1:16" x14ac:dyDescent="0.3">
      <c r="A1126" s="27">
        <v>42710</v>
      </c>
      <c r="B1126" s="2">
        <v>124.71</v>
      </c>
      <c r="C1126" s="2">
        <v>125.49</v>
      </c>
      <c r="D1126" s="2">
        <v>124.71</v>
      </c>
      <c r="E1126" s="2">
        <v>124.8</v>
      </c>
      <c r="F1126" s="2">
        <v>-0.28999999999999998</v>
      </c>
      <c r="G1126" s="2">
        <v>1138</v>
      </c>
      <c r="J1126" s="27">
        <v>42710</v>
      </c>
      <c r="K1126" s="2">
        <v>109.25</v>
      </c>
      <c r="L1126" s="2">
        <v>109.38</v>
      </c>
      <c r="M1126" s="2">
        <v>109.24</v>
      </c>
      <c r="N1126" s="2">
        <v>109.24</v>
      </c>
      <c r="O1126" s="2">
        <v>-0.06</v>
      </c>
      <c r="P1126" s="2">
        <v>2710</v>
      </c>
    </row>
    <row r="1127" spans="1:16" x14ac:dyDescent="0.3">
      <c r="A1127" s="27">
        <v>42709</v>
      </c>
      <c r="B1127" s="2">
        <v>124.86</v>
      </c>
      <c r="C1127" s="2">
        <v>125.09</v>
      </c>
      <c r="D1127" s="2">
        <v>124.4</v>
      </c>
      <c r="E1127" s="2">
        <v>125.09</v>
      </c>
      <c r="F1127" s="2">
        <v>0.84</v>
      </c>
      <c r="G1127" s="2">
        <v>-228</v>
      </c>
      <c r="J1127" s="27">
        <v>42709</v>
      </c>
      <c r="K1127" s="2">
        <v>109.28</v>
      </c>
      <c r="L1127" s="2">
        <v>109.31</v>
      </c>
      <c r="M1127" s="2">
        <v>109.19</v>
      </c>
      <c r="N1127" s="2">
        <v>109.3</v>
      </c>
      <c r="O1127" s="2">
        <v>0.14000000000000001</v>
      </c>
      <c r="P1127" s="2">
        <v>-1447</v>
      </c>
    </row>
    <row r="1128" spans="1:16" x14ac:dyDescent="0.3">
      <c r="A1128" s="27">
        <v>42706</v>
      </c>
      <c r="B1128" s="2">
        <v>124.24</v>
      </c>
      <c r="C1128" s="2">
        <v>124.33</v>
      </c>
      <c r="D1128" s="2">
        <v>124.05</v>
      </c>
      <c r="E1128" s="2">
        <v>124.25</v>
      </c>
      <c r="F1128" s="2">
        <v>-0.6</v>
      </c>
      <c r="G1128" s="2">
        <v>-1060</v>
      </c>
      <c r="J1128" s="27">
        <v>42706</v>
      </c>
      <c r="K1128" s="2">
        <v>109.16</v>
      </c>
      <c r="L1128" s="2">
        <v>109.26</v>
      </c>
      <c r="M1128" s="2">
        <v>109.16</v>
      </c>
      <c r="N1128" s="2">
        <v>109.16</v>
      </c>
      <c r="O1128" s="2">
        <v>-0.14000000000000001</v>
      </c>
      <c r="P1128" s="2">
        <v>2628</v>
      </c>
    </row>
    <row r="1129" spans="1:16" x14ac:dyDescent="0.3">
      <c r="A1129" s="27">
        <v>42705</v>
      </c>
      <c r="B1129" s="2">
        <v>124.5</v>
      </c>
      <c r="C1129" s="2">
        <v>125.17</v>
      </c>
      <c r="D1129" s="2">
        <v>124.36</v>
      </c>
      <c r="E1129" s="2">
        <v>124.85</v>
      </c>
      <c r="F1129" s="2">
        <v>-0.52</v>
      </c>
      <c r="G1129" s="2">
        <v>-304</v>
      </c>
      <c r="J1129" s="27">
        <v>42705</v>
      </c>
      <c r="K1129" s="2">
        <v>109.13</v>
      </c>
      <c r="L1129" s="2">
        <v>109.35</v>
      </c>
      <c r="M1129" s="2">
        <v>109.08</v>
      </c>
      <c r="N1129" s="2">
        <v>109.3</v>
      </c>
      <c r="O1129" s="2">
        <v>-0.02</v>
      </c>
      <c r="P1129" s="2">
        <v>6477</v>
      </c>
    </row>
    <row r="1130" spans="1:16" x14ac:dyDescent="0.3">
      <c r="A1130" s="27">
        <v>42704</v>
      </c>
      <c r="B1130" s="2">
        <v>125.65</v>
      </c>
      <c r="C1130" s="2">
        <v>125.86</v>
      </c>
      <c r="D1130" s="2">
        <v>125.24</v>
      </c>
      <c r="E1130" s="2">
        <v>125.37</v>
      </c>
      <c r="F1130" s="2">
        <v>-0.05</v>
      </c>
      <c r="G1130" s="2">
        <v>-2495</v>
      </c>
      <c r="J1130" s="27">
        <v>42704</v>
      </c>
      <c r="K1130" s="2">
        <v>109.4</v>
      </c>
      <c r="L1130" s="2">
        <v>109.45</v>
      </c>
      <c r="M1130" s="2">
        <v>109.29</v>
      </c>
      <c r="N1130" s="2">
        <v>109.32</v>
      </c>
      <c r="O1130" s="2">
        <v>-0.01</v>
      </c>
      <c r="P1130" s="2">
        <v>-4815</v>
      </c>
    </row>
    <row r="1131" spans="1:16" x14ac:dyDescent="0.3">
      <c r="A1131" s="27">
        <v>42703</v>
      </c>
      <c r="B1131" s="2">
        <v>125.65</v>
      </c>
      <c r="C1131" s="2">
        <v>125.65</v>
      </c>
      <c r="D1131" s="2">
        <v>125.28</v>
      </c>
      <c r="E1131" s="2">
        <v>125.42</v>
      </c>
      <c r="F1131" s="2">
        <v>0</v>
      </c>
      <c r="G1131" s="2">
        <v>-2928</v>
      </c>
      <c r="J1131" s="27">
        <v>42703</v>
      </c>
      <c r="K1131" s="2">
        <v>109.36</v>
      </c>
      <c r="L1131" s="2">
        <v>109.4</v>
      </c>
      <c r="M1131" s="2">
        <v>109.28</v>
      </c>
      <c r="N1131" s="2">
        <v>109.33</v>
      </c>
      <c r="O1131" s="2">
        <v>0.04</v>
      </c>
      <c r="P1131" s="2">
        <v>-6383</v>
      </c>
    </row>
    <row r="1132" spans="1:16" x14ac:dyDescent="0.3">
      <c r="A1132" s="27">
        <v>42702</v>
      </c>
      <c r="B1132" s="2">
        <v>125.35</v>
      </c>
      <c r="C1132" s="2">
        <v>125.42</v>
      </c>
      <c r="D1132" s="2">
        <v>124.93</v>
      </c>
      <c r="E1132" s="2">
        <v>125.42</v>
      </c>
      <c r="F1132" s="2">
        <v>0.49</v>
      </c>
      <c r="G1132" s="2">
        <v>-1806</v>
      </c>
      <c r="J1132" s="27">
        <v>42702</v>
      </c>
      <c r="K1132" s="2">
        <v>109.18</v>
      </c>
      <c r="L1132" s="2">
        <v>109.29</v>
      </c>
      <c r="M1132" s="2">
        <v>109.09</v>
      </c>
      <c r="N1132" s="2">
        <v>109.29</v>
      </c>
      <c r="O1132" s="2">
        <v>0.24</v>
      </c>
      <c r="P1132" s="2">
        <v>5914</v>
      </c>
    </row>
    <row r="1133" spans="1:16" x14ac:dyDescent="0.3">
      <c r="A1133" s="27">
        <v>42699</v>
      </c>
      <c r="B1133" s="2">
        <v>125.03</v>
      </c>
      <c r="C1133" s="2">
        <v>125.18</v>
      </c>
      <c r="D1133" s="2">
        <v>124.31</v>
      </c>
      <c r="E1133" s="2">
        <v>124.93</v>
      </c>
      <c r="F1133" s="2">
        <v>0.05</v>
      </c>
      <c r="G1133" s="2">
        <v>1652</v>
      </c>
      <c r="J1133" s="27">
        <v>42699</v>
      </c>
      <c r="K1133" s="2">
        <v>109.05</v>
      </c>
      <c r="L1133" s="2">
        <v>109.17</v>
      </c>
      <c r="M1133" s="2">
        <v>108.78</v>
      </c>
      <c r="N1133" s="2">
        <v>109.05</v>
      </c>
      <c r="O1133" s="2">
        <v>0.02</v>
      </c>
      <c r="P1133" s="2">
        <v>-4917</v>
      </c>
    </row>
    <row r="1134" spans="1:16" x14ac:dyDescent="0.3">
      <c r="A1134" s="27">
        <v>42698</v>
      </c>
      <c r="B1134" s="2">
        <v>125.35</v>
      </c>
      <c r="C1134" s="2">
        <v>125.35</v>
      </c>
      <c r="D1134" s="2">
        <v>124.73</v>
      </c>
      <c r="E1134" s="2">
        <v>124.88</v>
      </c>
      <c r="F1134" s="2">
        <v>-0.67</v>
      </c>
      <c r="G1134" s="2">
        <v>-2106</v>
      </c>
      <c r="J1134" s="27">
        <v>42698</v>
      </c>
      <c r="K1134" s="2">
        <v>109.2</v>
      </c>
      <c r="L1134" s="2">
        <v>109.21</v>
      </c>
      <c r="M1134" s="2">
        <v>108.99</v>
      </c>
      <c r="N1134" s="2">
        <v>109.03</v>
      </c>
      <c r="O1134" s="2">
        <v>-0.22</v>
      </c>
      <c r="P1134" s="2">
        <v>-14326</v>
      </c>
    </row>
    <row r="1135" spans="1:16" x14ac:dyDescent="0.3">
      <c r="A1135" s="27">
        <v>42697</v>
      </c>
      <c r="B1135" s="2">
        <v>125.61</v>
      </c>
      <c r="C1135" s="2">
        <v>125.67</v>
      </c>
      <c r="D1135" s="2">
        <v>125.24</v>
      </c>
      <c r="E1135" s="2">
        <v>125.55</v>
      </c>
      <c r="F1135" s="2">
        <v>0.2</v>
      </c>
      <c r="G1135" s="2">
        <v>1647</v>
      </c>
      <c r="J1135" s="27">
        <v>42697</v>
      </c>
      <c r="K1135" s="2">
        <v>109.32</v>
      </c>
      <c r="L1135" s="2">
        <v>109.32</v>
      </c>
      <c r="M1135" s="2">
        <v>109.12</v>
      </c>
      <c r="N1135" s="2">
        <v>109.25</v>
      </c>
      <c r="O1135" s="2">
        <v>0</v>
      </c>
      <c r="P1135" s="2">
        <v>-2567</v>
      </c>
    </row>
    <row r="1136" spans="1:16" x14ac:dyDescent="0.3">
      <c r="A1136" s="27">
        <v>42696</v>
      </c>
      <c r="B1136" s="2">
        <v>125.92</v>
      </c>
      <c r="C1136" s="2">
        <v>126.27</v>
      </c>
      <c r="D1136" s="2">
        <v>125.3</v>
      </c>
      <c r="E1136" s="2">
        <v>125.35</v>
      </c>
      <c r="F1136" s="2">
        <v>-0.22</v>
      </c>
      <c r="G1136" s="2">
        <v>-710</v>
      </c>
      <c r="J1136" s="27">
        <v>42696</v>
      </c>
      <c r="K1136" s="2">
        <v>109.4</v>
      </c>
      <c r="L1136" s="2">
        <v>109.51</v>
      </c>
      <c r="M1136" s="2">
        <v>109.21</v>
      </c>
      <c r="N1136" s="2">
        <v>109.25</v>
      </c>
      <c r="O1136" s="2">
        <v>-7.0000000000000007E-2</v>
      </c>
      <c r="P1136" s="2">
        <v>10347</v>
      </c>
    </row>
    <row r="1137" spans="1:16" x14ac:dyDescent="0.3">
      <c r="A1137" s="27">
        <v>42695</v>
      </c>
      <c r="B1137" s="2">
        <v>125.55</v>
      </c>
      <c r="C1137" s="2">
        <v>125.72</v>
      </c>
      <c r="D1137" s="2">
        <v>125.23</v>
      </c>
      <c r="E1137" s="2">
        <v>125.57</v>
      </c>
      <c r="F1137" s="2">
        <v>-0.01</v>
      </c>
      <c r="G1137" s="2">
        <v>-399</v>
      </c>
      <c r="J1137" s="27">
        <v>42695</v>
      </c>
      <c r="K1137" s="2">
        <v>109.37</v>
      </c>
      <c r="L1137" s="2">
        <v>109.4</v>
      </c>
      <c r="M1137" s="2">
        <v>109.26</v>
      </c>
      <c r="N1137" s="2">
        <v>109.32</v>
      </c>
      <c r="O1137" s="2">
        <v>-0.04</v>
      </c>
      <c r="P1137" s="2">
        <v>2825</v>
      </c>
    </row>
    <row r="1138" spans="1:16" x14ac:dyDescent="0.3">
      <c r="A1138" s="27">
        <v>42692</v>
      </c>
      <c r="B1138" s="2">
        <v>125.5</v>
      </c>
      <c r="C1138" s="2">
        <v>125.88</v>
      </c>
      <c r="D1138" s="2">
        <v>125.17</v>
      </c>
      <c r="E1138" s="2">
        <v>125.58</v>
      </c>
      <c r="F1138" s="2">
        <v>-0.8</v>
      </c>
      <c r="G1138" s="2">
        <v>-1895</v>
      </c>
      <c r="J1138" s="27">
        <v>42692</v>
      </c>
      <c r="K1138" s="2">
        <v>109.25</v>
      </c>
      <c r="L1138" s="2">
        <v>109.45</v>
      </c>
      <c r="M1138" s="2">
        <v>109.21</v>
      </c>
      <c r="N1138" s="2">
        <v>109.36</v>
      </c>
      <c r="O1138" s="2">
        <v>-0.14000000000000001</v>
      </c>
      <c r="P1138" s="2">
        <v>4834</v>
      </c>
    </row>
    <row r="1139" spans="1:16" x14ac:dyDescent="0.3">
      <c r="A1139" s="27">
        <v>42691</v>
      </c>
      <c r="B1139" s="2">
        <v>125.92</v>
      </c>
      <c r="C1139" s="2">
        <v>126.38</v>
      </c>
      <c r="D1139" s="2">
        <v>125.15</v>
      </c>
      <c r="E1139" s="2">
        <v>126.38</v>
      </c>
      <c r="F1139" s="2">
        <v>0.96</v>
      </c>
      <c r="G1139" s="2">
        <v>3250</v>
      </c>
      <c r="J1139" s="27">
        <v>42691</v>
      </c>
      <c r="K1139" s="2">
        <v>109.4</v>
      </c>
      <c r="L1139" s="2">
        <v>109.5</v>
      </c>
      <c r="M1139" s="2">
        <v>109.05</v>
      </c>
      <c r="N1139" s="2">
        <v>109.5</v>
      </c>
      <c r="O1139" s="2">
        <v>0.23</v>
      </c>
      <c r="P1139" s="2">
        <v>4675</v>
      </c>
    </row>
    <row r="1140" spans="1:16" x14ac:dyDescent="0.3">
      <c r="A1140" s="27">
        <v>42690</v>
      </c>
      <c r="B1140" s="2">
        <v>126.3</v>
      </c>
      <c r="C1140" s="2">
        <v>126.66</v>
      </c>
      <c r="D1140" s="2">
        <v>125.42</v>
      </c>
      <c r="E1140" s="2">
        <v>125.42</v>
      </c>
      <c r="F1140" s="2">
        <v>-0.93</v>
      </c>
      <c r="G1140" s="2">
        <v>534</v>
      </c>
      <c r="J1140" s="27">
        <v>42690</v>
      </c>
      <c r="K1140" s="2">
        <v>109.55</v>
      </c>
      <c r="L1140" s="2">
        <v>109.67</v>
      </c>
      <c r="M1140" s="2">
        <v>109.24</v>
      </c>
      <c r="N1140" s="2">
        <v>109.27</v>
      </c>
      <c r="O1140" s="2">
        <v>-0.3</v>
      </c>
      <c r="P1140" s="2">
        <v>6123</v>
      </c>
    </row>
    <row r="1141" spans="1:16" x14ac:dyDescent="0.3">
      <c r="A1141" s="27">
        <v>42689</v>
      </c>
      <c r="B1141" s="2">
        <v>126.06</v>
      </c>
      <c r="C1141" s="2">
        <v>126.62</v>
      </c>
      <c r="D1141" s="2">
        <v>125.82</v>
      </c>
      <c r="E1141" s="2">
        <v>126.35</v>
      </c>
      <c r="F1141" s="2">
        <v>0.65</v>
      </c>
      <c r="G1141" s="2">
        <v>5342</v>
      </c>
      <c r="J1141" s="27">
        <v>42689</v>
      </c>
      <c r="K1141" s="2">
        <v>109.6</v>
      </c>
      <c r="L1141" s="2">
        <v>109.73</v>
      </c>
      <c r="M1141" s="2">
        <v>109.5</v>
      </c>
      <c r="N1141" s="2">
        <v>109.57</v>
      </c>
      <c r="O1141" s="2">
        <v>7.0000000000000007E-2</v>
      </c>
      <c r="P1141" s="2">
        <v>5611</v>
      </c>
    </row>
    <row r="1142" spans="1:16" x14ac:dyDescent="0.3">
      <c r="A1142" s="27">
        <v>42688</v>
      </c>
      <c r="B1142" s="2">
        <v>127.15</v>
      </c>
      <c r="C1142" s="2">
        <v>127.46</v>
      </c>
      <c r="D1142" s="2">
        <v>125.7</v>
      </c>
      <c r="E1142" s="2">
        <v>125.7</v>
      </c>
      <c r="F1142" s="2">
        <v>-1.75</v>
      </c>
      <c r="G1142" s="2">
        <v>4781</v>
      </c>
      <c r="J1142" s="27">
        <v>42688</v>
      </c>
      <c r="K1142" s="2">
        <v>109.96</v>
      </c>
      <c r="L1142" s="2">
        <v>110.01</v>
      </c>
      <c r="M1142" s="2">
        <v>109.5</v>
      </c>
      <c r="N1142" s="2">
        <v>109.5</v>
      </c>
      <c r="O1142" s="2">
        <v>-0.5</v>
      </c>
      <c r="P1142" s="2">
        <v>1734</v>
      </c>
    </row>
    <row r="1143" spans="1:16" x14ac:dyDescent="0.3">
      <c r="A1143" s="27">
        <v>42685</v>
      </c>
      <c r="B1143" s="2">
        <v>127.85</v>
      </c>
      <c r="C1143" s="2">
        <v>128.18</v>
      </c>
      <c r="D1143" s="2">
        <v>127.41</v>
      </c>
      <c r="E1143" s="2">
        <v>127.45</v>
      </c>
      <c r="F1143" s="2">
        <v>-1.1599999999999999</v>
      </c>
      <c r="G1143" s="2">
        <v>-2742</v>
      </c>
      <c r="J1143" s="27">
        <v>42685</v>
      </c>
      <c r="K1143" s="2">
        <v>110.08</v>
      </c>
      <c r="L1143" s="2">
        <v>110.14</v>
      </c>
      <c r="M1143" s="2">
        <v>110</v>
      </c>
      <c r="N1143" s="2">
        <v>110</v>
      </c>
      <c r="O1143" s="2">
        <v>-0.18</v>
      </c>
      <c r="P1143" s="2">
        <v>-3592</v>
      </c>
    </row>
    <row r="1144" spans="1:16" x14ac:dyDescent="0.3">
      <c r="A1144" s="27">
        <v>42684</v>
      </c>
      <c r="B1144" s="2">
        <v>129</v>
      </c>
      <c r="C1144" s="2">
        <v>129.07</v>
      </c>
      <c r="D1144" s="2">
        <v>128.57</v>
      </c>
      <c r="E1144" s="2">
        <v>128.61000000000001</v>
      </c>
      <c r="F1144" s="2">
        <v>-1.99</v>
      </c>
      <c r="G1144" s="2">
        <v>-2861</v>
      </c>
      <c r="J1144" s="27">
        <v>42684</v>
      </c>
      <c r="K1144" s="2">
        <v>110.1</v>
      </c>
      <c r="L1144" s="2">
        <v>110.28</v>
      </c>
      <c r="M1144" s="2">
        <v>110.09</v>
      </c>
      <c r="N1144" s="2">
        <v>110.18</v>
      </c>
      <c r="O1144" s="2">
        <v>-0.32</v>
      </c>
      <c r="P1144" s="2">
        <v>-4250</v>
      </c>
    </row>
    <row r="1145" spans="1:16" x14ac:dyDescent="0.3">
      <c r="A1145" s="27">
        <v>42683</v>
      </c>
      <c r="B1145" s="2">
        <v>129.87</v>
      </c>
      <c r="C1145" s="2">
        <v>131.31</v>
      </c>
      <c r="D1145" s="2">
        <v>129.66999999999999</v>
      </c>
      <c r="E1145" s="2">
        <v>130.6</v>
      </c>
      <c r="F1145" s="2">
        <v>0.6</v>
      </c>
      <c r="G1145" s="2">
        <v>-2761</v>
      </c>
      <c r="J1145" s="27">
        <v>42683</v>
      </c>
      <c r="K1145" s="2">
        <v>110.33</v>
      </c>
      <c r="L1145" s="2">
        <v>110.68</v>
      </c>
      <c r="M1145" s="2">
        <v>110.3</v>
      </c>
      <c r="N1145" s="2">
        <v>110.5</v>
      </c>
      <c r="O1145" s="2">
        <v>0.15</v>
      </c>
      <c r="P1145" s="2">
        <v>5599</v>
      </c>
    </row>
    <row r="1146" spans="1:16" x14ac:dyDescent="0.3">
      <c r="A1146" s="27">
        <v>42682</v>
      </c>
      <c r="B1146" s="2">
        <v>129.97999999999999</v>
      </c>
      <c r="C1146" s="2">
        <v>130.26</v>
      </c>
      <c r="D1146" s="2">
        <v>129.9</v>
      </c>
      <c r="E1146" s="2">
        <v>130</v>
      </c>
      <c r="F1146" s="2">
        <v>0.11</v>
      </c>
      <c r="G1146" s="2">
        <v>328</v>
      </c>
      <c r="J1146" s="27">
        <v>42682</v>
      </c>
      <c r="K1146" s="2">
        <v>110.36</v>
      </c>
      <c r="L1146" s="2">
        <v>110.42</v>
      </c>
      <c r="M1146" s="2">
        <v>110.34</v>
      </c>
      <c r="N1146" s="2">
        <v>110.35</v>
      </c>
      <c r="O1146" s="2">
        <v>0.01</v>
      </c>
      <c r="P1146" s="2">
        <v>3763</v>
      </c>
    </row>
    <row r="1147" spans="1:16" x14ac:dyDescent="0.3">
      <c r="A1147" s="27">
        <v>42681</v>
      </c>
      <c r="B1147" s="2">
        <v>129.71</v>
      </c>
      <c r="C1147" s="2">
        <v>130.05000000000001</v>
      </c>
      <c r="D1147" s="2">
        <v>129.69</v>
      </c>
      <c r="E1147" s="2">
        <v>129.88999999999999</v>
      </c>
      <c r="F1147" s="2">
        <v>-0.09</v>
      </c>
      <c r="G1147" s="2">
        <v>1538</v>
      </c>
      <c r="J1147" s="27">
        <v>42681</v>
      </c>
      <c r="K1147" s="2">
        <v>110.27</v>
      </c>
      <c r="L1147" s="2">
        <v>110.39</v>
      </c>
      <c r="M1147" s="2">
        <v>110.25</v>
      </c>
      <c r="N1147" s="2">
        <v>110.34</v>
      </c>
      <c r="O1147" s="2">
        <v>0.03</v>
      </c>
      <c r="P1147" s="2">
        <v>14858</v>
      </c>
    </row>
    <row r="1148" spans="1:16" x14ac:dyDescent="0.3">
      <c r="A1148" s="27">
        <v>42678</v>
      </c>
      <c r="B1148" s="2">
        <v>130.16</v>
      </c>
      <c r="C1148" s="2">
        <v>130.31</v>
      </c>
      <c r="D1148" s="2">
        <v>129.97999999999999</v>
      </c>
      <c r="E1148" s="2">
        <v>129.97999999999999</v>
      </c>
      <c r="F1148" s="2">
        <v>-0.32</v>
      </c>
      <c r="G1148" s="2">
        <v>-188</v>
      </c>
      <c r="J1148" s="27">
        <v>42678</v>
      </c>
      <c r="K1148" s="2">
        <v>110.31</v>
      </c>
      <c r="L1148" s="2">
        <v>110.4</v>
      </c>
      <c r="M1148" s="2">
        <v>110.29</v>
      </c>
      <c r="N1148" s="2">
        <v>110.31</v>
      </c>
      <c r="O1148" s="2">
        <v>-0.02</v>
      </c>
      <c r="P1148" s="2">
        <v>2768</v>
      </c>
    </row>
    <row r="1149" spans="1:16" x14ac:dyDescent="0.3">
      <c r="A1149" s="27">
        <v>42677</v>
      </c>
      <c r="B1149" s="2">
        <v>130.35</v>
      </c>
      <c r="C1149" s="2">
        <v>130.56</v>
      </c>
      <c r="D1149" s="2">
        <v>129.93</v>
      </c>
      <c r="E1149" s="2">
        <v>130.30000000000001</v>
      </c>
      <c r="F1149" s="2">
        <v>0.1</v>
      </c>
      <c r="G1149" s="2">
        <v>-2834</v>
      </c>
      <c r="J1149" s="27">
        <v>42677</v>
      </c>
      <c r="K1149" s="2">
        <v>110.37</v>
      </c>
      <c r="L1149" s="2">
        <v>110.41</v>
      </c>
      <c r="M1149" s="2">
        <v>110.3</v>
      </c>
      <c r="N1149" s="2">
        <v>110.33</v>
      </c>
      <c r="O1149" s="2">
        <v>-0.02</v>
      </c>
      <c r="P1149" s="2">
        <v>-5202</v>
      </c>
    </row>
    <row r="1150" spans="1:16" x14ac:dyDescent="0.3">
      <c r="A1150" s="27">
        <v>42676</v>
      </c>
      <c r="B1150" s="2">
        <v>129.83000000000001</v>
      </c>
      <c r="C1150" s="2">
        <v>130.31</v>
      </c>
      <c r="D1150" s="2">
        <v>129.81</v>
      </c>
      <c r="E1150" s="2">
        <v>130.19999999999999</v>
      </c>
      <c r="F1150" s="2">
        <v>0.52</v>
      </c>
      <c r="G1150" s="2">
        <v>4023</v>
      </c>
      <c r="J1150" s="27">
        <v>42676</v>
      </c>
      <c r="K1150" s="2">
        <v>110.28</v>
      </c>
      <c r="L1150" s="2">
        <v>110.38</v>
      </c>
      <c r="M1150" s="2">
        <v>110.28</v>
      </c>
      <c r="N1150" s="2">
        <v>110.35</v>
      </c>
      <c r="O1150" s="2">
        <v>0.1</v>
      </c>
      <c r="P1150" s="2">
        <v>-2735</v>
      </c>
    </row>
    <row r="1151" spans="1:16" x14ac:dyDescent="0.3">
      <c r="A1151" s="27">
        <v>42675</v>
      </c>
      <c r="B1151" s="2">
        <v>130.15</v>
      </c>
      <c r="C1151" s="2">
        <v>130.16999999999999</v>
      </c>
      <c r="D1151" s="2">
        <v>129.66</v>
      </c>
      <c r="E1151" s="2">
        <v>129.68</v>
      </c>
      <c r="F1151" s="2">
        <v>-0.55000000000000004</v>
      </c>
      <c r="G1151" s="2">
        <v>-2768</v>
      </c>
      <c r="J1151" s="27">
        <v>42675</v>
      </c>
      <c r="K1151" s="2">
        <v>110.33</v>
      </c>
      <c r="L1151" s="2">
        <v>110.33</v>
      </c>
      <c r="M1151" s="2">
        <v>110.25</v>
      </c>
      <c r="N1151" s="2">
        <v>110.25</v>
      </c>
      <c r="O1151" s="2">
        <v>-0.09</v>
      </c>
      <c r="P1151" s="2">
        <v>-2591</v>
      </c>
    </row>
    <row r="1152" spans="1:16" x14ac:dyDescent="0.3">
      <c r="A1152" s="27">
        <v>42674</v>
      </c>
      <c r="B1152" s="2">
        <v>130</v>
      </c>
      <c r="C1152" s="2">
        <v>130.29</v>
      </c>
      <c r="D1152" s="2">
        <v>129.68</v>
      </c>
      <c r="E1152" s="2">
        <v>130.22999999999999</v>
      </c>
      <c r="F1152" s="2">
        <v>0.57999999999999996</v>
      </c>
      <c r="G1152" s="2">
        <v>2337</v>
      </c>
      <c r="J1152" s="27">
        <v>42674</v>
      </c>
      <c r="K1152" s="2">
        <v>110.3</v>
      </c>
      <c r="L1152" s="2">
        <v>110.34</v>
      </c>
      <c r="M1152" s="2">
        <v>110.24</v>
      </c>
      <c r="N1152" s="2">
        <v>110.34</v>
      </c>
      <c r="O1152" s="2">
        <v>0.09</v>
      </c>
      <c r="P1152" s="2">
        <v>2158</v>
      </c>
    </row>
    <row r="1153" spans="1:16" x14ac:dyDescent="0.3">
      <c r="A1153" s="27">
        <v>42671</v>
      </c>
      <c r="B1153" s="2">
        <v>130</v>
      </c>
      <c r="C1153" s="2">
        <v>130.06</v>
      </c>
      <c r="D1153" s="2">
        <v>129.65</v>
      </c>
      <c r="E1153" s="2">
        <v>129.65</v>
      </c>
      <c r="F1153" s="2">
        <v>-0.81</v>
      </c>
      <c r="G1153" s="2">
        <v>-1637</v>
      </c>
      <c r="J1153" s="27">
        <v>42671</v>
      </c>
      <c r="K1153" s="2">
        <v>110.33</v>
      </c>
      <c r="L1153" s="2">
        <v>110.34</v>
      </c>
      <c r="M1153" s="2">
        <v>110.25</v>
      </c>
      <c r="N1153" s="2">
        <v>110.25</v>
      </c>
      <c r="O1153" s="2">
        <v>-0.14000000000000001</v>
      </c>
      <c r="P1153" s="2">
        <v>-4409</v>
      </c>
    </row>
    <row r="1154" spans="1:16" x14ac:dyDescent="0.3">
      <c r="A1154" s="27">
        <v>42670</v>
      </c>
      <c r="B1154" s="2">
        <v>130.31</v>
      </c>
      <c r="C1154" s="2">
        <v>130.62</v>
      </c>
      <c r="D1154" s="2">
        <v>130.25</v>
      </c>
      <c r="E1154" s="2">
        <v>130.46</v>
      </c>
      <c r="F1154" s="2">
        <v>-0.19</v>
      </c>
      <c r="G1154" s="2">
        <v>-3890</v>
      </c>
      <c r="J1154" s="27">
        <v>42670</v>
      </c>
      <c r="K1154" s="2">
        <v>110.35</v>
      </c>
      <c r="L1154" s="2">
        <v>110.44</v>
      </c>
      <c r="M1154" s="2">
        <v>110.34</v>
      </c>
      <c r="N1154" s="2">
        <v>110.39</v>
      </c>
      <c r="O1154" s="2">
        <v>0.02</v>
      </c>
      <c r="P1154" s="2">
        <v>-3606</v>
      </c>
    </row>
    <row r="1155" spans="1:16" x14ac:dyDescent="0.3">
      <c r="A1155" s="27">
        <v>42669</v>
      </c>
      <c r="B1155" s="2">
        <v>130.88</v>
      </c>
      <c r="C1155" s="2">
        <v>130.97999999999999</v>
      </c>
      <c r="D1155" s="2">
        <v>130.61000000000001</v>
      </c>
      <c r="E1155" s="2">
        <v>130.65</v>
      </c>
      <c r="F1155" s="2">
        <v>-0.15</v>
      </c>
      <c r="G1155" s="2">
        <v>-14</v>
      </c>
      <c r="J1155" s="27">
        <v>42669</v>
      </c>
      <c r="K1155" s="2">
        <v>110.44</v>
      </c>
      <c r="L1155" s="2">
        <v>110.47</v>
      </c>
      <c r="M1155" s="2">
        <v>110.35</v>
      </c>
      <c r="N1155" s="2">
        <v>110.37</v>
      </c>
      <c r="O1155" s="2">
        <v>-0.06</v>
      </c>
      <c r="P1155" s="2">
        <v>-6129</v>
      </c>
    </row>
    <row r="1156" spans="1:16" x14ac:dyDescent="0.3">
      <c r="A1156" s="27">
        <v>42668</v>
      </c>
      <c r="B1156" s="2">
        <v>131</v>
      </c>
      <c r="C1156" s="2">
        <v>131.02000000000001</v>
      </c>
      <c r="D1156" s="2">
        <v>130.66999999999999</v>
      </c>
      <c r="E1156" s="2">
        <v>130.80000000000001</v>
      </c>
      <c r="F1156" s="2">
        <v>-0.37</v>
      </c>
      <c r="G1156" s="2">
        <v>-4115</v>
      </c>
      <c r="J1156" s="27">
        <v>42668</v>
      </c>
      <c r="K1156" s="2">
        <v>110.48</v>
      </c>
      <c r="L1156" s="2">
        <v>110.5</v>
      </c>
      <c r="M1156" s="2">
        <v>110.42</v>
      </c>
      <c r="N1156" s="2">
        <v>110.43</v>
      </c>
      <c r="O1156" s="2">
        <v>-0.09</v>
      </c>
      <c r="P1156" s="2">
        <v>-944</v>
      </c>
    </row>
    <row r="1157" spans="1:16" x14ac:dyDescent="0.3">
      <c r="A1157" s="27">
        <v>42667</v>
      </c>
      <c r="B1157" s="2">
        <v>130.83000000000001</v>
      </c>
      <c r="C1157" s="2">
        <v>131.16999999999999</v>
      </c>
      <c r="D1157" s="2">
        <v>130.63</v>
      </c>
      <c r="E1157" s="2">
        <v>131.16999999999999</v>
      </c>
      <c r="F1157" s="2">
        <v>0.42</v>
      </c>
      <c r="G1157" s="2">
        <v>2224</v>
      </c>
      <c r="J1157" s="27">
        <v>42667</v>
      </c>
      <c r="K1157" s="2">
        <v>110.47</v>
      </c>
      <c r="L1157" s="2">
        <v>110.52</v>
      </c>
      <c r="M1157" s="2">
        <v>110.4</v>
      </c>
      <c r="N1157" s="2">
        <v>110.52</v>
      </c>
      <c r="O1157" s="2">
        <v>7.0000000000000007E-2</v>
      </c>
      <c r="P1157" s="2">
        <v>-2078</v>
      </c>
    </row>
    <row r="1158" spans="1:16" x14ac:dyDescent="0.3">
      <c r="A1158" s="27">
        <v>42664</v>
      </c>
      <c r="B1158" s="2">
        <v>130.94</v>
      </c>
      <c r="C1158" s="2">
        <v>131.34</v>
      </c>
      <c r="D1158" s="2">
        <v>130.75</v>
      </c>
      <c r="E1158" s="2">
        <v>130.75</v>
      </c>
      <c r="F1158" s="2">
        <v>-0.28000000000000003</v>
      </c>
      <c r="G1158" s="2">
        <v>1624</v>
      </c>
      <c r="J1158" s="27">
        <v>42664</v>
      </c>
      <c r="K1158" s="2">
        <v>110.55</v>
      </c>
      <c r="L1158" s="2">
        <v>110.61</v>
      </c>
      <c r="M1158" s="2">
        <v>110.44</v>
      </c>
      <c r="N1158" s="2">
        <v>110.45</v>
      </c>
      <c r="O1158" s="2">
        <v>-0.12</v>
      </c>
      <c r="P1158" s="2">
        <v>-7149</v>
      </c>
    </row>
    <row r="1159" spans="1:16" x14ac:dyDescent="0.3">
      <c r="A1159" s="27">
        <v>42663</v>
      </c>
      <c r="B1159" s="2">
        <v>130.94999999999999</v>
      </c>
      <c r="C1159" s="2">
        <v>131.12</v>
      </c>
      <c r="D1159" s="2">
        <v>130.87</v>
      </c>
      <c r="E1159" s="2">
        <v>131.03</v>
      </c>
      <c r="F1159" s="2">
        <v>0</v>
      </c>
      <c r="G1159" s="2">
        <v>460</v>
      </c>
      <c r="J1159" s="27">
        <v>42663</v>
      </c>
      <c r="K1159" s="2">
        <v>110.58</v>
      </c>
      <c r="L1159" s="2">
        <v>110.6</v>
      </c>
      <c r="M1159" s="2">
        <v>110.55</v>
      </c>
      <c r="N1159" s="2">
        <v>110.57</v>
      </c>
      <c r="O1159" s="2">
        <v>-0.02</v>
      </c>
      <c r="P1159" s="2">
        <v>-322</v>
      </c>
    </row>
    <row r="1160" spans="1:16" x14ac:dyDescent="0.3">
      <c r="A1160" s="27">
        <v>42662</v>
      </c>
      <c r="B1160" s="2">
        <v>131.4</v>
      </c>
      <c r="C1160" s="2">
        <v>131.43</v>
      </c>
      <c r="D1160" s="2">
        <v>130.94</v>
      </c>
      <c r="E1160" s="2">
        <v>131.03</v>
      </c>
      <c r="F1160" s="2">
        <v>-0.02</v>
      </c>
      <c r="G1160" s="2">
        <v>812</v>
      </c>
      <c r="J1160" s="27">
        <v>42662</v>
      </c>
      <c r="K1160" s="2">
        <v>110.64</v>
      </c>
      <c r="L1160" s="2">
        <v>110.65</v>
      </c>
      <c r="M1160" s="2">
        <v>110.55</v>
      </c>
      <c r="N1160" s="2">
        <v>110.59</v>
      </c>
      <c r="O1160" s="2">
        <v>0</v>
      </c>
      <c r="P1160" s="2">
        <v>1837</v>
      </c>
    </row>
    <row r="1161" spans="1:16" x14ac:dyDescent="0.3">
      <c r="A1161" s="27">
        <v>42661</v>
      </c>
      <c r="B1161" s="2">
        <v>131</v>
      </c>
      <c r="C1161" s="2">
        <v>131.12</v>
      </c>
      <c r="D1161" s="2">
        <v>130.9</v>
      </c>
      <c r="E1161" s="2">
        <v>131.05000000000001</v>
      </c>
      <c r="F1161" s="2">
        <v>0.25</v>
      </c>
      <c r="G1161" s="2">
        <v>5488</v>
      </c>
      <c r="J1161" s="27">
        <v>42661</v>
      </c>
      <c r="K1161" s="2">
        <v>110.6</v>
      </c>
      <c r="L1161" s="2">
        <v>110.63</v>
      </c>
      <c r="M1161" s="2">
        <v>110.55</v>
      </c>
      <c r="N1161" s="2">
        <v>110.59</v>
      </c>
      <c r="O1161" s="2">
        <v>0.03</v>
      </c>
      <c r="P1161" s="2">
        <v>-11289</v>
      </c>
    </row>
    <row r="1162" spans="1:16" x14ac:dyDescent="0.3">
      <c r="A1162" s="27">
        <v>42660</v>
      </c>
      <c r="B1162" s="2">
        <v>131.19</v>
      </c>
      <c r="C1162" s="2">
        <v>131.24</v>
      </c>
      <c r="D1162" s="2">
        <v>130.80000000000001</v>
      </c>
      <c r="E1162" s="2">
        <v>130.80000000000001</v>
      </c>
      <c r="F1162" s="2">
        <v>-0.85</v>
      </c>
      <c r="G1162" s="2">
        <v>2172</v>
      </c>
      <c r="J1162" s="27">
        <v>42660</v>
      </c>
      <c r="K1162" s="2">
        <v>110.63</v>
      </c>
      <c r="L1162" s="2">
        <v>110.64</v>
      </c>
      <c r="M1162" s="2">
        <v>110.56</v>
      </c>
      <c r="N1162" s="2">
        <v>110.56</v>
      </c>
      <c r="O1162" s="2">
        <v>-0.15</v>
      </c>
      <c r="P1162" s="2">
        <v>-2117</v>
      </c>
    </row>
    <row r="1163" spans="1:16" x14ac:dyDescent="0.3">
      <c r="A1163" s="27">
        <v>42657</v>
      </c>
      <c r="B1163" s="2">
        <v>131.87</v>
      </c>
      <c r="C1163" s="2">
        <v>131.88</v>
      </c>
      <c r="D1163" s="2">
        <v>131.22999999999999</v>
      </c>
      <c r="E1163" s="2">
        <v>131.65</v>
      </c>
      <c r="F1163" s="2">
        <v>-0.15</v>
      </c>
      <c r="G1163" s="2">
        <v>-135</v>
      </c>
      <c r="J1163" s="27">
        <v>42657</v>
      </c>
      <c r="K1163" s="2">
        <v>110.72</v>
      </c>
      <c r="L1163" s="2">
        <v>110.73</v>
      </c>
      <c r="M1163" s="2">
        <v>110.64</v>
      </c>
      <c r="N1163" s="2">
        <v>110.71</v>
      </c>
      <c r="O1163" s="2">
        <v>0</v>
      </c>
      <c r="P1163" s="2">
        <v>-8001</v>
      </c>
    </row>
    <row r="1164" spans="1:16" x14ac:dyDescent="0.3">
      <c r="A1164" s="27">
        <v>42656</v>
      </c>
      <c r="B1164" s="2">
        <v>131.38999999999999</v>
      </c>
      <c r="C1164" s="2">
        <v>132.02000000000001</v>
      </c>
      <c r="D1164" s="2">
        <v>131.36000000000001</v>
      </c>
      <c r="E1164" s="2">
        <v>131.80000000000001</v>
      </c>
      <c r="F1164" s="2">
        <v>0.48</v>
      </c>
      <c r="G1164" s="2">
        <v>565</v>
      </c>
      <c r="J1164" s="27">
        <v>42656</v>
      </c>
      <c r="K1164" s="2">
        <v>110.64</v>
      </c>
      <c r="L1164" s="2">
        <v>110.79</v>
      </c>
      <c r="M1164" s="2">
        <v>110.63</v>
      </c>
      <c r="N1164" s="2">
        <v>110.71</v>
      </c>
      <c r="O1164" s="2">
        <v>0.09</v>
      </c>
      <c r="P1164" s="2">
        <v>1264</v>
      </c>
    </row>
    <row r="1165" spans="1:16" x14ac:dyDescent="0.3">
      <c r="A1165" s="27">
        <v>42655</v>
      </c>
      <c r="B1165" s="2">
        <v>131.11000000000001</v>
      </c>
      <c r="C1165" s="2">
        <v>131.35</v>
      </c>
      <c r="D1165" s="2">
        <v>130.88</v>
      </c>
      <c r="E1165" s="2">
        <v>131.32</v>
      </c>
      <c r="F1165" s="2">
        <v>0.36</v>
      </c>
      <c r="G1165" s="2">
        <v>1398</v>
      </c>
      <c r="J1165" s="27">
        <v>42655</v>
      </c>
      <c r="K1165" s="2">
        <v>110.57</v>
      </c>
      <c r="L1165" s="2">
        <v>110.63</v>
      </c>
      <c r="M1165" s="2">
        <v>110.52</v>
      </c>
      <c r="N1165" s="2">
        <v>110.62</v>
      </c>
      <c r="O1165" s="2">
        <v>0.08</v>
      </c>
      <c r="P1165" s="2">
        <v>-7306</v>
      </c>
    </row>
    <row r="1166" spans="1:16" x14ac:dyDescent="0.3">
      <c r="A1166" s="27">
        <v>42654</v>
      </c>
      <c r="B1166" s="2">
        <v>131.4</v>
      </c>
      <c r="C1166" s="2">
        <v>131.4</v>
      </c>
      <c r="D1166" s="2">
        <v>130.88</v>
      </c>
      <c r="E1166" s="2">
        <v>130.96</v>
      </c>
      <c r="F1166" s="2">
        <v>-0.64</v>
      </c>
      <c r="G1166" s="2">
        <v>-4962</v>
      </c>
      <c r="J1166" s="27">
        <v>42654</v>
      </c>
      <c r="K1166" s="2">
        <v>110.61</v>
      </c>
      <c r="L1166" s="2">
        <v>110.61</v>
      </c>
      <c r="M1166" s="2">
        <v>110.5</v>
      </c>
      <c r="N1166" s="2">
        <v>110.54</v>
      </c>
      <c r="O1166" s="2">
        <v>-0.1</v>
      </c>
      <c r="P1166" s="2">
        <v>-8985</v>
      </c>
    </row>
    <row r="1167" spans="1:16" x14ac:dyDescent="0.3">
      <c r="A1167" s="27">
        <v>42653</v>
      </c>
      <c r="B1167" s="2">
        <v>132.15</v>
      </c>
      <c r="C1167" s="2">
        <v>132.15</v>
      </c>
      <c r="D1167" s="2">
        <v>131.6</v>
      </c>
      <c r="E1167" s="2">
        <v>131.6</v>
      </c>
      <c r="F1167" s="2">
        <v>-0.35</v>
      </c>
      <c r="G1167" s="2">
        <v>-3095</v>
      </c>
      <c r="J1167" s="27">
        <v>42653</v>
      </c>
      <c r="K1167" s="2">
        <v>110.77</v>
      </c>
      <c r="L1167" s="2">
        <v>110.77</v>
      </c>
      <c r="M1167" s="2">
        <v>110.64</v>
      </c>
      <c r="N1167" s="2">
        <v>110.64</v>
      </c>
      <c r="O1167" s="2">
        <v>-0.08</v>
      </c>
      <c r="P1167" s="2">
        <v>-7032</v>
      </c>
    </row>
    <row r="1168" spans="1:16" x14ac:dyDescent="0.3">
      <c r="A1168" s="27">
        <v>42650</v>
      </c>
      <c r="B1168" s="2">
        <v>131.81</v>
      </c>
      <c r="C1168" s="2">
        <v>132</v>
      </c>
      <c r="D1168" s="2">
        <v>131.71</v>
      </c>
      <c r="E1168" s="2">
        <v>131.94999999999999</v>
      </c>
      <c r="F1168" s="2">
        <v>0.16</v>
      </c>
      <c r="G1168" s="2">
        <v>-537</v>
      </c>
      <c r="J1168" s="27">
        <v>42650</v>
      </c>
      <c r="K1168" s="2">
        <v>110.71</v>
      </c>
      <c r="L1168" s="2">
        <v>110.74</v>
      </c>
      <c r="M1168" s="2">
        <v>110.68</v>
      </c>
      <c r="N1168" s="2">
        <v>110.72</v>
      </c>
      <c r="O1168" s="2">
        <v>0.02</v>
      </c>
      <c r="P1168" s="2">
        <v>-3224</v>
      </c>
    </row>
    <row r="1169" spans="1:16" x14ac:dyDescent="0.3">
      <c r="A1169" s="27">
        <v>42649</v>
      </c>
      <c r="B1169" s="2">
        <v>132</v>
      </c>
      <c r="C1169" s="2">
        <v>132.1</v>
      </c>
      <c r="D1169" s="2">
        <v>131.77000000000001</v>
      </c>
      <c r="E1169" s="2">
        <v>131.79</v>
      </c>
      <c r="F1169" s="2">
        <v>-0.28999999999999998</v>
      </c>
      <c r="G1169" s="2">
        <v>-702</v>
      </c>
      <c r="J1169" s="27">
        <v>42649</v>
      </c>
      <c r="K1169" s="2">
        <v>110.72</v>
      </c>
      <c r="L1169" s="2">
        <v>110.76</v>
      </c>
      <c r="M1169" s="2">
        <v>110.7</v>
      </c>
      <c r="N1169" s="2">
        <v>110.7</v>
      </c>
      <c r="O1169" s="2">
        <v>-0.03</v>
      </c>
      <c r="P1169" s="2">
        <v>-6206</v>
      </c>
    </row>
    <row r="1170" spans="1:16" x14ac:dyDescent="0.3">
      <c r="A1170" s="27">
        <v>42648</v>
      </c>
      <c r="B1170" s="2">
        <v>132.15</v>
      </c>
      <c r="C1170" s="2">
        <v>132.34</v>
      </c>
      <c r="D1170" s="2">
        <v>132.08000000000001</v>
      </c>
      <c r="E1170" s="2">
        <v>132.08000000000001</v>
      </c>
      <c r="F1170" s="2">
        <v>-0.67</v>
      </c>
      <c r="G1170" s="2">
        <v>-696</v>
      </c>
      <c r="J1170" s="27">
        <v>42648</v>
      </c>
      <c r="K1170" s="2">
        <v>110.77</v>
      </c>
      <c r="L1170" s="2">
        <v>110.78</v>
      </c>
      <c r="M1170" s="2">
        <v>110.73</v>
      </c>
      <c r="N1170" s="2">
        <v>110.73</v>
      </c>
      <c r="O1170" s="2">
        <v>-0.14000000000000001</v>
      </c>
      <c r="P1170" s="2">
        <v>-9766</v>
      </c>
    </row>
    <row r="1171" spans="1:16" x14ac:dyDescent="0.3">
      <c r="A1171" s="27">
        <v>42647</v>
      </c>
      <c r="B1171" s="2">
        <v>132.78</v>
      </c>
      <c r="C1171" s="2">
        <v>132.94</v>
      </c>
      <c r="D1171" s="2">
        <v>132.69999999999999</v>
      </c>
      <c r="E1171" s="2">
        <v>132.75</v>
      </c>
      <c r="F1171" s="2">
        <v>-0.46</v>
      </c>
      <c r="G1171" s="2">
        <v>-125</v>
      </c>
      <c r="J1171" s="27">
        <v>42647</v>
      </c>
      <c r="K1171" s="2">
        <v>110.89</v>
      </c>
      <c r="L1171" s="2">
        <v>110.92</v>
      </c>
      <c r="M1171" s="2">
        <v>110.87</v>
      </c>
      <c r="N1171" s="2">
        <v>110.87</v>
      </c>
      <c r="O1171" s="2">
        <v>-0.1</v>
      </c>
      <c r="P1171" s="2">
        <v>-5247</v>
      </c>
    </row>
    <row r="1172" spans="1:16" x14ac:dyDescent="0.3">
      <c r="A1172" s="27">
        <v>42643</v>
      </c>
      <c r="B1172" s="2">
        <v>132.88999999999999</v>
      </c>
      <c r="C1172" s="2">
        <v>133.53</v>
      </c>
      <c r="D1172" s="2">
        <v>132.82</v>
      </c>
      <c r="E1172" s="2">
        <v>133.21</v>
      </c>
      <c r="F1172" s="2">
        <v>0.32</v>
      </c>
      <c r="G1172" s="2">
        <v>3193</v>
      </c>
      <c r="J1172" s="27">
        <v>42643</v>
      </c>
      <c r="K1172" s="2">
        <v>110.89</v>
      </c>
      <c r="L1172" s="2">
        <v>111.05</v>
      </c>
      <c r="M1172" s="2">
        <v>110.87</v>
      </c>
      <c r="N1172" s="2">
        <v>110.97</v>
      </c>
      <c r="O1172" s="2">
        <v>0.08</v>
      </c>
      <c r="P1172" s="2">
        <v>14745</v>
      </c>
    </row>
    <row r="1173" spans="1:16" x14ac:dyDescent="0.3">
      <c r="A1173" s="27">
        <v>42642</v>
      </c>
      <c r="B1173" s="2">
        <v>132.47999999999999</v>
      </c>
      <c r="C1173" s="2">
        <v>132.88999999999999</v>
      </c>
      <c r="D1173" s="2">
        <v>132.38</v>
      </c>
      <c r="E1173" s="2">
        <v>132.88999999999999</v>
      </c>
      <c r="F1173" s="2">
        <v>0.24</v>
      </c>
      <c r="G1173" s="2">
        <v>-2003</v>
      </c>
      <c r="J1173" s="27">
        <v>42642</v>
      </c>
      <c r="K1173" s="2">
        <v>110.79</v>
      </c>
      <c r="L1173" s="2">
        <v>110.9</v>
      </c>
      <c r="M1173" s="2">
        <v>110.77</v>
      </c>
      <c r="N1173" s="2">
        <v>110.89</v>
      </c>
      <c r="O1173" s="2">
        <v>7.0000000000000007E-2</v>
      </c>
      <c r="P1173" s="2">
        <v>4715</v>
      </c>
    </row>
    <row r="1174" spans="1:16" x14ac:dyDescent="0.3">
      <c r="A1174" s="27">
        <v>42641</v>
      </c>
      <c r="B1174" s="2">
        <v>132.52000000000001</v>
      </c>
      <c r="C1174" s="2">
        <v>132.79</v>
      </c>
      <c r="D1174" s="2">
        <v>132.51</v>
      </c>
      <c r="E1174" s="2">
        <v>132.65</v>
      </c>
      <c r="F1174" s="2">
        <v>0.31</v>
      </c>
      <c r="G1174" s="2">
        <v>4897</v>
      </c>
      <c r="J1174" s="27">
        <v>42641</v>
      </c>
      <c r="K1174" s="2">
        <v>110.81</v>
      </c>
      <c r="L1174" s="2">
        <v>110.85</v>
      </c>
      <c r="M1174" s="2">
        <v>110.79</v>
      </c>
      <c r="N1174" s="2">
        <v>110.82</v>
      </c>
      <c r="O1174" s="2">
        <v>0.03</v>
      </c>
      <c r="P1174" s="2">
        <v>3359</v>
      </c>
    </row>
    <row r="1175" spans="1:16" x14ac:dyDescent="0.3">
      <c r="A1175" s="27">
        <v>42640</v>
      </c>
      <c r="B1175" s="2">
        <v>132.6</v>
      </c>
      <c r="C1175" s="2">
        <v>132.62</v>
      </c>
      <c r="D1175" s="2">
        <v>132.22</v>
      </c>
      <c r="E1175" s="2">
        <v>132.34</v>
      </c>
      <c r="F1175" s="2">
        <v>-0.11</v>
      </c>
      <c r="G1175" s="2">
        <v>-4353</v>
      </c>
      <c r="J1175" s="27">
        <v>42640</v>
      </c>
      <c r="K1175" s="2">
        <v>110.82</v>
      </c>
      <c r="L1175" s="2">
        <v>110.83</v>
      </c>
      <c r="M1175" s="2">
        <v>110.77</v>
      </c>
      <c r="N1175" s="2">
        <v>110.79</v>
      </c>
      <c r="O1175" s="2">
        <v>-0.01</v>
      </c>
      <c r="P1175" s="2">
        <v>-3834</v>
      </c>
    </row>
    <row r="1176" spans="1:16" x14ac:dyDescent="0.3">
      <c r="A1176" s="27">
        <v>42639</v>
      </c>
      <c r="B1176" s="2">
        <v>132.26</v>
      </c>
      <c r="C1176" s="2">
        <v>132.58000000000001</v>
      </c>
      <c r="D1176" s="2">
        <v>132.22999999999999</v>
      </c>
      <c r="E1176" s="2">
        <v>132.44999999999999</v>
      </c>
      <c r="F1176" s="2">
        <v>0.19</v>
      </c>
      <c r="G1176" s="2">
        <v>1015</v>
      </c>
      <c r="J1176" s="27">
        <v>42639</v>
      </c>
      <c r="K1176" s="2">
        <v>110.8</v>
      </c>
      <c r="L1176" s="2">
        <v>110.84</v>
      </c>
      <c r="M1176" s="2">
        <v>110.78</v>
      </c>
      <c r="N1176" s="2">
        <v>110.8</v>
      </c>
      <c r="O1176" s="2">
        <v>-0.01</v>
      </c>
      <c r="P1176" s="2">
        <v>3824</v>
      </c>
    </row>
    <row r="1177" spans="1:16" x14ac:dyDescent="0.3">
      <c r="A1177" s="27">
        <v>42636</v>
      </c>
      <c r="B1177" s="2">
        <v>132.21</v>
      </c>
      <c r="C1177" s="2">
        <v>132.34</v>
      </c>
      <c r="D1177" s="2">
        <v>132.06</v>
      </c>
      <c r="E1177" s="2">
        <v>132.26</v>
      </c>
      <c r="F1177" s="2">
        <v>0.11</v>
      </c>
      <c r="G1177" s="2">
        <v>410</v>
      </c>
      <c r="J1177" s="27">
        <v>42636</v>
      </c>
      <c r="K1177" s="2">
        <v>110.83</v>
      </c>
      <c r="L1177" s="2">
        <v>110.84</v>
      </c>
      <c r="M1177" s="2">
        <v>110.8</v>
      </c>
      <c r="N1177" s="2">
        <v>110.81</v>
      </c>
      <c r="O1177" s="2">
        <v>-0.01</v>
      </c>
      <c r="P1177" s="2">
        <v>2089</v>
      </c>
    </row>
    <row r="1178" spans="1:16" x14ac:dyDescent="0.3">
      <c r="A1178" s="27">
        <v>42635</v>
      </c>
      <c r="B1178" s="2">
        <v>131.80000000000001</v>
      </c>
      <c r="C1178" s="2">
        <v>132.15</v>
      </c>
      <c r="D1178" s="2">
        <v>131.76</v>
      </c>
      <c r="E1178" s="2">
        <v>132.15</v>
      </c>
      <c r="F1178" s="2">
        <v>0.83</v>
      </c>
      <c r="G1178" s="2">
        <v>1284</v>
      </c>
      <c r="J1178" s="27">
        <v>42635</v>
      </c>
      <c r="K1178" s="2">
        <v>110.79</v>
      </c>
      <c r="L1178" s="2">
        <v>110.84</v>
      </c>
      <c r="M1178" s="2">
        <v>110.78</v>
      </c>
      <c r="N1178" s="2">
        <v>110.82</v>
      </c>
      <c r="O1178" s="2">
        <v>0.13</v>
      </c>
      <c r="P1178" s="2">
        <v>865</v>
      </c>
    </row>
    <row r="1179" spans="1:16" x14ac:dyDescent="0.3">
      <c r="A1179" s="27">
        <v>42634</v>
      </c>
      <c r="B1179" s="2">
        <v>131.65</v>
      </c>
      <c r="C1179" s="2">
        <v>131.69</v>
      </c>
      <c r="D1179" s="2">
        <v>131.01</v>
      </c>
      <c r="E1179" s="2">
        <v>131.32</v>
      </c>
      <c r="F1179" s="2">
        <v>-0.22</v>
      </c>
      <c r="G1179" s="2">
        <v>-2443</v>
      </c>
      <c r="J1179" s="27">
        <v>42634</v>
      </c>
      <c r="K1179" s="2">
        <v>110.71</v>
      </c>
      <c r="L1179" s="2">
        <v>110.77</v>
      </c>
      <c r="M1179" s="2">
        <v>110.62</v>
      </c>
      <c r="N1179" s="2">
        <v>110.69</v>
      </c>
      <c r="O1179" s="2">
        <v>0</v>
      </c>
      <c r="P1179" s="2">
        <v>1349</v>
      </c>
    </row>
    <row r="1180" spans="1:16" x14ac:dyDescent="0.3">
      <c r="A1180" s="27">
        <v>42633</v>
      </c>
      <c r="B1180" s="2">
        <v>131.44999999999999</v>
      </c>
      <c r="C1180" s="2">
        <v>131.53</v>
      </c>
      <c r="D1180" s="2">
        <v>131.34</v>
      </c>
      <c r="E1180" s="2">
        <v>131.49</v>
      </c>
      <c r="F1180" s="2">
        <v>0.08</v>
      </c>
      <c r="G1180" s="2">
        <v>1393</v>
      </c>
      <c r="J1180" s="27">
        <v>42633</v>
      </c>
      <c r="K1180" s="2">
        <v>110.6</v>
      </c>
      <c r="L1180" s="2">
        <v>110.6</v>
      </c>
      <c r="M1180" s="2">
        <v>110.57</v>
      </c>
      <c r="N1180" s="2">
        <v>110.59</v>
      </c>
      <c r="O1180" s="2">
        <v>0.01</v>
      </c>
      <c r="P1180" s="2">
        <v>777</v>
      </c>
    </row>
    <row r="1181" spans="1:16" x14ac:dyDescent="0.3">
      <c r="A1181" s="27">
        <v>42632</v>
      </c>
      <c r="B1181" s="2">
        <v>131.57</v>
      </c>
      <c r="C1181" s="2">
        <v>131.71</v>
      </c>
      <c r="D1181" s="2">
        <v>131.41</v>
      </c>
      <c r="E1181" s="2">
        <v>131.41</v>
      </c>
      <c r="F1181" s="2">
        <v>-0.25</v>
      </c>
      <c r="G1181" s="2">
        <v>4382</v>
      </c>
      <c r="J1181" s="27">
        <v>42632</v>
      </c>
      <c r="K1181" s="2">
        <v>110.59</v>
      </c>
      <c r="L1181" s="2">
        <v>110.65</v>
      </c>
      <c r="M1181" s="2">
        <v>110.58</v>
      </c>
      <c r="N1181" s="2">
        <v>110.58</v>
      </c>
      <c r="O1181" s="2">
        <v>-0.02</v>
      </c>
      <c r="P1181" s="2">
        <v>5296</v>
      </c>
    </row>
    <row r="1182" spans="1:16" x14ac:dyDescent="0.3">
      <c r="A1182" s="27">
        <v>42626</v>
      </c>
      <c r="B1182" s="2">
        <v>131.82</v>
      </c>
      <c r="C1182" s="2">
        <v>131.99</v>
      </c>
      <c r="D1182" s="2">
        <v>131.54</v>
      </c>
      <c r="E1182" s="2">
        <v>131.66</v>
      </c>
      <c r="F1182" s="2">
        <v>-0.02</v>
      </c>
      <c r="G1182" s="2">
        <v>-1843</v>
      </c>
      <c r="J1182" s="27">
        <v>42626</v>
      </c>
      <c r="K1182" s="2">
        <v>110.63</v>
      </c>
      <c r="L1182" s="2">
        <v>110.67</v>
      </c>
      <c r="M1182" s="2">
        <v>110.57</v>
      </c>
      <c r="N1182" s="2">
        <v>110.6</v>
      </c>
      <c r="O1182" s="2">
        <v>0</v>
      </c>
      <c r="P1182" s="2">
        <v>-374</v>
      </c>
    </row>
    <row r="1183" spans="1:16" x14ac:dyDescent="0.3">
      <c r="A1183" s="27">
        <v>42625</v>
      </c>
      <c r="B1183" s="2">
        <v>131.59</v>
      </c>
      <c r="C1183" s="2">
        <v>131.76</v>
      </c>
      <c r="D1183" s="2">
        <v>131.41999999999999</v>
      </c>
      <c r="E1183" s="2">
        <v>131.68</v>
      </c>
      <c r="F1183" s="2">
        <v>-0.54</v>
      </c>
      <c r="G1183" s="2">
        <v>-2926</v>
      </c>
      <c r="J1183" s="27">
        <v>42625</v>
      </c>
      <c r="K1183" s="2">
        <v>110.59</v>
      </c>
      <c r="L1183" s="2">
        <v>110.62</v>
      </c>
      <c r="M1183" s="2">
        <v>110.55</v>
      </c>
      <c r="N1183" s="2">
        <v>110.6</v>
      </c>
      <c r="O1183" s="2">
        <v>-0.08</v>
      </c>
      <c r="P1183" s="2">
        <v>-2993</v>
      </c>
    </row>
    <row r="1184" spans="1:16" x14ac:dyDescent="0.3">
      <c r="A1184" s="27">
        <v>42622</v>
      </c>
      <c r="B1184" s="2">
        <v>132.44999999999999</v>
      </c>
      <c r="C1184" s="2">
        <v>132.57</v>
      </c>
      <c r="D1184" s="2">
        <v>132.07</v>
      </c>
      <c r="E1184" s="2">
        <v>132.22</v>
      </c>
      <c r="F1184" s="2">
        <v>-0.56999999999999995</v>
      </c>
      <c r="G1184" s="2">
        <v>-8845</v>
      </c>
      <c r="J1184" s="27">
        <v>42622</v>
      </c>
      <c r="K1184" s="2">
        <v>110.77</v>
      </c>
      <c r="L1184" s="2">
        <v>110.79</v>
      </c>
      <c r="M1184" s="2">
        <v>110.66</v>
      </c>
      <c r="N1184" s="2">
        <v>110.68</v>
      </c>
      <c r="O1184" s="2">
        <v>-0.15</v>
      </c>
      <c r="P1184" s="2">
        <v>-11175</v>
      </c>
    </row>
    <row r="1185" spans="1:16" x14ac:dyDescent="0.3">
      <c r="A1185" s="27">
        <v>42621</v>
      </c>
      <c r="B1185" s="2">
        <v>132.79</v>
      </c>
      <c r="C1185" s="2">
        <v>132.97</v>
      </c>
      <c r="D1185" s="2">
        <v>132.66</v>
      </c>
      <c r="E1185" s="2">
        <v>132.79</v>
      </c>
      <c r="F1185" s="2">
        <v>-0.04</v>
      </c>
      <c r="G1185" s="2">
        <v>-1900</v>
      </c>
      <c r="J1185" s="27">
        <v>42621</v>
      </c>
      <c r="K1185" s="2">
        <v>110.87</v>
      </c>
      <c r="L1185" s="2">
        <v>110.89</v>
      </c>
      <c r="M1185" s="2">
        <v>110.82</v>
      </c>
      <c r="N1185" s="2">
        <v>110.83</v>
      </c>
      <c r="O1185" s="2">
        <v>-0.05</v>
      </c>
      <c r="P1185" s="2">
        <v>-1496</v>
      </c>
    </row>
    <row r="1186" spans="1:16" x14ac:dyDescent="0.3">
      <c r="A1186" s="27">
        <v>42620</v>
      </c>
      <c r="B1186" s="2">
        <v>132.68</v>
      </c>
      <c r="C1186" s="2">
        <v>132.91999999999999</v>
      </c>
      <c r="D1186" s="2">
        <v>132.63999999999999</v>
      </c>
      <c r="E1186" s="2">
        <v>132.83000000000001</v>
      </c>
      <c r="F1186" s="2">
        <v>0.53</v>
      </c>
      <c r="G1186" s="2">
        <v>3189</v>
      </c>
      <c r="J1186" s="27">
        <v>42620</v>
      </c>
      <c r="K1186" s="2">
        <v>110.86</v>
      </c>
      <c r="L1186" s="2">
        <v>110.91</v>
      </c>
      <c r="M1186" s="2">
        <v>110.84</v>
      </c>
      <c r="N1186" s="2">
        <v>110.88</v>
      </c>
      <c r="O1186" s="2">
        <v>0.09</v>
      </c>
      <c r="P1186" s="2">
        <v>3275</v>
      </c>
    </row>
    <row r="1187" spans="1:16" x14ac:dyDescent="0.3">
      <c r="A1187" s="27">
        <v>42619</v>
      </c>
      <c r="B1187" s="2">
        <v>132.33000000000001</v>
      </c>
      <c r="C1187" s="2">
        <v>132.36000000000001</v>
      </c>
      <c r="D1187" s="2">
        <v>132.22999999999999</v>
      </c>
      <c r="E1187" s="2">
        <v>132.30000000000001</v>
      </c>
      <c r="F1187" s="2">
        <v>-0.01</v>
      </c>
      <c r="G1187" s="2">
        <v>-2988</v>
      </c>
      <c r="J1187" s="27">
        <v>42619</v>
      </c>
      <c r="K1187" s="2">
        <v>110.79</v>
      </c>
      <c r="L1187" s="2">
        <v>110.81</v>
      </c>
      <c r="M1187" s="2">
        <v>110.77</v>
      </c>
      <c r="N1187" s="2">
        <v>110.79</v>
      </c>
      <c r="O1187" s="2">
        <v>0.01</v>
      </c>
      <c r="P1187" s="2">
        <v>-141</v>
      </c>
    </row>
    <row r="1188" spans="1:16" x14ac:dyDescent="0.3">
      <c r="A1188" s="27">
        <v>42618</v>
      </c>
      <c r="B1188" s="2">
        <v>132.15</v>
      </c>
      <c r="C1188" s="2">
        <v>132.31</v>
      </c>
      <c r="D1188" s="2">
        <v>132.06</v>
      </c>
      <c r="E1188" s="2">
        <v>132.31</v>
      </c>
      <c r="F1188" s="2">
        <v>0.23</v>
      </c>
      <c r="G1188" s="2">
        <v>323</v>
      </c>
      <c r="J1188" s="27">
        <v>42618</v>
      </c>
      <c r="K1188" s="2">
        <v>110.75</v>
      </c>
      <c r="L1188" s="2">
        <v>110.79</v>
      </c>
      <c r="M1188" s="2">
        <v>110.73</v>
      </c>
      <c r="N1188" s="2">
        <v>110.78</v>
      </c>
      <c r="O1188" s="2">
        <v>0.05</v>
      </c>
      <c r="P1188" s="2">
        <v>-10117</v>
      </c>
    </row>
    <row r="1189" spans="1:16" x14ac:dyDescent="0.3">
      <c r="A1189" s="27">
        <v>42615</v>
      </c>
      <c r="B1189" s="2">
        <v>132.04</v>
      </c>
      <c r="C1189" s="2">
        <v>132.16999999999999</v>
      </c>
      <c r="D1189" s="2">
        <v>131.94</v>
      </c>
      <c r="E1189" s="2">
        <v>132.08000000000001</v>
      </c>
      <c r="F1189" s="2">
        <v>0.02</v>
      </c>
      <c r="G1189" s="2">
        <v>-2775</v>
      </c>
      <c r="J1189" s="27">
        <v>42615</v>
      </c>
      <c r="K1189" s="2">
        <v>110.69</v>
      </c>
      <c r="L1189" s="2">
        <v>110.74</v>
      </c>
      <c r="M1189" s="2">
        <v>110.69</v>
      </c>
      <c r="N1189" s="2">
        <v>110.73</v>
      </c>
      <c r="O1189" s="2">
        <v>0.04</v>
      </c>
      <c r="P1189" s="2">
        <v>-5920</v>
      </c>
    </row>
    <row r="1190" spans="1:16" x14ac:dyDescent="0.3">
      <c r="A1190" s="27">
        <v>42614</v>
      </c>
      <c r="B1190" s="2">
        <v>132.56</v>
      </c>
      <c r="C1190" s="2">
        <v>132.69</v>
      </c>
      <c r="D1190" s="2">
        <v>132.04</v>
      </c>
      <c r="E1190" s="2">
        <v>132.06</v>
      </c>
      <c r="F1190" s="2">
        <v>-0.5</v>
      </c>
      <c r="G1190" s="2">
        <v>-3322</v>
      </c>
      <c r="J1190" s="27">
        <v>42614</v>
      </c>
      <c r="K1190" s="2">
        <v>110.76</v>
      </c>
      <c r="L1190" s="2">
        <v>110.81</v>
      </c>
      <c r="M1190" s="2">
        <v>110.68</v>
      </c>
      <c r="N1190" s="2">
        <v>110.69</v>
      </c>
      <c r="O1190" s="2">
        <v>-0.06</v>
      </c>
      <c r="P1190" s="2">
        <v>-4647</v>
      </c>
    </row>
    <row r="1191" spans="1:16" x14ac:dyDescent="0.3">
      <c r="A1191" s="27">
        <v>42613</v>
      </c>
      <c r="B1191" s="2">
        <v>132.79</v>
      </c>
      <c r="C1191" s="2">
        <v>132.84</v>
      </c>
      <c r="D1191" s="2">
        <v>132.5</v>
      </c>
      <c r="E1191" s="2">
        <v>132.56</v>
      </c>
      <c r="F1191" s="2">
        <v>-0.23</v>
      </c>
      <c r="G1191" s="2">
        <v>-2000</v>
      </c>
      <c r="J1191" s="27">
        <v>42613</v>
      </c>
      <c r="K1191" s="2">
        <v>110.85</v>
      </c>
      <c r="L1191" s="2">
        <v>110.87</v>
      </c>
      <c r="M1191" s="2">
        <v>110.75</v>
      </c>
      <c r="N1191" s="2">
        <v>110.75</v>
      </c>
      <c r="O1191" s="2">
        <v>-0.1</v>
      </c>
      <c r="P1191" s="2">
        <v>-16938</v>
      </c>
    </row>
    <row r="1192" spans="1:16" x14ac:dyDescent="0.3">
      <c r="A1192" s="27">
        <v>42612</v>
      </c>
      <c r="B1192" s="2">
        <v>133.19999999999999</v>
      </c>
      <c r="C1192" s="2">
        <v>133.24</v>
      </c>
      <c r="D1192" s="2">
        <v>132.79</v>
      </c>
      <c r="E1192" s="2">
        <v>132.79</v>
      </c>
      <c r="F1192" s="2">
        <v>-0.2</v>
      </c>
      <c r="G1192" s="2">
        <v>743</v>
      </c>
      <c r="J1192" s="27">
        <v>42612</v>
      </c>
      <c r="K1192" s="2">
        <v>110.95</v>
      </c>
      <c r="L1192" s="2">
        <v>110.95</v>
      </c>
      <c r="M1192" s="2">
        <v>110.85</v>
      </c>
      <c r="N1192" s="2">
        <v>110.85</v>
      </c>
      <c r="O1192" s="2">
        <v>-0.05</v>
      </c>
      <c r="P1192" s="2">
        <v>-2180</v>
      </c>
    </row>
    <row r="1193" spans="1:16" x14ac:dyDescent="0.3">
      <c r="A1193" s="27">
        <v>42611</v>
      </c>
      <c r="B1193" s="2">
        <v>132.88</v>
      </c>
      <c r="C1193" s="2">
        <v>133.06</v>
      </c>
      <c r="D1193" s="2">
        <v>132.87</v>
      </c>
      <c r="E1193" s="2">
        <v>132.99</v>
      </c>
      <c r="F1193" s="2">
        <v>-0.35</v>
      </c>
      <c r="G1193" s="2">
        <v>5</v>
      </c>
      <c r="J1193" s="27">
        <v>42611</v>
      </c>
      <c r="K1193" s="2">
        <v>110.91</v>
      </c>
      <c r="L1193" s="2">
        <v>110.94</v>
      </c>
      <c r="M1193" s="2">
        <v>110.9</v>
      </c>
      <c r="N1193" s="2">
        <v>110.9</v>
      </c>
      <c r="O1193" s="2">
        <v>-0.11</v>
      </c>
      <c r="P1193" s="2">
        <v>-11604</v>
      </c>
    </row>
    <row r="1194" spans="1:16" x14ac:dyDescent="0.3">
      <c r="A1194" s="27">
        <v>42608</v>
      </c>
      <c r="B1194" s="2">
        <v>133.31</v>
      </c>
      <c r="C1194" s="2">
        <v>133.34</v>
      </c>
      <c r="D1194" s="2">
        <v>133.15</v>
      </c>
      <c r="E1194" s="2">
        <v>133.34</v>
      </c>
      <c r="F1194" s="2">
        <v>0.01</v>
      </c>
      <c r="G1194" s="2">
        <v>-3073</v>
      </c>
      <c r="J1194" s="27">
        <v>42608</v>
      </c>
      <c r="K1194" s="2">
        <v>111.03</v>
      </c>
      <c r="L1194" s="2">
        <v>111.03</v>
      </c>
      <c r="M1194" s="2">
        <v>110.99</v>
      </c>
      <c r="N1194" s="2">
        <v>111.01</v>
      </c>
      <c r="O1194" s="2">
        <v>-0.02</v>
      </c>
      <c r="P1194" s="2">
        <v>-4963</v>
      </c>
    </row>
    <row r="1195" spans="1:16" x14ac:dyDescent="0.3">
      <c r="A1195" s="27">
        <v>42607</v>
      </c>
      <c r="B1195" s="2">
        <v>133.28</v>
      </c>
      <c r="C1195" s="2">
        <v>133.33000000000001</v>
      </c>
      <c r="D1195" s="2">
        <v>133.13999999999999</v>
      </c>
      <c r="E1195" s="2">
        <v>133.33000000000001</v>
      </c>
      <c r="F1195" s="2">
        <v>0.08</v>
      </c>
      <c r="G1195" s="2">
        <v>-1492</v>
      </c>
      <c r="J1195" s="27">
        <v>42607</v>
      </c>
      <c r="K1195" s="2">
        <v>111.05</v>
      </c>
      <c r="L1195" s="2">
        <v>111.06</v>
      </c>
      <c r="M1195" s="2">
        <v>111.02</v>
      </c>
      <c r="N1195" s="2">
        <v>111.03</v>
      </c>
      <c r="O1195" s="2">
        <v>-0.01</v>
      </c>
      <c r="P1195" s="2">
        <v>-32</v>
      </c>
    </row>
    <row r="1196" spans="1:16" x14ac:dyDescent="0.3">
      <c r="A1196" s="27">
        <v>42606</v>
      </c>
      <c r="B1196" s="2">
        <v>133.30000000000001</v>
      </c>
      <c r="C1196" s="2">
        <v>133.37</v>
      </c>
      <c r="D1196" s="2">
        <v>133.25</v>
      </c>
      <c r="E1196" s="2">
        <v>133.25</v>
      </c>
      <c r="F1196" s="2">
        <v>0</v>
      </c>
      <c r="G1196" s="2">
        <v>1912</v>
      </c>
      <c r="J1196" s="27">
        <v>42606</v>
      </c>
      <c r="K1196" s="2">
        <v>111.07</v>
      </c>
      <c r="L1196" s="2">
        <v>111.08</v>
      </c>
      <c r="M1196" s="2">
        <v>111.04</v>
      </c>
      <c r="N1196" s="2">
        <v>111.04</v>
      </c>
      <c r="O1196" s="2">
        <v>-0.02</v>
      </c>
      <c r="P1196" s="2">
        <v>-1489</v>
      </c>
    </row>
    <row r="1197" spans="1:16" x14ac:dyDescent="0.3">
      <c r="A1197" s="27">
        <v>42605</v>
      </c>
      <c r="B1197" s="2">
        <v>133.26</v>
      </c>
      <c r="C1197" s="2">
        <v>133.32</v>
      </c>
      <c r="D1197" s="2">
        <v>133.21</v>
      </c>
      <c r="E1197" s="2">
        <v>133.25</v>
      </c>
      <c r="F1197" s="2">
        <v>0.16</v>
      </c>
      <c r="G1197" s="2">
        <v>3099</v>
      </c>
      <c r="J1197" s="27">
        <v>42605</v>
      </c>
      <c r="K1197" s="2">
        <v>111.08</v>
      </c>
      <c r="L1197" s="2">
        <v>111.08</v>
      </c>
      <c r="M1197" s="2">
        <v>111.06</v>
      </c>
      <c r="N1197" s="2">
        <v>111.06</v>
      </c>
      <c r="O1197" s="2">
        <v>0.01</v>
      </c>
      <c r="P1197" s="2">
        <v>501</v>
      </c>
    </row>
    <row r="1198" spans="1:16" x14ac:dyDescent="0.3">
      <c r="A1198" s="27">
        <v>42604</v>
      </c>
      <c r="B1198" s="2">
        <v>133.1</v>
      </c>
      <c r="C1198" s="2">
        <v>133.15</v>
      </c>
      <c r="D1198" s="2">
        <v>133.05000000000001</v>
      </c>
      <c r="E1198" s="2">
        <v>133.09</v>
      </c>
      <c r="F1198" s="2">
        <v>-0.17</v>
      </c>
      <c r="G1198" s="2">
        <v>-221</v>
      </c>
      <c r="J1198" s="27">
        <v>42604</v>
      </c>
      <c r="K1198" s="2">
        <v>111.03</v>
      </c>
      <c r="L1198" s="2">
        <v>111.06</v>
      </c>
      <c r="M1198" s="2">
        <v>111.02</v>
      </c>
      <c r="N1198" s="2">
        <v>111.05</v>
      </c>
      <c r="O1198" s="2">
        <v>-0.01</v>
      </c>
      <c r="P1198" s="2">
        <v>4994</v>
      </c>
    </row>
    <row r="1199" spans="1:16" x14ac:dyDescent="0.3">
      <c r="A1199" s="27">
        <v>42601</v>
      </c>
      <c r="B1199" s="2">
        <v>133.31</v>
      </c>
      <c r="C1199" s="2">
        <v>133.38</v>
      </c>
      <c r="D1199" s="2">
        <v>133.12</v>
      </c>
      <c r="E1199" s="2">
        <v>133.26</v>
      </c>
      <c r="F1199" s="2">
        <v>-7.0000000000000007E-2</v>
      </c>
      <c r="G1199" s="2">
        <v>528</v>
      </c>
      <c r="J1199" s="27">
        <v>42601</v>
      </c>
      <c r="K1199" s="2">
        <v>111.06</v>
      </c>
      <c r="L1199" s="2">
        <v>111.08</v>
      </c>
      <c r="M1199" s="2">
        <v>111.03</v>
      </c>
      <c r="N1199" s="2">
        <v>111.06</v>
      </c>
      <c r="O1199" s="2">
        <v>0</v>
      </c>
      <c r="P1199" s="2">
        <v>1855</v>
      </c>
    </row>
    <row r="1200" spans="1:16" x14ac:dyDescent="0.3">
      <c r="A1200" s="27">
        <v>42600</v>
      </c>
      <c r="B1200" s="2">
        <v>133.30000000000001</v>
      </c>
      <c r="C1200" s="2">
        <v>133.41999999999999</v>
      </c>
      <c r="D1200" s="2">
        <v>133.29</v>
      </c>
      <c r="E1200" s="2">
        <v>133.33000000000001</v>
      </c>
      <c r="F1200" s="2">
        <v>0.17</v>
      </c>
      <c r="G1200" s="2">
        <v>1910</v>
      </c>
      <c r="J1200" s="27">
        <v>42600</v>
      </c>
      <c r="K1200" s="2">
        <v>111.07</v>
      </c>
      <c r="L1200" s="2">
        <v>111.09</v>
      </c>
      <c r="M1200" s="2">
        <v>111.06</v>
      </c>
      <c r="N1200" s="2">
        <v>111.06</v>
      </c>
      <c r="O1200" s="2">
        <v>0.02</v>
      </c>
      <c r="P1200" s="2">
        <v>-345</v>
      </c>
    </row>
    <row r="1201" spans="1:16" x14ac:dyDescent="0.3">
      <c r="A1201" s="27">
        <v>42599</v>
      </c>
      <c r="B1201" s="2">
        <v>133.15</v>
      </c>
      <c r="C1201" s="2">
        <v>133.35</v>
      </c>
      <c r="D1201" s="2">
        <v>133.03</v>
      </c>
      <c r="E1201" s="2">
        <v>133.16</v>
      </c>
      <c r="F1201" s="2">
        <v>-0.44</v>
      </c>
      <c r="G1201" s="2">
        <v>-2712</v>
      </c>
      <c r="J1201" s="27">
        <v>42599</v>
      </c>
      <c r="K1201" s="2">
        <v>111.04</v>
      </c>
      <c r="L1201" s="2">
        <v>111.08</v>
      </c>
      <c r="M1201" s="2">
        <v>111.02</v>
      </c>
      <c r="N1201" s="2">
        <v>111.04</v>
      </c>
      <c r="O1201" s="2">
        <v>-0.05</v>
      </c>
      <c r="P1201" s="2">
        <v>4395</v>
      </c>
    </row>
    <row r="1202" spans="1:16" x14ac:dyDescent="0.3">
      <c r="A1202" s="27">
        <v>42598</v>
      </c>
      <c r="B1202" s="2">
        <v>133.47999999999999</v>
      </c>
      <c r="C1202" s="2">
        <v>133.6</v>
      </c>
      <c r="D1202" s="2">
        <v>133.41999999999999</v>
      </c>
      <c r="E1202" s="2">
        <v>133.6</v>
      </c>
      <c r="F1202" s="2">
        <v>0.13</v>
      </c>
      <c r="G1202" s="2">
        <v>4593</v>
      </c>
      <c r="J1202" s="27">
        <v>42598</v>
      </c>
      <c r="K1202" s="2">
        <v>111.05</v>
      </c>
      <c r="L1202" s="2">
        <v>111.1</v>
      </c>
      <c r="M1202" s="2">
        <v>111.04</v>
      </c>
      <c r="N1202" s="2">
        <v>111.09</v>
      </c>
      <c r="O1202" s="2">
        <v>0.03</v>
      </c>
      <c r="P1202" s="2">
        <v>4226</v>
      </c>
    </row>
    <row r="1203" spans="1:16" x14ac:dyDescent="0.3">
      <c r="A1203" s="27">
        <v>42594</v>
      </c>
      <c r="B1203" s="2">
        <v>133.30000000000001</v>
      </c>
      <c r="C1203" s="2">
        <v>133.53</v>
      </c>
      <c r="D1203" s="2">
        <v>133.27000000000001</v>
      </c>
      <c r="E1203" s="2">
        <v>133.47</v>
      </c>
      <c r="F1203" s="2">
        <v>-0.05</v>
      </c>
      <c r="G1203" s="2">
        <v>-1966</v>
      </c>
      <c r="J1203" s="27">
        <v>42594</v>
      </c>
      <c r="K1203" s="2">
        <v>111.02</v>
      </c>
      <c r="L1203" s="2">
        <v>111.07</v>
      </c>
      <c r="M1203" s="2">
        <v>111.02</v>
      </c>
      <c r="N1203" s="2">
        <v>111.06</v>
      </c>
      <c r="O1203" s="2">
        <v>0.01</v>
      </c>
      <c r="P1203" s="2">
        <v>-1707</v>
      </c>
    </row>
    <row r="1204" spans="1:16" x14ac:dyDescent="0.3">
      <c r="A1204" s="27">
        <v>42593</v>
      </c>
      <c r="B1204" s="2">
        <v>133.74</v>
      </c>
      <c r="C1204" s="2">
        <v>133.78</v>
      </c>
      <c r="D1204" s="2">
        <v>133.41999999999999</v>
      </c>
      <c r="E1204" s="2">
        <v>133.52000000000001</v>
      </c>
      <c r="F1204" s="2">
        <v>-0.06</v>
      </c>
      <c r="G1204" s="2">
        <v>-1846</v>
      </c>
      <c r="J1204" s="27">
        <v>42593</v>
      </c>
      <c r="K1204" s="2">
        <v>111.13</v>
      </c>
      <c r="L1204" s="2">
        <v>111.15</v>
      </c>
      <c r="M1204" s="2">
        <v>111.04</v>
      </c>
      <c r="N1204" s="2">
        <v>111.05</v>
      </c>
      <c r="O1204" s="2">
        <v>-0.05</v>
      </c>
      <c r="P1204" s="2">
        <v>-5189</v>
      </c>
    </row>
    <row r="1205" spans="1:16" x14ac:dyDescent="0.3">
      <c r="A1205" s="27">
        <v>42592</v>
      </c>
      <c r="B1205" s="2">
        <v>133.44999999999999</v>
      </c>
      <c r="C1205" s="2">
        <v>133.68</v>
      </c>
      <c r="D1205" s="2">
        <v>133.41999999999999</v>
      </c>
      <c r="E1205" s="2">
        <v>133.58000000000001</v>
      </c>
      <c r="F1205" s="2">
        <v>0.31</v>
      </c>
      <c r="G1205" s="2">
        <v>1516</v>
      </c>
      <c r="J1205" s="27">
        <v>42592</v>
      </c>
      <c r="K1205" s="2">
        <v>111.08</v>
      </c>
      <c r="L1205" s="2">
        <v>111.14</v>
      </c>
      <c r="M1205" s="2">
        <v>111.06</v>
      </c>
      <c r="N1205" s="2">
        <v>111.1</v>
      </c>
      <c r="O1205" s="2">
        <v>0.06</v>
      </c>
      <c r="P1205" s="2">
        <v>2594</v>
      </c>
    </row>
    <row r="1206" spans="1:16" x14ac:dyDescent="0.3">
      <c r="A1206" s="27">
        <v>42591</v>
      </c>
      <c r="B1206" s="2">
        <v>133.16999999999999</v>
      </c>
      <c r="C1206" s="2">
        <v>133.27000000000001</v>
      </c>
      <c r="D1206" s="2">
        <v>133.1</v>
      </c>
      <c r="E1206" s="2">
        <v>133.27000000000001</v>
      </c>
      <c r="F1206" s="2">
        <v>0.16</v>
      </c>
      <c r="G1206" s="2">
        <v>1380</v>
      </c>
      <c r="J1206" s="27">
        <v>42591</v>
      </c>
      <c r="K1206" s="2">
        <v>111.03</v>
      </c>
      <c r="L1206" s="2">
        <v>111.04</v>
      </c>
      <c r="M1206" s="2">
        <v>111.01</v>
      </c>
      <c r="N1206" s="2">
        <v>111.04</v>
      </c>
      <c r="O1206" s="2">
        <v>0.03</v>
      </c>
      <c r="P1206" s="2">
        <v>-848</v>
      </c>
    </row>
    <row r="1207" spans="1:16" x14ac:dyDescent="0.3">
      <c r="A1207" s="27">
        <v>42590</v>
      </c>
      <c r="B1207" s="2">
        <v>133.11000000000001</v>
      </c>
      <c r="C1207" s="2">
        <v>133.49</v>
      </c>
      <c r="D1207" s="2">
        <v>133.06</v>
      </c>
      <c r="E1207" s="2">
        <v>133.11000000000001</v>
      </c>
      <c r="F1207" s="2">
        <v>-0.48</v>
      </c>
      <c r="G1207" s="2">
        <v>-22</v>
      </c>
      <c r="J1207" s="27">
        <v>42590</v>
      </c>
      <c r="K1207" s="2">
        <v>111</v>
      </c>
      <c r="L1207" s="2">
        <v>111.12</v>
      </c>
      <c r="M1207" s="2">
        <v>110.99</v>
      </c>
      <c r="N1207" s="2">
        <v>111.01</v>
      </c>
      <c r="O1207" s="2">
        <v>-0.08</v>
      </c>
      <c r="P1207" s="2">
        <v>3121</v>
      </c>
    </row>
    <row r="1208" spans="1:16" x14ac:dyDescent="0.3">
      <c r="A1208" s="27">
        <v>42587</v>
      </c>
      <c r="B1208" s="2">
        <v>133.59</v>
      </c>
      <c r="C1208" s="2">
        <v>133.69999999999999</v>
      </c>
      <c r="D1208" s="2">
        <v>133.52000000000001</v>
      </c>
      <c r="E1208" s="2">
        <v>133.59</v>
      </c>
      <c r="F1208" s="2">
        <v>0.26</v>
      </c>
      <c r="G1208" s="2">
        <v>1787</v>
      </c>
      <c r="J1208" s="27">
        <v>42587</v>
      </c>
      <c r="K1208" s="2">
        <v>111.1</v>
      </c>
      <c r="L1208" s="2">
        <v>111.12</v>
      </c>
      <c r="M1208" s="2">
        <v>111.08</v>
      </c>
      <c r="N1208" s="2">
        <v>111.09</v>
      </c>
      <c r="O1208" s="2">
        <v>0.04</v>
      </c>
      <c r="P1208" s="2">
        <v>1212</v>
      </c>
    </row>
    <row r="1209" spans="1:16" x14ac:dyDescent="0.3">
      <c r="A1209" s="27">
        <v>42586</v>
      </c>
      <c r="B1209" s="2">
        <v>133.19999999999999</v>
      </c>
      <c r="C1209" s="2">
        <v>133.37</v>
      </c>
      <c r="D1209" s="2">
        <v>133.05000000000001</v>
      </c>
      <c r="E1209" s="2">
        <v>133.33000000000001</v>
      </c>
      <c r="F1209" s="2">
        <v>0.12</v>
      </c>
      <c r="G1209" s="2">
        <v>603</v>
      </c>
      <c r="J1209" s="27">
        <v>42586</v>
      </c>
      <c r="K1209" s="2">
        <v>111</v>
      </c>
      <c r="L1209" s="2">
        <v>111.07</v>
      </c>
      <c r="M1209" s="2">
        <v>110.98</v>
      </c>
      <c r="N1209" s="2">
        <v>111.05</v>
      </c>
      <c r="O1209" s="2">
        <v>0.04</v>
      </c>
      <c r="P1209" s="2">
        <v>-6287</v>
      </c>
    </row>
    <row r="1210" spans="1:16" x14ac:dyDescent="0.3">
      <c r="A1210" s="27">
        <v>42585</v>
      </c>
      <c r="B1210" s="2">
        <v>133.44999999999999</v>
      </c>
      <c r="C1210" s="2">
        <v>133.47</v>
      </c>
      <c r="D1210" s="2">
        <v>133.15</v>
      </c>
      <c r="E1210" s="2">
        <v>133.21</v>
      </c>
      <c r="F1210" s="2">
        <v>-0.42</v>
      </c>
      <c r="G1210" s="2">
        <v>-5661</v>
      </c>
      <c r="J1210" s="27">
        <v>42585</v>
      </c>
      <c r="K1210" s="2">
        <v>111.09</v>
      </c>
      <c r="L1210" s="2">
        <v>111.09</v>
      </c>
      <c r="M1210" s="2">
        <v>110.99</v>
      </c>
      <c r="N1210" s="2">
        <v>111.01</v>
      </c>
      <c r="O1210" s="2">
        <v>-0.1</v>
      </c>
      <c r="P1210" s="2">
        <v>-16234</v>
      </c>
    </row>
    <row r="1211" spans="1:16" x14ac:dyDescent="0.3">
      <c r="A1211" s="27">
        <v>42584</v>
      </c>
      <c r="B1211" s="2">
        <v>133.83000000000001</v>
      </c>
      <c r="C1211" s="2">
        <v>133.94</v>
      </c>
      <c r="D1211" s="2">
        <v>133.63</v>
      </c>
      <c r="E1211" s="2">
        <v>133.63</v>
      </c>
      <c r="F1211" s="2">
        <v>-0.27</v>
      </c>
      <c r="G1211" s="2">
        <v>-5130</v>
      </c>
      <c r="J1211" s="27">
        <v>42584</v>
      </c>
      <c r="K1211" s="2">
        <v>111.15</v>
      </c>
      <c r="L1211" s="2">
        <v>111.19</v>
      </c>
      <c r="M1211" s="2">
        <v>111.11</v>
      </c>
      <c r="N1211" s="2">
        <v>111.11</v>
      </c>
      <c r="O1211" s="2">
        <v>-0.05</v>
      </c>
      <c r="P1211" s="2">
        <v>-242</v>
      </c>
    </row>
    <row r="1212" spans="1:16" x14ac:dyDescent="0.3">
      <c r="A1212" s="27">
        <v>42583</v>
      </c>
      <c r="B1212" s="2">
        <v>133.9</v>
      </c>
      <c r="C1212" s="2">
        <v>134</v>
      </c>
      <c r="D1212" s="2">
        <v>133.86000000000001</v>
      </c>
      <c r="E1212" s="2">
        <v>133.9</v>
      </c>
      <c r="F1212" s="2">
        <v>0.2</v>
      </c>
      <c r="G1212" s="2">
        <v>2293</v>
      </c>
      <c r="J1212" s="27">
        <v>42583</v>
      </c>
      <c r="K1212" s="2">
        <v>111.18</v>
      </c>
      <c r="L1212" s="2">
        <v>111.19</v>
      </c>
      <c r="M1212" s="2">
        <v>111.15</v>
      </c>
      <c r="N1212" s="2">
        <v>111.16</v>
      </c>
      <c r="O1212" s="2">
        <v>0.02</v>
      </c>
      <c r="P1212" s="2">
        <v>436</v>
      </c>
    </row>
    <row r="1213" spans="1:16" x14ac:dyDescent="0.3">
      <c r="A1213" s="27">
        <v>42580</v>
      </c>
      <c r="B1213" s="2">
        <v>134.09</v>
      </c>
      <c r="C1213" s="2">
        <v>134.1</v>
      </c>
      <c r="D1213" s="2">
        <v>133.55000000000001</v>
      </c>
      <c r="E1213" s="2">
        <v>133.69999999999999</v>
      </c>
      <c r="F1213" s="2">
        <v>-0.33</v>
      </c>
      <c r="G1213" s="2">
        <v>-9980</v>
      </c>
      <c r="J1213" s="27">
        <v>42580</v>
      </c>
      <c r="K1213" s="2">
        <v>111.18</v>
      </c>
      <c r="L1213" s="2">
        <v>111.2</v>
      </c>
      <c r="M1213" s="2">
        <v>111.1</v>
      </c>
      <c r="N1213" s="2">
        <v>111.14</v>
      </c>
      <c r="O1213" s="2">
        <v>-0.04</v>
      </c>
      <c r="P1213" s="2">
        <v>3004</v>
      </c>
    </row>
    <row r="1214" spans="1:16" x14ac:dyDescent="0.3">
      <c r="A1214" s="27">
        <v>42579</v>
      </c>
      <c r="B1214" s="2">
        <v>133.88</v>
      </c>
      <c r="C1214" s="2">
        <v>134.03</v>
      </c>
      <c r="D1214" s="2">
        <v>133.81</v>
      </c>
      <c r="E1214" s="2">
        <v>134.03</v>
      </c>
      <c r="F1214" s="2">
        <v>0.51</v>
      </c>
      <c r="G1214" s="2">
        <v>1102</v>
      </c>
      <c r="J1214" s="27">
        <v>42579</v>
      </c>
      <c r="K1214" s="2">
        <v>111.18</v>
      </c>
      <c r="L1214" s="2">
        <v>111.19</v>
      </c>
      <c r="M1214" s="2">
        <v>111.15</v>
      </c>
      <c r="N1214" s="2">
        <v>111.18</v>
      </c>
      <c r="O1214" s="2">
        <v>7.0000000000000007E-2</v>
      </c>
      <c r="P1214" s="2">
        <v>1607</v>
      </c>
    </row>
    <row r="1215" spans="1:16" x14ac:dyDescent="0.3">
      <c r="A1215" s="27">
        <v>42578</v>
      </c>
      <c r="B1215" s="2">
        <v>133.32</v>
      </c>
      <c r="C1215" s="2">
        <v>133.52000000000001</v>
      </c>
      <c r="D1215" s="2">
        <v>133.26</v>
      </c>
      <c r="E1215" s="2">
        <v>133.52000000000001</v>
      </c>
      <c r="F1215" s="2">
        <v>0.12</v>
      </c>
      <c r="G1215" s="2">
        <v>1036</v>
      </c>
      <c r="J1215" s="27">
        <v>42578</v>
      </c>
      <c r="K1215" s="2">
        <v>111.08</v>
      </c>
      <c r="L1215" s="2">
        <v>111.12</v>
      </c>
      <c r="M1215" s="2">
        <v>111.07</v>
      </c>
      <c r="N1215" s="2">
        <v>111.11</v>
      </c>
      <c r="O1215" s="2">
        <v>0.01</v>
      </c>
      <c r="P1215" s="2">
        <v>-1180</v>
      </c>
    </row>
    <row r="1216" spans="1:16" x14ac:dyDescent="0.3">
      <c r="A1216" s="27">
        <v>42577</v>
      </c>
      <c r="B1216" s="2">
        <v>133.19</v>
      </c>
      <c r="C1216" s="2">
        <v>133.56</v>
      </c>
      <c r="D1216" s="2">
        <v>133.16999999999999</v>
      </c>
      <c r="E1216" s="2">
        <v>133.4</v>
      </c>
      <c r="F1216" s="2">
        <v>0.18</v>
      </c>
      <c r="G1216" s="2">
        <v>1217</v>
      </c>
      <c r="J1216" s="27">
        <v>42577</v>
      </c>
      <c r="K1216" s="2">
        <v>111.08</v>
      </c>
      <c r="L1216" s="2">
        <v>111.13</v>
      </c>
      <c r="M1216" s="2">
        <v>111.07</v>
      </c>
      <c r="N1216" s="2">
        <v>111.1</v>
      </c>
      <c r="O1216" s="2">
        <v>0.02</v>
      </c>
      <c r="P1216" s="2">
        <v>-1605</v>
      </c>
    </row>
    <row r="1217" spans="1:16" x14ac:dyDescent="0.3">
      <c r="A1217" s="27">
        <v>42576</v>
      </c>
      <c r="B1217" s="2">
        <v>133.35</v>
      </c>
      <c r="C1217" s="2">
        <v>133.37</v>
      </c>
      <c r="D1217" s="2">
        <v>133.16999999999999</v>
      </c>
      <c r="E1217" s="2">
        <v>133.22</v>
      </c>
      <c r="F1217" s="2">
        <v>-0.12</v>
      </c>
      <c r="G1217" s="2">
        <v>445</v>
      </c>
      <c r="J1217" s="27">
        <v>42576</v>
      </c>
      <c r="K1217" s="2">
        <v>111.11</v>
      </c>
      <c r="L1217" s="2">
        <v>111.11</v>
      </c>
      <c r="M1217" s="2">
        <v>111.07</v>
      </c>
      <c r="N1217" s="2">
        <v>111.08</v>
      </c>
      <c r="O1217" s="2">
        <v>-0.01</v>
      </c>
      <c r="P1217" s="2">
        <v>6930</v>
      </c>
    </row>
    <row r="1218" spans="1:16" x14ac:dyDescent="0.3">
      <c r="A1218" s="27">
        <v>42573</v>
      </c>
      <c r="B1218" s="2">
        <v>133.26</v>
      </c>
      <c r="C1218" s="2">
        <v>133.34</v>
      </c>
      <c r="D1218" s="2">
        <v>133.13999999999999</v>
      </c>
      <c r="E1218" s="2">
        <v>133.34</v>
      </c>
      <c r="F1218" s="2">
        <v>0.26</v>
      </c>
      <c r="G1218" s="2">
        <v>1084</v>
      </c>
      <c r="J1218" s="27">
        <v>42573</v>
      </c>
      <c r="K1218" s="2">
        <v>111.09</v>
      </c>
      <c r="L1218" s="2">
        <v>111.1</v>
      </c>
      <c r="M1218" s="2">
        <v>111.06</v>
      </c>
      <c r="N1218" s="2">
        <v>111.09</v>
      </c>
      <c r="O1218" s="2">
        <v>0.03</v>
      </c>
      <c r="P1218" s="2">
        <v>512</v>
      </c>
    </row>
    <row r="1219" spans="1:16" x14ac:dyDescent="0.3">
      <c r="A1219" s="27">
        <v>42572</v>
      </c>
      <c r="B1219" s="2">
        <v>133.15</v>
      </c>
      <c r="C1219" s="2">
        <v>133.18</v>
      </c>
      <c r="D1219" s="2">
        <v>133.02000000000001</v>
      </c>
      <c r="E1219" s="2">
        <v>133.08000000000001</v>
      </c>
      <c r="F1219" s="2">
        <v>-0.26</v>
      </c>
      <c r="G1219" s="2">
        <v>-3534</v>
      </c>
      <c r="J1219" s="27">
        <v>42572</v>
      </c>
      <c r="K1219" s="2">
        <v>111.08</v>
      </c>
      <c r="L1219" s="2">
        <v>111.09</v>
      </c>
      <c r="M1219" s="2">
        <v>111.05</v>
      </c>
      <c r="N1219" s="2">
        <v>111.06</v>
      </c>
      <c r="O1219" s="2">
        <v>-0.05</v>
      </c>
      <c r="P1219" s="2">
        <v>-5285</v>
      </c>
    </row>
    <row r="1220" spans="1:16" x14ac:dyDescent="0.3">
      <c r="A1220" s="27">
        <v>42571</v>
      </c>
      <c r="B1220" s="2">
        <v>133.29</v>
      </c>
      <c r="C1220" s="2">
        <v>133.37</v>
      </c>
      <c r="D1220" s="2">
        <v>133.15</v>
      </c>
      <c r="E1220" s="2">
        <v>133.34</v>
      </c>
      <c r="F1220" s="2">
        <v>0.09</v>
      </c>
      <c r="G1220" s="2">
        <v>1594</v>
      </c>
      <c r="J1220" s="27">
        <v>42571</v>
      </c>
      <c r="K1220" s="2">
        <v>111.11</v>
      </c>
      <c r="L1220" s="2">
        <v>111.13</v>
      </c>
      <c r="M1220" s="2">
        <v>111.08</v>
      </c>
      <c r="N1220" s="2">
        <v>111.11</v>
      </c>
      <c r="O1220" s="2">
        <v>0.02</v>
      </c>
      <c r="P1220" s="2">
        <v>527</v>
      </c>
    </row>
    <row r="1221" spans="1:16" x14ac:dyDescent="0.3">
      <c r="A1221" s="27">
        <v>42570</v>
      </c>
      <c r="B1221" s="2">
        <v>133.44999999999999</v>
      </c>
      <c r="C1221" s="2">
        <v>133.6</v>
      </c>
      <c r="D1221" s="2">
        <v>133.18</v>
      </c>
      <c r="E1221" s="2">
        <v>133.25</v>
      </c>
      <c r="F1221" s="2">
        <v>-0.12</v>
      </c>
      <c r="G1221" s="2">
        <v>-1316</v>
      </c>
      <c r="J1221" s="27">
        <v>42570</v>
      </c>
      <c r="K1221" s="2">
        <v>111.1</v>
      </c>
      <c r="L1221" s="2">
        <v>111.15</v>
      </c>
      <c r="M1221" s="2">
        <v>111.07</v>
      </c>
      <c r="N1221" s="2">
        <v>111.09</v>
      </c>
      <c r="O1221" s="2">
        <v>0.01</v>
      </c>
      <c r="P1221" s="2">
        <v>9391</v>
      </c>
    </row>
    <row r="1222" spans="1:16" x14ac:dyDescent="0.3">
      <c r="A1222" s="27">
        <v>42569</v>
      </c>
      <c r="B1222" s="2">
        <v>133.36000000000001</v>
      </c>
      <c r="C1222" s="2">
        <v>133.44</v>
      </c>
      <c r="D1222" s="2">
        <v>133.29</v>
      </c>
      <c r="E1222" s="2">
        <v>133.37</v>
      </c>
      <c r="F1222" s="2">
        <v>-0.26</v>
      </c>
      <c r="G1222" s="2">
        <v>675</v>
      </c>
      <c r="J1222" s="27">
        <v>42569</v>
      </c>
      <c r="K1222" s="2">
        <v>111.09</v>
      </c>
      <c r="L1222" s="2">
        <v>111.11</v>
      </c>
      <c r="M1222" s="2">
        <v>111.07</v>
      </c>
      <c r="N1222" s="2">
        <v>111.08</v>
      </c>
      <c r="O1222" s="2">
        <v>-0.04</v>
      </c>
      <c r="P1222" s="2">
        <v>4920</v>
      </c>
    </row>
    <row r="1223" spans="1:16" x14ac:dyDescent="0.3">
      <c r="A1223" s="27">
        <v>42566</v>
      </c>
      <c r="B1223" s="2">
        <v>133.57</v>
      </c>
      <c r="C1223" s="2">
        <v>133.63</v>
      </c>
      <c r="D1223" s="2">
        <v>133.38</v>
      </c>
      <c r="E1223" s="2">
        <v>133.63</v>
      </c>
      <c r="F1223" s="2">
        <v>-0.15</v>
      </c>
      <c r="G1223" s="2">
        <v>-2275</v>
      </c>
      <c r="J1223" s="27">
        <v>42566</v>
      </c>
      <c r="K1223" s="2">
        <v>111.12</v>
      </c>
      <c r="L1223" s="2">
        <v>111.14</v>
      </c>
      <c r="M1223" s="2">
        <v>111.08</v>
      </c>
      <c r="N1223" s="2">
        <v>111.12</v>
      </c>
      <c r="O1223" s="2">
        <v>-0.04</v>
      </c>
      <c r="P1223" s="2">
        <v>-2691</v>
      </c>
    </row>
    <row r="1224" spans="1:16" x14ac:dyDescent="0.3">
      <c r="A1224" s="27">
        <v>42565</v>
      </c>
      <c r="B1224" s="2">
        <v>133.69999999999999</v>
      </c>
      <c r="C1224" s="2">
        <v>134.06</v>
      </c>
      <c r="D1224" s="2">
        <v>133.59</v>
      </c>
      <c r="E1224" s="2">
        <v>133.78</v>
      </c>
      <c r="F1224" s="2">
        <v>0.22</v>
      </c>
      <c r="G1224" s="2">
        <v>1030</v>
      </c>
      <c r="J1224" s="27">
        <v>42565</v>
      </c>
      <c r="K1224" s="2">
        <v>111.16</v>
      </c>
      <c r="L1224" s="2">
        <v>111.22</v>
      </c>
      <c r="M1224" s="2">
        <v>111.1</v>
      </c>
      <c r="N1224" s="2">
        <v>111.16</v>
      </c>
      <c r="O1224" s="2">
        <v>0.03</v>
      </c>
      <c r="P1224" s="2">
        <v>2101</v>
      </c>
    </row>
    <row r="1225" spans="1:16" x14ac:dyDescent="0.3">
      <c r="A1225" s="27">
        <v>42564</v>
      </c>
      <c r="B1225" s="2">
        <v>133.19999999999999</v>
      </c>
      <c r="C1225" s="2">
        <v>133.69999999999999</v>
      </c>
      <c r="D1225" s="2">
        <v>133.19</v>
      </c>
      <c r="E1225" s="2">
        <v>133.56</v>
      </c>
      <c r="F1225" s="2">
        <v>-0.08</v>
      </c>
      <c r="G1225" s="2">
        <v>2280</v>
      </c>
      <c r="J1225" s="27">
        <v>42564</v>
      </c>
      <c r="K1225" s="2">
        <v>111.04</v>
      </c>
      <c r="L1225" s="2">
        <v>111.16</v>
      </c>
      <c r="M1225" s="2">
        <v>111.03</v>
      </c>
      <c r="N1225" s="2">
        <v>111.13</v>
      </c>
      <c r="O1225" s="2">
        <v>0.02</v>
      </c>
      <c r="P1225" s="2">
        <v>8128</v>
      </c>
    </row>
    <row r="1226" spans="1:16" x14ac:dyDescent="0.3">
      <c r="A1226" s="27">
        <v>42563</v>
      </c>
      <c r="B1226" s="2">
        <v>133.55000000000001</v>
      </c>
      <c r="C1226" s="2">
        <v>133.63999999999999</v>
      </c>
      <c r="D1226" s="2">
        <v>133.5</v>
      </c>
      <c r="E1226" s="2">
        <v>133.63999999999999</v>
      </c>
      <c r="F1226" s="2">
        <v>-0.11</v>
      </c>
      <c r="G1226" s="2">
        <v>-1185</v>
      </c>
      <c r="J1226" s="27">
        <v>42563</v>
      </c>
      <c r="K1226" s="2">
        <v>111.08</v>
      </c>
      <c r="L1226" s="2">
        <v>111.12</v>
      </c>
      <c r="M1226" s="2">
        <v>111.07</v>
      </c>
      <c r="N1226" s="2">
        <v>111.11</v>
      </c>
      <c r="O1226" s="2">
        <v>-0.02</v>
      </c>
      <c r="P1226" s="2">
        <v>-2323</v>
      </c>
    </row>
    <row r="1227" spans="1:16" x14ac:dyDescent="0.3">
      <c r="A1227" s="27">
        <v>42562</v>
      </c>
      <c r="B1227" s="2">
        <v>133.80000000000001</v>
      </c>
      <c r="C1227" s="2">
        <v>133.88</v>
      </c>
      <c r="D1227" s="2">
        <v>133.69</v>
      </c>
      <c r="E1227" s="2">
        <v>133.75</v>
      </c>
      <c r="F1227" s="2">
        <v>0.08</v>
      </c>
      <c r="G1227" s="2">
        <v>-255</v>
      </c>
      <c r="J1227" s="27">
        <v>42562</v>
      </c>
      <c r="K1227" s="2">
        <v>111.14</v>
      </c>
      <c r="L1227" s="2">
        <v>111.18</v>
      </c>
      <c r="M1227" s="2">
        <v>111.12</v>
      </c>
      <c r="N1227" s="2">
        <v>111.13</v>
      </c>
      <c r="O1227" s="2">
        <v>0.01</v>
      </c>
      <c r="P1227" s="2">
        <v>-447</v>
      </c>
    </row>
    <row r="1228" spans="1:16" x14ac:dyDescent="0.3">
      <c r="A1228" s="27">
        <v>42559</v>
      </c>
      <c r="B1228" s="2">
        <v>133.71</v>
      </c>
      <c r="C1228" s="2">
        <v>133.91</v>
      </c>
      <c r="D1228" s="2">
        <v>133.58000000000001</v>
      </c>
      <c r="E1228" s="2">
        <v>133.66999999999999</v>
      </c>
      <c r="F1228" s="2">
        <v>-0.1</v>
      </c>
      <c r="G1228" s="2">
        <v>70</v>
      </c>
      <c r="J1228" s="27">
        <v>42559</v>
      </c>
      <c r="K1228" s="2">
        <v>111.13</v>
      </c>
      <c r="L1228" s="2">
        <v>111.18</v>
      </c>
      <c r="M1228" s="2">
        <v>111.09</v>
      </c>
      <c r="N1228" s="2">
        <v>111.12</v>
      </c>
      <c r="O1228" s="2">
        <v>-0.03</v>
      </c>
      <c r="P1228" s="2">
        <v>3815</v>
      </c>
    </row>
    <row r="1229" spans="1:16" x14ac:dyDescent="0.3">
      <c r="A1229" s="27">
        <v>42558</v>
      </c>
      <c r="B1229" s="2">
        <v>133.65</v>
      </c>
      <c r="C1229" s="2">
        <v>133.79</v>
      </c>
      <c r="D1229" s="2">
        <v>133.61000000000001</v>
      </c>
      <c r="E1229" s="2">
        <v>133.77000000000001</v>
      </c>
      <c r="F1229" s="2">
        <v>0</v>
      </c>
      <c r="G1229" s="2">
        <v>-719</v>
      </c>
      <c r="J1229" s="27">
        <v>42558</v>
      </c>
      <c r="K1229" s="2">
        <v>111.14</v>
      </c>
      <c r="L1229" s="2">
        <v>111.16</v>
      </c>
      <c r="M1229" s="2">
        <v>111.12</v>
      </c>
      <c r="N1229" s="2">
        <v>111.15</v>
      </c>
      <c r="O1229" s="2">
        <v>-0.01</v>
      </c>
      <c r="P1229" s="2">
        <v>3117</v>
      </c>
    </row>
    <row r="1230" spans="1:16" x14ac:dyDescent="0.3">
      <c r="A1230" s="27">
        <v>42557</v>
      </c>
      <c r="B1230" s="2">
        <v>133.62</v>
      </c>
      <c r="C1230" s="2">
        <v>133.9</v>
      </c>
      <c r="D1230" s="2">
        <v>133.56</v>
      </c>
      <c r="E1230" s="2">
        <v>133.77000000000001</v>
      </c>
      <c r="F1230" s="2">
        <v>0.5</v>
      </c>
      <c r="G1230" s="2">
        <v>1354</v>
      </c>
      <c r="J1230" s="27">
        <v>42557</v>
      </c>
      <c r="K1230" s="2">
        <v>111.16</v>
      </c>
      <c r="L1230" s="2">
        <v>111.2</v>
      </c>
      <c r="M1230" s="2">
        <v>111.13</v>
      </c>
      <c r="N1230" s="2">
        <v>111.16</v>
      </c>
      <c r="O1230" s="2">
        <v>7.0000000000000007E-2</v>
      </c>
      <c r="P1230" s="2">
        <v>87</v>
      </c>
    </row>
    <row r="1231" spans="1:16" x14ac:dyDescent="0.3">
      <c r="A1231" s="27">
        <v>42556</v>
      </c>
      <c r="B1231" s="2">
        <v>133.46</v>
      </c>
      <c r="C1231" s="2">
        <v>133.68</v>
      </c>
      <c r="D1231" s="2">
        <v>133.24</v>
      </c>
      <c r="E1231" s="2">
        <v>133.27000000000001</v>
      </c>
      <c r="F1231" s="2">
        <v>-0.09</v>
      </c>
      <c r="G1231" s="2">
        <v>19</v>
      </c>
      <c r="J1231" s="27">
        <v>42556</v>
      </c>
      <c r="K1231" s="2">
        <v>111.11</v>
      </c>
      <c r="L1231" s="2">
        <v>111.15</v>
      </c>
      <c r="M1231" s="2">
        <v>111.08</v>
      </c>
      <c r="N1231" s="2">
        <v>111.09</v>
      </c>
      <c r="O1231" s="2">
        <v>0</v>
      </c>
      <c r="P1231" s="2">
        <v>-777</v>
      </c>
    </row>
    <row r="1232" spans="1:16" x14ac:dyDescent="0.3">
      <c r="A1232" s="27">
        <v>42555</v>
      </c>
      <c r="B1232" s="2">
        <v>133.38</v>
      </c>
      <c r="C1232" s="2">
        <v>133.51</v>
      </c>
      <c r="D1232" s="2">
        <v>133.25</v>
      </c>
      <c r="E1232" s="2">
        <v>133.36000000000001</v>
      </c>
      <c r="F1232" s="2">
        <v>-0.06</v>
      </c>
      <c r="G1232" s="2">
        <v>-2837</v>
      </c>
      <c r="J1232" s="27">
        <v>42555</v>
      </c>
      <c r="K1232" s="2">
        <v>111.1</v>
      </c>
      <c r="L1232" s="2">
        <v>111.14</v>
      </c>
      <c r="M1232" s="2">
        <v>111.08</v>
      </c>
      <c r="N1232" s="2">
        <v>111.09</v>
      </c>
      <c r="O1232" s="2">
        <v>-0.04</v>
      </c>
      <c r="P1232" s="2">
        <v>896</v>
      </c>
    </row>
    <row r="1233" spans="1:16" x14ac:dyDescent="0.3">
      <c r="A1233" s="27">
        <v>42552</v>
      </c>
      <c r="B1233" s="2">
        <v>132.99</v>
      </c>
      <c r="C1233" s="2">
        <v>133.41999999999999</v>
      </c>
      <c r="D1233" s="2">
        <v>132.83000000000001</v>
      </c>
      <c r="E1233" s="2">
        <v>133.41999999999999</v>
      </c>
      <c r="F1233" s="2">
        <v>0.65</v>
      </c>
      <c r="G1233" s="2">
        <v>2415</v>
      </c>
      <c r="J1233" s="27">
        <v>42552</v>
      </c>
      <c r="K1233" s="2">
        <v>111.08</v>
      </c>
      <c r="L1233" s="2">
        <v>111.13</v>
      </c>
      <c r="M1233" s="2">
        <v>111.02</v>
      </c>
      <c r="N1233" s="2">
        <v>111.13</v>
      </c>
      <c r="O1233" s="2">
        <v>0.13</v>
      </c>
      <c r="P1233" s="2">
        <v>89</v>
      </c>
    </row>
    <row r="1234" spans="1:16" x14ac:dyDescent="0.3">
      <c r="A1234" s="27">
        <v>42551</v>
      </c>
      <c r="B1234" s="2">
        <v>132.6</v>
      </c>
      <c r="C1234" s="2">
        <v>132.9</v>
      </c>
      <c r="D1234" s="2">
        <v>132.56</v>
      </c>
      <c r="E1234" s="2">
        <v>132.77000000000001</v>
      </c>
      <c r="F1234" s="2">
        <v>-0.09</v>
      </c>
      <c r="G1234" s="2">
        <v>-1340</v>
      </c>
      <c r="J1234" s="27">
        <v>42551</v>
      </c>
      <c r="K1234" s="2">
        <v>110.99</v>
      </c>
      <c r="L1234" s="2">
        <v>111.04</v>
      </c>
      <c r="M1234" s="2">
        <v>110.97</v>
      </c>
      <c r="N1234" s="2">
        <v>111</v>
      </c>
      <c r="O1234" s="2">
        <v>-0.05</v>
      </c>
      <c r="P1234" s="2">
        <v>1094</v>
      </c>
    </row>
    <row r="1235" spans="1:16" x14ac:dyDescent="0.3">
      <c r="A1235" s="27">
        <v>42550</v>
      </c>
      <c r="B1235" s="2">
        <v>132.65</v>
      </c>
      <c r="C1235" s="2">
        <v>132.86000000000001</v>
      </c>
      <c r="D1235" s="2">
        <v>132.61000000000001</v>
      </c>
      <c r="E1235" s="2">
        <v>132.86000000000001</v>
      </c>
      <c r="F1235" s="2">
        <v>0.28999999999999998</v>
      </c>
      <c r="G1235" s="2">
        <v>-1115</v>
      </c>
      <c r="J1235" s="27">
        <v>42550</v>
      </c>
      <c r="K1235" s="2">
        <v>111</v>
      </c>
      <c r="L1235" s="2">
        <v>111.05</v>
      </c>
      <c r="M1235" s="2">
        <v>110.98</v>
      </c>
      <c r="N1235" s="2">
        <v>111.05</v>
      </c>
      <c r="O1235" s="2">
        <v>0.06</v>
      </c>
      <c r="P1235" s="2">
        <v>-1244</v>
      </c>
    </row>
    <row r="1236" spans="1:16" x14ac:dyDescent="0.3">
      <c r="A1236" s="27">
        <v>42549</v>
      </c>
      <c r="B1236" s="2">
        <v>132.94</v>
      </c>
      <c r="C1236" s="2">
        <v>132.97999999999999</v>
      </c>
      <c r="D1236" s="2">
        <v>132.43</v>
      </c>
      <c r="E1236" s="2">
        <v>132.57</v>
      </c>
      <c r="F1236" s="2">
        <v>-0.04</v>
      </c>
      <c r="G1236" s="2">
        <v>-2102</v>
      </c>
      <c r="J1236" s="27">
        <v>42549</v>
      </c>
      <c r="K1236" s="2">
        <v>111.12</v>
      </c>
      <c r="L1236" s="2">
        <v>111.14</v>
      </c>
      <c r="M1236" s="2">
        <v>110.95</v>
      </c>
      <c r="N1236" s="2">
        <v>110.99</v>
      </c>
      <c r="O1236" s="2">
        <v>-0.05</v>
      </c>
      <c r="P1236" s="2">
        <v>-5354</v>
      </c>
    </row>
    <row r="1237" spans="1:16" x14ac:dyDescent="0.3">
      <c r="A1237" s="27">
        <v>42548</v>
      </c>
      <c r="B1237" s="2">
        <v>132.44999999999999</v>
      </c>
      <c r="C1237" s="2">
        <v>132.91999999999999</v>
      </c>
      <c r="D1237" s="2">
        <v>132.41999999999999</v>
      </c>
      <c r="E1237" s="2">
        <v>132.61000000000001</v>
      </c>
      <c r="F1237" s="2">
        <v>0.21</v>
      </c>
      <c r="G1237" s="2">
        <v>-2069</v>
      </c>
      <c r="J1237" s="27">
        <v>42548</v>
      </c>
      <c r="K1237" s="2">
        <v>111</v>
      </c>
      <c r="L1237" s="2">
        <v>111.15</v>
      </c>
      <c r="M1237" s="2">
        <v>111</v>
      </c>
      <c r="N1237" s="2">
        <v>111.04</v>
      </c>
      <c r="O1237" s="2">
        <v>0.06</v>
      </c>
      <c r="P1237" s="2">
        <v>965</v>
      </c>
    </row>
    <row r="1238" spans="1:16" x14ac:dyDescent="0.3">
      <c r="A1238" s="27">
        <v>42545</v>
      </c>
      <c r="B1238" s="2">
        <v>131.15</v>
      </c>
      <c r="C1238" s="2">
        <v>132.94</v>
      </c>
      <c r="D1238" s="2">
        <v>130.94</v>
      </c>
      <c r="E1238" s="2">
        <v>132.4</v>
      </c>
      <c r="F1238" s="2">
        <v>1.35</v>
      </c>
      <c r="G1238" s="2">
        <v>-2430</v>
      </c>
      <c r="J1238" s="27">
        <v>42545</v>
      </c>
      <c r="K1238" s="2">
        <v>110.71</v>
      </c>
      <c r="L1238" s="2">
        <v>111.23</v>
      </c>
      <c r="M1238" s="2">
        <v>110.67</v>
      </c>
      <c r="N1238" s="2">
        <v>110.98</v>
      </c>
      <c r="O1238" s="2">
        <v>0.28000000000000003</v>
      </c>
      <c r="P1238" s="2">
        <v>515</v>
      </c>
    </row>
    <row r="1239" spans="1:16" x14ac:dyDescent="0.3">
      <c r="A1239" s="27">
        <v>42544</v>
      </c>
      <c r="B1239" s="2">
        <v>130.93</v>
      </c>
      <c r="C1239" s="2">
        <v>131.06</v>
      </c>
      <c r="D1239" s="2">
        <v>130.82</v>
      </c>
      <c r="E1239" s="2">
        <v>131.05000000000001</v>
      </c>
      <c r="F1239" s="2">
        <v>0.1</v>
      </c>
      <c r="G1239" s="2">
        <v>-2948</v>
      </c>
      <c r="J1239" s="27">
        <v>42544</v>
      </c>
      <c r="K1239" s="2">
        <v>110.64</v>
      </c>
      <c r="L1239" s="2">
        <v>110.7</v>
      </c>
      <c r="M1239" s="2">
        <v>110.61</v>
      </c>
      <c r="N1239" s="2">
        <v>110.7</v>
      </c>
      <c r="O1239" s="2">
        <v>0.06</v>
      </c>
      <c r="P1239" s="2">
        <v>3147</v>
      </c>
    </row>
    <row r="1240" spans="1:16" x14ac:dyDescent="0.3">
      <c r="A1240" s="27">
        <v>42543</v>
      </c>
      <c r="B1240" s="2">
        <v>131.05000000000001</v>
      </c>
      <c r="C1240" s="2">
        <v>131.07</v>
      </c>
      <c r="D1240" s="2">
        <v>130.88</v>
      </c>
      <c r="E1240" s="2">
        <v>130.94999999999999</v>
      </c>
      <c r="F1240" s="2">
        <v>-0.24</v>
      </c>
      <c r="G1240" s="2">
        <v>-2693</v>
      </c>
      <c r="J1240" s="27">
        <v>42543</v>
      </c>
      <c r="K1240" s="2">
        <v>110.64</v>
      </c>
      <c r="L1240" s="2">
        <v>110.66</v>
      </c>
      <c r="M1240" s="2">
        <v>110.62</v>
      </c>
      <c r="N1240" s="2">
        <v>110.64</v>
      </c>
      <c r="O1240" s="2">
        <v>-0.04</v>
      </c>
      <c r="P1240" s="2">
        <v>-627</v>
      </c>
    </row>
    <row r="1241" spans="1:16" x14ac:dyDescent="0.3">
      <c r="A1241" s="27">
        <v>42542</v>
      </c>
      <c r="B1241" s="2">
        <v>131</v>
      </c>
      <c r="C1241" s="2">
        <v>131.13999999999999</v>
      </c>
      <c r="D1241" s="2">
        <v>130.9</v>
      </c>
      <c r="E1241" s="2">
        <v>131.08000000000001</v>
      </c>
      <c r="F1241" s="2">
        <v>0.08</v>
      </c>
      <c r="G1241" s="2">
        <v>-37</v>
      </c>
      <c r="J1241" s="27">
        <v>42542</v>
      </c>
      <c r="K1241" s="2">
        <v>110.53</v>
      </c>
      <c r="L1241" s="2">
        <v>110.59</v>
      </c>
      <c r="M1241" s="2">
        <v>110.53</v>
      </c>
      <c r="N1241" s="2">
        <v>110.57</v>
      </c>
      <c r="O1241" s="2">
        <v>0.02</v>
      </c>
      <c r="P1241" s="2">
        <v>-4801</v>
      </c>
    </row>
    <row r="1242" spans="1:16" x14ac:dyDescent="0.3">
      <c r="A1242" s="27">
        <v>42541</v>
      </c>
      <c r="B1242" s="2">
        <v>131.16</v>
      </c>
      <c r="C1242" s="2">
        <v>131.19</v>
      </c>
      <c r="D1242" s="2">
        <v>131</v>
      </c>
      <c r="E1242" s="2">
        <v>131</v>
      </c>
      <c r="F1242" s="2">
        <v>-0.47</v>
      </c>
      <c r="G1242" s="2">
        <v>4790</v>
      </c>
      <c r="J1242" s="27">
        <v>42541</v>
      </c>
      <c r="K1242" s="2">
        <v>110.62</v>
      </c>
      <c r="L1242" s="2">
        <v>110.62</v>
      </c>
      <c r="M1242" s="2">
        <v>110.55</v>
      </c>
      <c r="N1242" s="2">
        <v>110.55</v>
      </c>
      <c r="O1242" s="2">
        <v>-0.11</v>
      </c>
      <c r="P1242" s="2">
        <v>-926</v>
      </c>
    </row>
    <row r="1243" spans="1:16" x14ac:dyDescent="0.3">
      <c r="A1243" s="27">
        <v>42538</v>
      </c>
      <c r="B1243" s="2">
        <v>131.5</v>
      </c>
      <c r="C1243" s="2">
        <v>131.52000000000001</v>
      </c>
      <c r="D1243" s="2">
        <v>131.35</v>
      </c>
      <c r="E1243" s="2">
        <v>131.47</v>
      </c>
      <c r="F1243" s="2">
        <v>-0.23</v>
      </c>
      <c r="G1243" s="2">
        <v>-654</v>
      </c>
      <c r="J1243" s="27">
        <v>42538</v>
      </c>
      <c r="K1243" s="2">
        <v>110.65</v>
      </c>
      <c r="L1243" s="2">
        <v>110.67</v>
      </c>
      <c r="M1243" s="2">
        <v>110.62</v>
      </c>
      <c r="N1243" s="2">
        <v>110.66</v>
      </c>
      <c r="O1243" s="2">
        <v>-0.05</v>
      </c>
      <c r="P1243" s="2">
        <v>2975</v>
      </c>
    </row>
    <row r="1244" spans="1:16" x14ac:dyDescent="0.3">
      <c r="A1244" s="27">
        <v>42537</v>
      </c>
      <c r="B1244" s="2">
        <v>131.53</v>
      </c>
      <c r="C1244" s="2">
        <v>131.69999999999999</v>
      </c>
      <c r="D1244" s="2">
        <v>131.5</v>
      </c>
      <c r="E1244" s="2">
        <v>131.69999999999999</v>
      </c>
      <c r="F1244" s="2">
        <v>0.45</v>
      </c>
      <c r="G1244" s="2">
        <v>-238</v>
      </c>
      <c r="J1244" s="27">
        <v>42537</v>
      </c>
      <c r="K1244" s="2">
        <v>110.71</v>
      </c>
      <c r="L1244" s="2">
        <v>110.74</v>
      </c>
      <c r="M1244" s="2">
        <v>110.67</v>
      </c>
      <c r="N1244" s="2">
        <v>110.71</v>
      </c>
      <c r="O1244" s="2">
        <v>7.0000000000000007E-2</v>
      </c>
      <c r="P1244" s="2">
        <v>-4788</v>
      </c>
    </row>
    <row r="1245" spans="1:16" x14ac:dyDescent="0.3">
      <c r="A1245" s="27">
        <v>42536</v>
      </c>
      <c r="B1245" s="2">
        <v>131.06</v>
      </c>
      <c r="C1245" s="2">
        <v>131.26</v>
      </c>
      <c r="D1245" s="2">
        <v>131.05000000000001</v>
      </c>
      <c r="E1245" s="2">
        <v>131.25</v>
      </c>
      <c r="F1245" s="2">
        <v>0.18</v>
      </c>
      <c r="G1245" s="2">
        <v>2116</v>
      </c>
      <c r="J1245" s="27">
        <v>42536</v>
      </c>
      <c r="K1245" s="2">
        <v>110.62</v>
      </c>
      <c r="L1245" s="2">
        <v>110.67</v>
      </c>
      <c r="M1245" s="2">
        <v>110.62</v>
      </c>
      <c r="N1245" s="2">
        <v>110.64</v>
      </c>
      <c r="O1245" s="2">
        <v>0.02</v>
      </c>
      <c r="P1245" s="2">
        <v>704</v>
      </c>
    </row>
    <row r="1246" spans="1:16" x14ac:dyDescent="0.3">
      <c r="A1246" s="27">
        <v>42535</v>
      </c>
      <c r="B1246" s="2">
        <v>131.29</v>
      </c>
      <c r="C1246" s="2">
        <v>131.34</v>
      </c>
      <c r="D1246" s="2">
        <v>131.06</v>
      </c>
      <c r="E1246" s="2">
        <v>131.07</v>
      </c>
      <c r="F1246" s="2">
        <v>-0.23</v>
      </c>
      <c r="G1246" s="2">
        <v>-1680</v>
      </c>
      <c r="J1246" s="27">
        <v>42535</v>
      </c>
      <c r="K1246" s="2">
        <v>110.71</v>
      </c>
      <c r="L1246" s="2">
        <v>110.71</v>
      </c>
      <c r="M1246" s="2">
        <v>110.55</v>
      </c>
      <c r="N1246" s="2">
        <v>110.62</v>
      </c>
      <c r="O1246" s="2">
        <v>-0.09</v>
      </c>
      <c r="P1246" s="2">
        <v>823</v>
      </c>
    </row>
    <row r="1247" spans="1:16" x14ac:dyDescent="0.3">
      <c r="A1247" s="27">
        <v>42534</v>
      </c>
      <c r="B1247" s="2">
        <v>131.11000000000001</v>
      </c>
      <c r="C1247" s="2">
        <v>131.30000000000001</v>
      </c>
      <c r="D1247" s="2">
        <v>131.07</v>
      </c>
      <c r="E1247" s="2">
        <v>131.30000000000001</v>
      </c>
      <c r="F1247" s="2">
        <v>0.35</v>
      </c>
      <c r="G1247" s="2">
        <v>529</v>
      </c>
      <c r="J1247" s="27">
        <v>42534</v>
      </c>
      <c r="K1247" s="2">
        <v>110.71</v>
      </c>
      <c r="L1247" s="2">
        <v>110.74</v>
      </c>
      <c r="M1247" s="2">
        <v>110.7</v>
      </c>
      <c r="N1247" s="2">
        <v>110.71</v>
      </c>
      <c r="O1247" s="2">
        <v>0.04</v>
      </c>
      <c r="P1247" s="2">
        <v>-1861</v>
      </c>
    </row>
    <row r="1248" spans="1:16" x14ac:dyDescent="0.3">
      <c r="A1248" s="27">
        <v>42531</v>
      </c>
      <c r="B1248" s="2">
        <v>130.88999999999999</v>
      </c>
      <c r="C1248" s="2">
        <v>131.11000000000001</v>
      </c>
      <c r="D1248" s="2">
        <v>130.87</v>
      </c>
      <c r="E1248" s="2">
        <v>130.94999999999999</v>
      </c>
      <c r="F1248" s="2">
        <v>0</v>
      </c>
      <c r="G1248" s="2">
        <v>-1299</v>
      </c>
      <c r="J1248" s="27">
        <v>42531</v>
      </c>
      <c r="K1248" s="2">
        <v>110.66</v>
      </c>
      <c r="L1248" s="2">
        <v>110.72</v>
      </c>
      <c r="M1248" s="2">
        <v>110.63</v>
      </c>
      <c r="N1248" s="2">
        <v>110.67</v>
      </c>
      <c r="O1248" s="2">
        <v>0.01</v>
      </c>
      <c r="P1248" s="2">
        <v>6633</v>
      </c>
    </row>
    <row r="1249" spans="1:16" x14ac:dyDescent="0.3">
      <c r="A1249" s="27">
        <v>42530</v>
      </c>
      <c r="B1249" s="2">
        <v>130.5</v>
      </c>
      <c r="C1249" s="2">
        <v>130.96</v>
      </c>
      <c r="D1249" s="2">
        <v>130.46</v>
      </c>
      <c r="E1249" s="2">
        <v>130.94999999999999</v>
      </c>
      <c r="F1249" s="2">
        <v>0.45</v>
      </c>
      <c r="G1249" s="2">
        <v>86</v>
      </c>
      <c r="J1249" s="27">
        <v>42530</v>
      </c>
      <c r="K1249" s="2">
        <v>110.57</v>
      </c>
      <c r="L1249" s="2">
        <v>110.71</v>
      </c>
      <c r="M1249" s="2">
        <v>110.55</v>
      </c>
      <c r="N1249" s="2">
        <v>110.66</v>
      </c>
      <c r="O1249" s="2">
        <v>0.1</v>
      </c>
      <c r="P1249" s="2">
        <v>10122</v>
      </c>
    </row>
    <row r="1250" spans="1:16" x14ac:dyDescent="0.3">
      <c r="A1250" s="27">
        <v>42529</v>
      </c>
      <c r="B1250" s="2">
        <v>130.34</v>
      </c>
      <c r="C1250" s="2">
        <v>130.55000000000001</v>
      </c>
      <c r="D1250" s="2">
        <v>130.31</v>
      </c>
      <c r="E1250" s="2">
        <v>130.5</v>
      </c>
      <c r="F1250" s="2">
        <v>0.22</v>
      </c>
      <c r="G1250" s="2">
        <v>661</v>
      </c>
      <c r="J1250" s="27">
        <v>42529</v>
      </c>
      <c r="K1250" s="2">
        <v>110.5</v>
      </c>
      <c r="L1250" s="2">
        <v>110.56</v>
      </c>
      <c r="M1250" s="2">
        <v>110.5</v>
      </c>
      <c r="N1250" s="2">
        <v>110.56</v>
      </c>
      <c r="O1250" s="2">
        <v>0.08</v>
      </c>
      <c r="P1250" s="2">
        <v>9074</v>
      </c>
    </row>
    <row r="1251" spans="1:16" x14ac:dyDescent="0.3">
      <c r="A1251" s="27">
        <v>42528</v>
      </c>
      <c r="B1251" s="2">
        <v>130.4</v>
      </c>
      <c r="C1251" s="2">
        <v>130.41999999999999</v>
      </c>
      <c r="D1251" s="2">
        <v>130.28</v>
      </c>
      <c r="E1251" s="2">
        <v>130.28</v>
      </c>
      <c r="F1251" s="2">
        <v>0.25</v>
      </c>
      <c r="G1251" s="2">
        <v>1236</v>
      </c>
      <c r="J1251" s="27">
        <v>42528</v>
      </c>
      <c r="K1251" s="2">
        <v>110.51</v>
      </c>
      <c r="L1251" s="2">
        <v>110.52</v>
      </c>
      <c r="M1251" s="2">
        <v>110.48</v>
      </c>
      <c r="N1251" s="2">
        <v>110.48</v>
      </c>
      <c r="O1251" s="2">
        <v>0.06</v>
      </c>
      <c r="P1251" s="2">
        <v>14179</v>
      </c>
    </row>
    <row r="1252" spans="1:16" x14ac:dyDescent="0.3">
      <c r="A1252" s="27">
        <v>42524</v>
      </c>
      <c r="B1252" s="2">
        <v>129.85</v>
      </c>
      <c r="C1252" s="2">
        <v>130.03</v>
      </c>
      <c r="D1252" s="2">
        <v>129.78</v>
      </c>
      <c r="E1252" s="2">
        <v>130.03</v>
      </c>
      <c r="F1252" s="2">
        <v>0.28000000000000003</v>
      </c>
      <c r="G1252" s="2">
        <v>2150</v>
      </c>
      <c r="J1252" s="27">
        <v>42524</v>
      </c>
      <c r="K1252" s="2">
        <v>110.38</v>
      </c>
      <c r="L1252" s="2">
        <v>110.42</v>
      </c>
      <c r="M1252" s="2">
        <v>110.36</v>
      </c>
      <c r="N1252" s="2">
        <v>110.42</v>
      </c>
      <c r="O1252" s="2">
        <v>0.06</v>
      </c>
      <c r="P1252" s="2">
        <v>3407</v>
      </c>
    </row>
    <row r="1253" spans="1:16" x14ac:dyDescent="0.3">
      <c r="A1253" s="27">
        <v>42523</v>
      </c>
      <c r="B1253" s="2">
        <v>129.83000000000001</v>
      </c>
      <c r="C1253" s="2">
        <v>129.85</v>
      </c>
      <c r="D1253" s="2">
        <v>129.69999999999999</v>
      </c>
      <c r="E1253" s="2">
        <v>129.75</v>
      </c>
      <c r="F1253" s="2">
        <v>-0.09</v>
      </c>
      <c r="G1253" s="2">
        <v>-1881</v>
      </c>
      <c r="J1253" s="27">
        <v>42523</v>
      </c>
      <c r="K1253" s="2">
        <v>110.37</v>
      </c>
      <c r="L1253" s="2">
        <v>110.39</v>
      </c>
      <c r="M1253" s="2">
        <v>110.34</v>
      </c>
      <c r="N1253" s="2">
        <v>110.36</v>
      </c>
      <c r="O1253" s="2">
        <v>-0.02</v>
      </c>
      <c r="P1253" s="2">
        <v>-675</v>
      </c>
    </row>
    <row r="1254" spans="1:16" x14ac:dyDescent="0.3">
      <c r="A1254" s="27">
        <v>42522</v>
      </c>
      <c r="B1254" s="2">
        <v>129.65</v>
      </c>
      <c r="C1254" s="2">
        <v>129.86000000000001</v>
      </c>
      <c r="D1254" s="2">
        <v>129.65</v>
      </c>
      <c r="E1254" s="2">
        <v>129.84</v>
      </c>
      <c r="F1254" s="2">
        <v>0.64</v>
      </c>
      <c r="G1254" s="2">
        <v>4963</v>
      </c>
      <c r="J1254" s="27">
        <v>42522</v>
      </c>
      <c r="K1254" s="2">
        <v>110.38</v>
      </c>
      <c r="L1254" s="2">
        <v>110.43</v>
      </c>
      <c r="M1254" s="2">
        <v>110.35</v>
      </c>
      <c r="N1254" s="2">
        <v>110.38</v>
      </c>
      <c r="O1254" s="2">
        <v>0.21</v>
      </c>
      <c r="P1254" s="2">
        <v>1330</v>
      </c>
    </row>
    <row r="1255" spans="1:16" x14ac:dyDescent="0.3">
      <c r="A1255" s="27">
        <v>42521</v>
      </c>
      <c r="B1255" s="2">
        <v>129.29</v>
      </c>
      <c r="C1255" s="2">
        <v>129.38999999999999</v>
      </c>
      <c r="D1255" s="2">
        <v>129.19</v>
      </c>
      <c r="E1255" s="2">
        <v>129.19999999999999</v>
      </c>
      <c r="F1255" s="2">
        <v>0.01</v>
      </c>
      <c r="G1255" s="2">
        <v>500</v>
      </c>
      <c r="J1255" s="27">
        <v>42521</v>
      </c>
      <c r="K1255" s="2">
        <v>110.18</v>
      </c>
      <c r="L1255" s="2">
        <v>110.21</v>
      </c>
      <c r="M1255" s="2">
        <v>110.15</v>
      </c>
      <c r="N1255" s="2">
        <v>110.17</v>
      </c>
      <c r="O1255" s="2">
        <v>0.02</v>
      </c>
      <c r="P1255" s="2">
        <v>-4333</v>
      </c>
    </row>
    <row r="1256" spans="1:16" x14ac:dyDescent="0.3">
      <c r="A1256" s="27">
        <v>42520</v>
      </c>
      <c r="B1256" s="2">
        <v>129.37</v>
      </c>
      <c r="C1256" s="2">
        <v>129.38</v>
      </c>
      <c r="D1256" s="2">
        <v>129.15</v>
      </c>
      <c r="E1256" s="2">
        <v>129.19</v>
      </c>
      <c r="F1256" s="2">
        <v>-0.41</v>
      </c>
      <c r="G1256" s="2">
        <v>-4202</v>
      </c>
      <c r="J1256" s="27">
        <v>42520</v>
      </c>
      <c r="K1256" s="2">
        <v>110.24</v>
      </c>
      <c r="L1256" s="2">
        <v>110.25</v>
      </c>
      <c r="M1256" s="2">
        <v>110.09</v>
      </c>
      <c r="N1256" s="2">
        <v>110.15</v>
      </c>
      <c r="O1256" s="2">
        <v>-0.13</v>
      </c>
      <c r="P1256" s="2">
        <v>-22587</v>
      </c>
    </row>
    <row r="1257" spans="1:16" x14ac:dyDescent="0.3">
      <c r="A1257" s="27">
        <v>42517</v>
      </c>
      <c r="B1257" s="2">
        <v>129.56</v>
      </c>
      <c r="C1257" s="2">
        <v>129.62</v>
      </c>
      <c r="D1257" s="2">
        <v>129.47</v>
      </c>
      <c r="E1257" s="2">
        <v>129.6</v>
      </c>
      <c r="F1257" s="2">
        <v>0.14000000000000001</v>
      </c>
      <c r="G1257" s="2">
        <v>3251</v>
      </c>
      <c r="J1257" s="27">
        <v>42517</v>
      </c>
      <c r="K1257" s="2">
        <v>110.29</v>
      </c>
      <c r="L1257" s="2">
        <v>110.3</v>
      </c>
      <c r="M1257" s="2">
        <v>110.25</v>
      </c>
      <c r="N1257" s="2">
        <v>110.28</v>
      </c>
      <c r="O1257" s="2">
        <v>0.01</v>
      </c>
      <c r="P1257" s="2">
        <v>-7904</v>
      </c>
    </row>
    <row r="1258" spans="1:16" x14ac:dyDescent="0.3">
      <c r="A1258" s="27">
        <v>42516</v>
      </c>
      <c r="B1258" s="2">
        <v>129.51</v>
      </c>
      <c r="C1258" s="2">
        <v>129.63999999999999</v>
      </c>
      <c r="D1258" s="2">
        <v>129.44</v>
      </c>
      <c r="E1258" s="2">
        <v>129.46</v>
      </c>
      <c r="F1258" s="2">
        <v>-0.05</v>
      </c>
      <c r="G1258" s="2">
        <v>-451</v>
      </c>
      <c r="J1258" s="27">
        <v>42516</v>
      </c>
      <c r="K1258" s="2">
        <v>110.29</v>
      </c>
      <c r="L1258" s="2">
        <v>110.33</v>
      </c>
      <c r="M1258" s="2">
        <v>110.26</v>
      </c>
      <c r="N1258" s="2">
        <v>110.27</v>
      </c>
      <c r="O1258" s="2">
        <v>-0.02</v>
      </c>
      <c r="P1258" s="2">
        <v>-3270</v>
      </c>
    </row>
    <row r="1259" spans="1:16" x14ac:dyDescent="0.3">
      <c r="A1259" s="27">
        <v>42515</v>
      </c>
      <c r="B1259" s="2">
        <v>129.63999999999999</v>
      </c>
      <c r="C1259" s="2">
        <v>129.63999999999999</v>
      </c>
      <c r="D1259" s="2">
        <v>129.47999999999999</v>
      </c>
      <c r="E1259" s="2">
        <v>129.51</v>
      </c>
      <c r="F1259" s="2">
        <v>-0.19</v>
      </c>
      <c r="G1259" s="2">
        <v>-2490</v>
      </c>
      <c r="J1259" s="27">
        <v>42515</v>
      </c>
      <c r="K1259" s="2">
        <v>110.35</v>
      </c>
      <c r="L1259" s="2">
        <v>110.35</v>
      </c>
      <c r="M1259" s="2">
        <v>110.29</v>
      </c>
      <c r="N1259" s="2">
        <v>110.29</v>
      </c>
      <c r="O1259" s="2">
        <v>-7.0000000000000007E-2</v>
      </c>
      <c r="P1259" s="2">
        <v>-2399</v>
      </c>
    </row>
    <row r="1260" spans="1:16" x14ac:dyDescent="0.3">
      <c r="A1260" s="27">
        <v>42514</v>
      </c>
      <c r="B1260" s="2">
        <v>129.33000000000001</v>
      </c>
      <c r="C1260" s="2">
        <v>129.69999999999999</v>
      </c>
      <c r="D1260" s="2">
        <v>129.26</v>
      </c>
      <c r="E1260" s="2">
        <v>129.69999999999999</v>
      </c>
      <c r="F1260" s="2">
        <v>0.37</v>
      </c>
      <c r="G1260" s="2">
        <v>3914</v>
      </c>
      <c r="J1260" s="27">
        <v>42514</v>
      </c>
      <c r="K1260" s="2">
        <v>110.29</v>
      </c>
      <c r="L1260" s="2">
        <v>110.36</v>
      </c>
      <c r="M1260" s="2">
        <v>110.25</v>
      </c>
      <c r="N1260" s="2">
        <v>110.36</v>
      </c>
      <c r="O1260" s="2">
        <v>7.0000000000000007E-2</v>
      </c>
      <c r="P1260" s="2">
        <v>4897</v>
      </c>
    </row>
    <row r="1261" spans="1:16" x14ac:dyDescent="0.3">
      <c r="A1261" s="27">
        <v>42513</v>
      </c>
      <c r="B1261" s="2">
        <v>129.34</v>
      </c>
      <c r="C1261" s="2">
        <v>129.35</v>
      </c>
      <c r="D1261" s="2">
        <v>129.21</v>
      </c>
      <c r="E1261" s="2">
        <v>129.33000000000001</v>
      </c>
      <c r="F1261" s="2">
        <v>0.06</v>
      </c>
      <c r="G1261" s="2">
        <v>596</v>
      </c>
      <c r="J1261" s="27">
        <v>42513</v>
      </c>
      <c r="K1261" s="2">
        <v>110.28</v>
      </c>
      <c r="L1261" s="2">
        <v>110.3</v>
      </c>
      <c r="M1261" s="2">
        <v>110.26</v>
      </c>
      <c r="N1261" s="2">
        <v>110.29</v>
      </c>
      <c r="O1261" s="2">
        <v>0.01</v>
      </c>
      <c r="P1261" s="2">
        <v>4788</v>
      </c>
    </row>
    <row r="1262" spans="1:16" x14ac:dyDescent="0.3">
      <c r="A1262" s="27">
        <v>42510</v>
      </c>
      <c r="B1262" s="2">
        <v>129.1</v>
      </c>
      <c r="C1262" s="2">
        <v>129.31</v>
      </c>
      <c r="D1262" s="2">
        <v>129.03</v>
      </c>
      <c r="E1262" s="2">
        <v>129.27000000000001</v>
      </c>
      <c r="F1262" s="2">
        <v>0.27</v>
      </c>
      <c r="G1262" s="2">
        <v>3735</v>
      </c>
      <c r="J1262" s="27">
        <v>42510</v>
      </c>
      <c r="K1262" s="2">
        <v>110.23</v>
      </c>
      <c r="L1262" s="2">
        <v>110.28</v>
      </c>
      <c r="M1262" s="2">
        <v>110.2</v>
      </c>
      <c r="N1262" s="2">
        <v>110.28</v>
      </c>
      <c r="O1262" s="2">
        <v>7.0000000000000007E-2</v>
      </c>
      <c r="P1262" s="2">
        <v>-8186</v>
      </c>
    </row>
    <row r="1263" spans="1:16" x14ac:dyDescent="0.3">
      <c r="A1263" s="27">
        <v>42509</v>
      </c>
      <c r="B1263" s="2">
        <v>129.03</v>
      </c>
      <c r="C1263" s="2">
        <v>129.05000000000001</v>
      </c>
      <c r="D1263" s="2">
        <v>128.88999999999999</v>
      </c>
      <c r="E1263" s="2">
        <v>129</v>
      </c>
      <c r="F1263" s="2">
        <v>-0.33</v>
      </c>
      <c r="G1263" s="2">
        <v>-5210</v>
      </c>
      <c r="J1263" s="27">
        <v>42509</v>
      </c>
      <c r="K1263" s="2">
        <v>110.21</v>
      </c>
      <c r="L1263" s="2">
        <v>110.21</v>
      </c>
      <c r="M1263" s="2">
        <v>110.15</v>
      </c>
      <c r="N1263" s="2">
        <v>110.21</v>
      </c>
      <c r="O1263" s="2">
        <v>-0.06</v>
      </c>
      <c r="P1263" s="2">
        <v>-15346</v>
      </c>
    </row>
    <row r="1264" spans="1:16" x14ac:dyDescent="0.3">
      <c r="A1264" s="27">
        <v>42508</v>
      </c>
      <c r="B1264" s="2">
        <v>129.41</v>
      </c>
      <c r="C1264" s="2">
        <v>129.56</v>
      </c>
      <c r="D1264" s="2">
        <v>129.24</v>
      </c>
      <c r="E1264" s="2">
        <v>129.33000000000001</v>
      </c>
      <c r="F1264" s="2">
        <v>-0.12</v>
      </c>
      <c r="G1264" s="2">
        <v>2456</v>
      </c>
      <c r="J1264" s="27">
        <v>42508</v>
      </c>
      <c r="K1264" s="2">
        <v>110.32</v>
      </c>
      <c r="L1264" s="2">
        <v>110.34</v>
      </c>
      <c r="M1264" s="2">
        <v>110.25</v>
      </c>
      <c r="N1264" s="2">
        <v>110.27</v>
      </c>
      <c r="O1264" s="2">
        <v>-0.06</v>
      </c>
      <c r="P1264" s="2">
        <v>-8049</v>
      </c>
    </row>
    <row r="1265" spans="1:16" x14ac:dyDescent="0.3">
      <c r="A1265" s="27">
        <v>42507</v>
      </c>
      <c r="B1265" s="2">
        <v>129.56</v>
      </c>
      <c r="C1265" s="2">
        <v>129.65</v>
      </c>
      <c r="D1265" s="2">
        <v>129.44</v>
      </c>
      <c r="E1265" s="2">
        <v>129.44999999999999</v>
      </c>
      <c r="F1265" s="2">
        <v>-0.2</v>
      </c>
      <c r="G1265" s="2">
        <v>-520</v>
      </c>
      <c r="J1265" s="27">
        <v>42507</v>
      </c>
      <c r="K1265" s="2">
        <v>110.35</v>
      </c>
      <c r="L1265" s="2">
        <v>110.37</v>
      </c>
      <c r="M1265" s="2">
        <v>110.31</v>
      </c>
      <c r="N1265" s="2">
        <v>110.33</v>
      </c>
      <c r="O1265" s="2">
        <v>-0.04</v>
      </c>
      <c r="P1265" s="2">
        <v>-523</v>
      </c>
    </row>
    <row r="1266" spans="1:16" x14ac:dyDescent="0.3">
      <c r="A1266" s="27">
        <v>42506</v>
      </c>
      <c r="B1266" s="2">
        <v>129.76</v>
      </c>
      <c r="C1266" s="2">
        <v>129.79</v>
      </c>
      <c r="D1266" s="2">
        <v>129.65</v>
      </c>
      <c r="E1266" s="2">
        <v>129.65</v>
      </c>
      <c r="F1266" s="2">
        <v>-7.0000000000000007E-2</v>
      </c>
      <c r="G1266" s="2">
        <v>2446</v>
      </c>
      <c r="J1266" s="27">
        <v>42506</v>
      </c>
      <c r="K1266" s="2">
        <v>110.38</v>
      </c>
      <c r="L1266" s="2">
        <v>110.39</v>
      </c>
      <c r="M1266" s="2">
        <v>110.35</v>
      </c>
      <c r="N1266" s="2">
        <v>110.37</v>
      </c>
      <c r="O1266" s="2">
        <v>0</v>
      </c>
      <c r="P1266" s="2">
        <v>10295</v>
      </c>
    </row>
    <row r="1267" spans="1:16" x14ac:dyDescent="0.3">
      <c r="A1267" s="27">
        <v>42503</v>
      </c>
      <c r="B1267" s="2">
        <v>129.69999999999999</v>
      </c>
      <c r="C1267" s="2">
        <v>129.81</v>
      </c>
      <c r="D1267" s="2">
        <v>129.5</v>
      </c>
      <c r="E1267" s="2">
        <v>129.72</v>
      </c>
      <c r="F1267" s="2">
        <v>-0.04</v>
      </c>
      <c r="G1267" s="2">
        <v>100</v>
      </c>
      <c r="J1267" s="27">
        <v>42503</v>
      </c>
      <c r="K1267" s="2">
        <v>110.4</v>
      </c>
      <c r="L1267" s="2">
        <v>110.47</v>
      </c>
      <c r="M1267" s="2">
        <v>110.32</v>
      </c>
      <c r="N1267" s="2">
        <v>110.37</v>
      </c>
      <c r="O1267" s="2">
        <v>-0.05</v>
      </c>
      <c r="P1267" s="2">
        <v>-3419</v>
      </c>
    </row>
    <row r="1268" spans="1:16" x14ac:dyDescent="0.3">
      <c r="A1268" s="27">
        <v>42502</v>
      </c>
      <c r="B1268" s="2">
        <v>129.79</v>
      </c>
      <c r="C1268" s="2">
        <v>129.79</v>
      </c>
      <c r="D1268" s="2">
        <v>129.62</v>
      </c>
      <c r="E1268" s="2">
        <v>129.76</v>
      </c>
      <c r="F1268" s="2">
        <v>0.03</v>
      </c>
      <c r="G1268" s="2">
        <v>-531</v>
      </c>
      <c r="J1268" s="27">
        <v>42502</v>
      </c>
      <c r="K1268" s="2">
        <v>110.47</v>
      </c>
      <c r="L1268" s="2">
        <v>110.47</v>
      </c>
      <c r="M1268" s="2">
        <v>110.4</v>
      </c>
      <c r="N1268" s="2">
        <v>110.42</v>
      </c>
      <c r="O1268" s="2">
        <v>-0.03</v>
      </c>
      <c r="P1268" s="2">
        <v>-2061</v>
      </c>
    </row>
    <row r="1269" spans="1:16" x14ac:dyDescent="0.3">
      <c r="A1269" s="27">
        <v>42501</v>
      </c>
      <c r="B1269" s="2">
        <v>129.63</v>
      </c>
      <c r="C1269" s="2">
        <v>129.79</v>
      </c>
      <c r="D1269" s="2">
        <v>129.62</v>
      </c>
      <c r="E1269" s="2">
        <v>129.72999999999999</v>
      </c>
      <c r="F1269" s="2">
        <v>0.05</v>
      </c>
      <c r="G1269" s="2">
        <v>2302</v>
      </c>
      <c r="J1269" s="27">
        <v>42501</v>
      </c>
      <c r="K1269" s="2">
        <v>110.47</v>
      </c>
      <c r="L1269" s="2">
        <v>110.49</v>
      </c>
      <c r="M1269" s="2">
        <v>110.44</v>
      </c>
      <c r="N1269" s="2">
        <v>110.45</v>
      </c>
      <c r="O1269" s="2">
        <v>-0.02</v>
      </c>
      <c r="P1269" s="2">
        <v>171</v>
      </c>
    </row>
    <row r="1270" spans="1:16" x14ac:dyDescent="0.3">
      <c r="A1270" s="27">
        <v>42500</v>
      </c>
      <c r="B1270" s="2">
        <v>129.77000000000001</v>
      </c>
      <c r="C1270" s="2">
        <v>129.85</v>
      </c>
      <c r="D1270" s="2">
        <v>129.6</v>
      </c>
      <c r="E1270" s="2">
        <v>129.68</v>
      </c>
      <c r="F1270" s="2">
        <v>-0.02</v>
      </c>
      <c r="G1270" s="2">
        <v>375</v>
      </c>
      <c r="J1270" s="27">
        <v>42500</v>
      </c>
      <c r="K1270" s="2">
        <v>110.48</v>
      </c>
      <c r="L1270" s="2">
        <v>110.5</v>
      </c>
      <c r="M1270" s="2">
        <v>110.45</v>
      </c>
      <c r="N1270" s="2">
        <v>110.47</v>
      </c>
      <c r="O1270" s="2">
        <v>0.01</v>
      </c>
      <c r="P1270" s="2">
        <v>5583</v>
      </c>
    </row>
    <row r="1271" spans="1:16" x14ac:dyDescent="0.3">
      <c r="A1271" s="27">
        <v>42499</v>
      </c>
      <c r="B1271" s="2">
        <v>129.63</v>
      </c>
      <c r="C1271" s="2">
        <v>129.81</v>
      </c>
      <c r="D1271" s="2">
        <v>129.59</v>
      </c>
      <c r="E1271" s="2">
        <v>129.69999999999999</v>
      </c>
      <c r="F1271" s="2">
        <v>0.06</v>
      </c>
      <c r="G1271" s="2">
        <v>1687</v>
      </c>
      <c r="J1271" s="27">
        <v>42499</v>
      </c>
      <c r="K1271" s="2">
        <v>110.42</v>
      </c>
      <c r="L1271" s="2">
        <v>110.5</v>
      </c>
      <c r="M1271" s="2">
        <v>110.41</v>
      </c>
      <c r="N1271" s="2">
        <v>110.46</v>
      </c>
      <c r="O1271" s="2">
        <v>0.04</v>
      </c>
      <c r="P1271" s="2">
        <v>11978</v>
      </c>
    </row>
    <row r="1272" spans="1:16" x14ac:dyDescent="0.3">
      <c r="A1272" s="27">
        <v>42494</v>
      </c>
      <c r="B1272" s="2">
        <v>129.55000000000001</v>
      </c>
      <c r="C1272" s="2">
        <v>129.71</v>
      </c>
      <c r="D1272" s="2">
        <v>129.5</v>
      </c>
      <c r="E1272" s="2">
        <v>129.63999999999999</v>
      </c>
      <c r="F1272" s="2">
        <v>0.27</v>
      </c>
      <c r="G1272" s="2">
        <v>4282</v>
      </c>
      <c r="J1272" s="27">
        <v>42494</v>
      </c>
      <c r="K1272" s="2">
        <v>110.4</v>
      </c>
      <c r="L1272" s="2">
        <v>110.45</v>
      </c>
      <c r="M1272" s="2">
        <v>110.4</v>
      </c>
      <c r="N1272" s="2">
        <v>110.42</v>
      </c>
      <c r="O1272" s="2">
        <v>0.05</v>
      </c>
      <c r="P1272" s="2">
        <v>7861</v>
      </c>
    </row>
    <row r="1273" spans="1:16" x14ac:dyDescent="0.3">
      <c r="A1273" s="27">
        <v>42493</v>
      </c>
      <c r="B1273" s="2">
        <v>129.07</v>
      </c>
      <c r="C1273" s="2">
        <v>129.4</v>
      </c>
      <c r="D1273" s="2">
        <v>128.99</v>
      </c>
      <c r="E1273" s="2">
        <v>129.37</v>
      </c>
      <c r="F1273" s="2">
        <v>0.16</v>
      </c>
      <c r="G1273" s="2">
        <v>1707</v>
      </c>
      <c r="J1273" s="27">
        <v>42493</v>
      </c>
      <c r="K1273" s="2">
        <v>110.3</v>
      </c>
      <c r="L1273" s="2">
        <v>110.4</v>
      </c>
      <c r="M1273" s="2">
        <v>110.28</v>
      </c>
      <c r="N1273" s="2">
        <v>110.37</v>
      </c>
      <c r="O1273" s="2">
        <v>0.05</v>
      </c>
      <c r="P1273" s="2">
        <v>5660</v>
      </c>
    </row>
    <row r="1274" spans="1:16" x14ac:dyDescent="0.3">
      <c r="A1274" s="27">
        <v>42492</v>
      </c>
      <c r="B1274" s="2">
        <v>129.38</v>
      </c>
      <c r="C1274" s="2">
        <v>129.41999999999999</v>
      </c>
      <c r="D1274" s="2">
        <v>129.18</v>
      </c>
      <c r="E1274" s="2">
        <v>129.21</v>
      </c>
      <c r="F1274" s="2">
        <v>-0.15</v>
      </c>
      <c r="G1274" s="2">
        <v>-5004</v>
      </c>
      <c r="J1274" s="27">
        <v>42492</v>
      </c>
      <c r="K1274" s="2">
        <v>110.35</v>
      </c>
      <c r="L1274" s="2">
        <v>110.36</v>
      </c>
      <c r="M1274" s="2">
        <v>110.3</v>
      </c>
      <c r="N1274" s="2">
        <v>110.32</v>
      </c>
      <c r="O1274" s="2">
        <v>-0.02</v>
      </c>
      <c r="P1274" s="2">
        <v>-4427</v>
      </c>
    </row>
    <row r="1275" spans="1:16" x14ac:dyDescent="0.3">
      <c r="A1275" s="27">
        <v>42489</v>
      </c>
      <c r="B1275" s="2">
        <v>129.44999999999999</v>
      </c>
      <c r="C1275" s="2">
        <v>129.47999999999999</v>
      </c>
      <c r="D1275" s="2">
        <v>129.27000000000001</v>
      </c>
      <c r="E1275" s="2">
        <v>129.36000000000001</v>
      </c>
      <c r="F1275" s="2">
        <v>0.08</v>
      </c>
      <c r="G1275" s="2">
        <v>978</v>
      </c>
      <c r="J1275" s="27">
        <v>42489</v>
      </c>
      <c r="K1275" s="2">
        <v>110.39</v>
      </c>
      <c r="L1275" s="2">
        <v>110.39</v>
      </c>
      <c r="M1275" s="2">
        <v>110.34</v>
      </c>
      <c r="N1275" s="2">
        <v>110.34</v>
      </c>
      <c r="O1275" s="2">
        <v>-0.01</v>
      </c>
      <c r="P1275" s="2">
        <v>-2865</v>
      </c>
    </row>
    <row r="1276" spans="1:16" x14ac:dyDescent="0.3">
      <c r="A1276" s="27">
        <v>42488</v>
      </c>
      <c r="B1276" s="2">
        <v>129.4</v>
      </c>
      <c r="C1276" s="2">
        <v>129.55000000000001</v>
      </c>
      <c r="D1276" s="2">
        <v>129.11000000000001</v>
      </c>
      <c r="E1276" s="2">
        <v>129.28</v>
      </c>
      <c r="F1276" s="2">
        <v>0.09</v>
      </c>
      <c r="G1276" s="2">
        <v>-545</v>
      </c>
      <c r="J1276" s="27">
        <v>42488</v>
      </c>
      <c r="K1276" s="2">
        <v>110.38</v>
      </c>
      <c r="L1276" s="2">
        <v>110.42</v>
      </c>
      <c r="M1276" s="2">
        <v>110.31</v>
      </c>
      <c r="N1276" s="2">
        <v>110.35</v>
      </c>
      <c r="O1276" s="2">
        <v>0.02</v>
      </c>
      <c r="P1276" s="2">
        <v>4643</v>
      </c>
    </row>
    <row r="1277" spans="1:16" x14ac:dyDescent="0.3">
      <c r="A1277" s="27">
        <v>42487</v>
      </c>
      <c r="B1277" s="2">
        <v>129.09</v>
      </c>
      <c r="C1277" s="2">
        <v>129.29</v>
      </c>
      <c r="D1277" s="2">
        <v>129.08000000000001</v>
      </c>
      <c r="E1277" s="2">
        <v>129.19</v>
      </c>
      <c r="F1277" s="2">
        <v>-0.01</v>
      </c>
      <c r="G1277" s="2">
        <v>-136</v>
      </c>
      <c r="J1277" s="27">
        <v>42487</v>
      </c>
      <c r="K1277" s="2">
        <v>110.32</v>
      </c>
      <c r="L1277" s="2">
        <v>110.35</v>
      </c>
      <c r="M1277" s="2">
        <v>110.31</v>
      </c>
      <c r="N1277" s="2">
        <v>110.33</v>
      </c>
      <c r="O1277" s="2">
        <v>0</v>
      </c>
      <c r="P1277" s="2">
        <v>4687</v>
      </c>
    </row>
    <row r="1278" spans="1:16" x14ac:dyDescent="0.3">
      <c r="A1278" s="27">
        <v>42486</v>
      </c>
      <c r="B1278" s="2">
        <v>128.97999999999999</v>
      </c>
      <c r="C1278" s="2">
        <v>129.19999999999999</v>
      </c>
      <c r="D1278" s="2">
        <v>128.87</v>
      </c>
      <c r="E1278" s="2">
        <v>129.19999999999999</v>
      </c>
      <c r="F1278" s="2">
        <v>0.22</v>
      </c>
      <c r="G1278" s="2">
        <v>2001</v>
      </c>
      <c r="J1278" s="27">
        <v>42486</v>
      </c>
      <c r="K1278" s="2">
        <v>110.33</v>
      </c>
      <c r="L1278" s="2">
        <v>110.35</v>
      </c>
      <c r="M1278" s="2">
        <v>110.3</v>
      </c>
      <c r="N1278" s="2">
        <v>110.33</v>
      </c>
      <c r="O1278" s="2">
        <v>0.02</v>
      </c>
      <c r="P1278" s="2">
        <v>1747</v>
      </c>
    </row>
    <row r="1279" spans="1:16" x14ac:dyDescent="0.3">
      <c r="A1279" s="27">
        <v>42485</v>
      </c>
      <c r="B1279" s="2">
        <v>129</v>
      </c>
      <c r="C1279" s="2">
        <v>129.09</v>
      </c>
      <c r="D1279" s="2">
        <v>128.91</v>
      </c>
      <c r="E1279" s="2">
        <v>128.97999999999999</v>
      </c>
      <c r="F1279" s="2">
        <v>-0.02</v>
      </c>
      <c r="G1279" s="2">
        <v>2127</v>
      </c>
      <c r="J1279" s="27">
        <v>42485</v>
      </c>
      <c r="K1279" s="2">
        <v>110.31</v>
      </c>
      <c r="L1279" s="2">
        <v>110.35</v>
      </c>
      <c r="M1279" s="2">
        <v>110.3</v>
      </c>
      <c r="N1279" s="2">
        <v>110.31</v>
      </c>
      <c r="O1279" s="2">
        <v>0.04</v>
      </c>
      <c r="P1279" s="2">
        <v>1626</v>
      </c>
    </row>
    <row r="1280" spans="1:16" x14ac:dyDescent="0.3">
      <c r="A1280" s="27">
        <v>42482</v>
      </c>
      <c r="B1280" s="2">
        <v>129.01</v>
      </c>
      <c r="C1280" s="2">
        <v>129.19</v>
      </c>
      <c r="D1280" s="2">
        <v>128.69999999999999</v>
      </c>
      <c r="E1280" s="2">
        <v>129</v>
      </c>
      <c r="F1280" s="2">
        <v>-0.01</v>
      </c>
      <c r="G1280" s="2">
        <v>-2511</v>
      </c>
      <c r="J1280" s="27">
        <v>42482</v>
      </c>
      <c r="K1280" s="2">
        <v>110.25</v>
      </c>
      <c r="L1280" s="2">
        <v>110.34</v>
      </c>
      <c r="M1280" s="2">
        <v>110.18</v>
      </c>
      <c r="N1280" s="2">
        <v>110.27</v>
      </c>
      <c r="O1280" s="2">
        <v>0.04</v>
      </c>
      <c r="P1280" s="2">
        <v>4276</v>
      </c>
    </row>
    <row r="1281" spans="1:16" x14ac:dyDescent="0.3">
      <c r="A1281" s="27">
        <v>42481</v>
      </c>
      <c r="B1281" s="2">
        <v>128.97</v>
      </c>
      <c r="C1281" s="2">
        <v>129.07</v>
      </c>
      <c r="D1281" s="2">
        <v>128.87</v>
      </c>
      <c r="E1281" s="2">
        <v>129.01</v>
      </c>
      <c r="F1281" s="2">
        <v>-0.24</v>
      </c>
      <c r="G1281" s="2">
        <v>-4288</v>
      </c>
      <c r="J1281" s="27">
        <v>42481</v>
      </c>
      <c r="K1281" s="2">
        <v>110.24</v>
      </c>
      <c r="L1281" s="2">
        <v>110.26</v>
      </c>
      <c r="M1281" s="2">
        <v>110.19</v>
      </c>
      <c r="N1281" s="2">
        <v>110.23</v>
      </c>
      <c r="O1281" s="2">
        <v>-0.05</v>
      </c>
      <c r="P1281" s="2">
        <v>-9620</v>
      </c>
    </row>
    <row r="1282" spans="1:16" x14ac:dyDescent="0.3">
      <c r="A1282" s="27">
        <v>42480</v>
      </c>
      <c r="B1282" s="2">
        <v>128.86000000000001</v>
      </c>
      <c r="C1282" s="2">
        <v>129.26</v>
      </c>
      <c r="D1282" s="2">
        <v>128.79</v>
      </c>
      <c r="E1282" s="2">
        <v>129.25</v>
      </c>
      <c r="F1282" s="2">
        <v>0.4</v>
      </c>
      <c r="G1282" s="2">
        <v>2428</v>
      </c>
      <c r="J1282" s="27">
        <v>42480</v>
      </c>
      <c r="K1282" s="2">
        <v>110.17</v>
      </c>
      <c r="L1282" s="2">
        <v>110.29</v>
      </c>
      <c r="M1282" s="2">
        <v>110.16</v>
      </c>
      <c r="N1282" s="2">
        <v>110.28</v>
      </c>
      <c r="O1282" s="2">
        <v>0.11</v>
      </c>
      <c r="P1282" s="2">
        <v>1811</v>
      </c>
    </row>
    <row r="1283" spans="1:16" x14ac:dyDescent="0.3">
      <c r="A1283" s="27">
        <v>42479</v>
      </c>
      <c r="B1283" s="2">
        <v>128.6</v>
      </c>
      <c r="C1283" s="2">
        <v>128.93</v>
      </c>
      <c r="D1283" s="2">
        <v>128.44</v>
      </c>
      <c r="E1283" s="2">
        <v>128.85</v>
      </c>
      <c r="F1283" s="2">
        <v>0.14000000000000001</v>
      </c>
      <c r="G1283" s="2">
        <v>-2954</v>
      </c>
      <c r="J1283" s="27">
        <v>42479</v>
      </c>
      <c r="K1283" s="2">
        <v>110.07</v>
      </c>
      <c r="L1283" s="2">
        <v>110.19</v>
      </c>
      <c r="M1283" s="2">
        <v>110.02</v>
      </c>
      <c r="N1283" s="2">
        <v>110.17</v>
      </c>
      <c r="O1283" s="2">
        <v>0.05</v>
      </c>
      <c r="P1283" s="2">
        <v>-1096</v>
      </c>
    </row>
    <row r="1284" spans="1:16" x14ac:dyDescent="0.3">
      <c r="A1284" s="27">
        <v>42478</v>
      </c>
      <c r="B1284" s="2">
        <v>129.05000000000001</v>
      </c>
      <c r="C1284" s="2">
        <v>129.1</v>
      </c>
      <c r="D1284" s="2">
        <v>128.71</v>
      </c>
      <c r="E1284" s="2">
        <v>128.71</v>
      </c>
      <c r="F1284" s="2">
        <v>-0.1</v>
      </c>
      <c r="G1284" s="2">
        <v>1357</v>
      </c>
      <c r="J1284" s="27">
        <v>42478</v>
      </c>
      <c r="K1284" s="2">
        <v>110.23</v>
      </c>
      <c r="L1284" s="2">
        <v>110.24</v>
      </c>
      <c r="M1284" s="2">
        <v>110.12</v>
      </c>
      <c r="N1284" s="2">
        <v>110.12</v>
      </c>
      <c r="O1284" s="2">
        <v>-7.0000000000000007E-2</v>
      </c>
      <c r="P1284" s="2">
        <v>-620</v>
      </c>
    </row>
    <row r="1285" spans="1:16" x14ac:dyDescent="0.3">
      <c r="A1285" s="27">
        <v>42475</v>
      </c>
      <c r="B1285" s="2">
        <v>128.6</v>
      </c>
      <c r="C1285" s="2">
        <v>128.85</v>
      </c>
      <c r="D1285" s="2">
        <v>128.59</v>
      </c>
      <c r="E1285" s="2">
        <v>128.81</v>
      </c>
      <c r="F1285" s="2">
        <v>0.04</v>
      </c>
      <c r="G1285" s="2">
        <v>-172</v>
      </c>
      <c r="J1285" s="27">
        <v>42475</v>
      </c>
      <c r="K1285" s="2">
        <v>110.12</v>
      </c>
      <c r="L1285" s="2">
        <v>110.19</v>
      </c>
      <c r="M1285" s="2">
        <v>110.11</v>
      </c>
      <c r="N1285" s="2">
        <v>110.19</v>
      </c>
      <c r="O1285" s="2">
        <v>0.04</v>
      </c>
      <c r="P1285" s="2">
        <v>-4693</v>
      </c>
    </row>
    <row r="1286" spans="1:16" x14ac:dyDescent="0.3">
      <c r="A1286" s="27">
        <v>42474</v>
      </c>
      <c r="B1286" s="2">
        <v>129.07</v>
      </c>
      <c r="C1286" s="2">
        <v>129.08000000000001</v>
      </c>
      <c r="D1286" s="2">
        <v>128.66999999999999</v>
      </c>
      <c r="E1286" s="2">
        <v>128.77000000000001</v>
      </c>
      <c r="F1286" s="2">
        <v>-0.57999999999999996</v>
      </c>
      <c r="G1286" s="2">
        <v>-6856</v>
      </c>
      <c r="J1286" s="27">
        <v>42474</v>
      </c>
      <c r="K1286" s="2">
        <v>110.24</v>
      </c>
      <c r="L1286" s="2">
        <v>110.25</v>
      </c>
      <c r="M1286" s="2">
        <v>110.14</v>
      </c>
      <c r="N1286" s="2">
        <v>110.15</v>
      </c>
      <c r="O1286" s="2">
        <v>-0.15</v>
      </c>
      <c r="P1286" s="2">
        <v>-16495</v>
      </c>
    </row>
    <row r="1287" spans="1:16" x14ac:dyDescent="0.3">
      <c r="A1287" s="27">
        <v>42472</v>
      </c>
      <c r="B1287" s="2">
        <v>129.33000000000001</v>
      </c>
      <c r="C1287" s="2">
        <v>129.36000000000001</v>
      </c>
      <c r="D1287" s="2">
        <v>129.21</v>
      </c>
      <c r="E1287" s="2">
        <v>129.35</v>
      </c>
      <c r="F1287" s="2">
        <v>0.05</v>
      </c>
      <c r="G1287" s="2">
        <v>-1220</v>
      </c>
      <c r="J1287" s="27">
        <v>42472</v>
      </c>
      <c r="K1287" s="2">
        <v>110.3</v>
      </c>
      <c r="L1287" s="2">
        <v>110.31</v>
      </c>
      <c r="M1287" s="2">
        <v>110.28</v>
      </c>
      <c r="N1287" s="2">
        <v>110.3</v>
      </c>
      <c r="O1287" s="2">
        <v>0</v>
      </c>
      <c r="P1287" s="2">
        <v>-3210</v>
      </c>
    </row>
    <row r="1288" spans="1:16" x14ac:dyDescent="0.3">
      <c r="A1288" s="27">
        <v>42471</v>
      </c>
      <c r="B1288" s="2">
        <v>129.16</v>
      </c>
      <c r="C1288" s="2">
        <v>129.33000000000001</v>
      </c>
      <c r="D1288" s="2">
        <v>129.13</v>
      </c>
      <c r="E1288" s="2">
        <v>129.30000000000001</v>
      </c>
      <c r="F1288" s="2">
        <v>0.03</v>
      </c>
      <c r="G1288" s="2">
        <v>2633</v>
      </c>
      <c r="J1288" s="27">
        <v>42471</v>
      </c>
      <c r="K1288" s="2">
        <v>110.28</v>
      </c>
      <c r="L1288" s="2">
        <v>110.31</v>
      </c>
      <c r="M1288" s="2">
        <v>110.27</v>
      </c>
      <c r="N1288" s="2">
        <v>110.3</v>
      </c>
      <c r="O1288" s="2">
        <v>0</v>
      </c>
      <c r="P1288" s="2">
        <v>6359</v>
      </c>
    </row>
    <row r="1289" spans="1:16" x14ac:dyDescent="0.3">
      <c r="A1289" s="27">
        <v>42468</v>
      </c>
      <c r="B1289" s="2">
        <v>129.5</v>
      </c>
      <c r="C1289" s="2">
        <v>129.51</v>
      </c>
      <c r="D1289" s="2">
        <v>129.1</v>
      </c>
      <c r="E1289" s="2">
        <v>129.27000000000001</v>
      </c>
      <c r="F1289" s="2">
        <v>0.09</v>
      </c>
      <c r="G1289" s="2">
        <v>-420</v>
      </c>
      <c r="J1289" s="27">
        <v>42468</v>
      </c>
      <c r="K1289" s="2">
        <v>110.35</v>
      </c>
      <c r="L1289" s="2">
        <v>110.36</v>
      </c>
      <c r="M1289" s="2">
        <v>110.26</v>
      </c>
      <c r="N1289" s="2">
        <v>110.3</v>
      </c>
      <c r="O1289" s="2">
        <v>0.02</v>
      </c>
      <c r="P1289" s="2">
        <v>2635</v>
      </c>
    </row>
    <row r="1290" spans="1:16" x14ac:dyDescent="0.3">
      <c r="A1290" s="27">
        <v>42467</v>
      </c>
      <c r="B1290" s="2">
        <v>129.32</v>
      </c>
      <c r="C1290" s="2">
        <v>129.47999999999999</v>
      </c>
      <c r="D1290" s="2">
        <v>129.18</v>
      </c>
      <c r="E1290" s="2">
        <v>129.18</v>
      </c>
      <c r="F1290" s="2">
        <v>-0.18</v>
      </c>
      <c r="G1290" s="2">
        <v>-877</v>
      </c>
      <c r="J1290" s="27">
        <v>42467</v>
      </c>
      <c r="K1290" s="2">
        <v>110.32</v>
      </c>
      <c r="L1290" s="2">
        <v>110.34</v>
      </c>
      <c r="M1290" s="2">
        <v>110.26</v>
      </c>
      <c r="N1290" s="2">
        <v>110.28</v>
      </c>
      <c r="O1290" s="2">
        <v>-0.05</v>
      </c>
      <c r="P1290" s="2">
        <v>-838</v>
      </c>
    </row>
    <row r="1291" spans="1:16" x14ac:dyDescent="0.3">
      <c r="A1291" s="27">
        <v>42466</v>
      </c>
      <c r="B1291" s="2">
        <v>129.49</v>
      </c>
      <c r="C1291" s="2">
        <v>129.5</v>
      </c>
      <c r="D1291" s="2">
        <v>129.32</v>
      </c>
      <c r="E1291" s="2">
        <v>129.36000000000001</v>
      </c>
      <c r="F1291" s="2">
        <v>0.01</v>
      </c>
      <c r="G1291" s="2">
        <v>2457</v>
      </c>
      <c r="J1291" s="27">
        <v>42466</v>
      </c>
      <c r="K1291" s="2">
        <v>110.36</v>
      </c>
      <c r="L1291" s="2">
        <v>110.37</v>
      </c>
      <c r="M1291" s="2">
        <v>110.31</v>
      </c>
      <c r="N1291" s="2">
        <v>110.33</v>
      </c>
      <c r="O1291" s="2">
        <v>-0.01</v>
      </c>
      <c r="P1291" s="2">
        <v>-2809</v>
      </c>
    </row>
    <row r="1292" spans="1:16" x14ac:dyDescent="0.3">
      <c r="A1292" s="27">
        <v>42465</v>
      </c>
      <c r="B1292" s="2">
        <v>129.6</v>
      </c>
      <c r="C1292" s="2">
        <v>129.66999999999999</v>
      </c>
      <c r="D1292" s="2">
        <v>129.29</v>
      </c>
      <c r="E1292" s="2">
        <v>129.35</v>
      </c>
      <c r="F1292" s="2">
        <v>-0.25</v>
      </c>
      <c r="G1292" s="2">
        <v>247</v>
      </c>
      <c r="J1292" s="27">
        <v>42465</v>
      </c>
      <c r="K1292" s="2">
        <v>110.39</v>
      </c>
      <c r="L1292" s="2">
        <v>110.41</v>
      </c>
      <c r="M1292" s="2">
        <v>110.32</v>
      </c>
      <c r="N1292" s="2">
        <v>110.34</v>
      </c>
      <c r="O1292" s="2">
        <v>-0.05</v>
      </c>
      <c r="P1292" s="2">
        <v>-453</v>
      </c>
    </row>
    <row r="1293" spans="1:16" x14ac:dyDescent="0.3">
      <c r="A1293" s="27">
        <v>42464</v>
      </c>
      <c r="B1293" s="2">
        <v>129.36000000000001</v>
      </c>
      <c r="C1293" s="2">
        <v>129.6</v>
      </c>
      <c r="D1293" s="2">
        <v>129.35</v>
      </c>
      <c r="E1293" s="2">
        <v>129.6</v>
      </c>
      <c r="F1293" s="2">
        <v>0.35</v>
      </c>
      <c r="G1293" s="2">
        <v>4588</v>
      </c>
      <c r="J1293" s="27">
        <v>42464</v>
      </c>
      <c r="K1293" s="2">
        <v>110.36</v>
      </c>
      <c r="L1293" s="2">
        <v>110.39</v>
      </c>
      <c r="M1293" s="2">
        <v>110.35</v>
      </c>
      <c r="N1293" s="2">
        <v>110.39</v>
      </c>
      <c r="O1293" s="2">
        <v>0.05</v>
      </c>
      <c r="P1293" s="2">
        <v>52</v>
      </c>
    </row>
    <row r="1294" spans="1:16" x14ac:dyDescent="0.3">
      <c r="A1294" s="27">
        <v>42461</v>
      </c>
      <c r="B1294" s="2">
        <v>129.41</v>
      </c>
      <c r="C1294" s="2">
        <v>129.47</v>
      </c>
      <c r="D1294" s="2">
        <v>129.16</v>
      </c>
      <c r="E1294" s="2">
        <v>129.25</v>
      </c>
      <c r="F1294" s="2">
        <v>-0.05</v>
      </c>
      <c r="G1294" s="2">
        <v>-1215</v>
      </c>
      <c r="J1294" s="27">
        <v>42461</v>
      </c>
      <c r="K1294" s="2">
        <v>110.39</v>
      </c>
      <c r="L1294" s="2">
        <v>110.39</v>
      </c>
      <c r="M1294" s="2">
        <v>110.33</v>
      </c>
      <c r="N1294" s="2">
        <v>110.34</v>
      </c>
      <c r="O1294" s="2">
        <v>-0.02</v>
      </c>
      <c r="P1294" s="2">
        <v>2457</v>
      </c>
    </row>
    <row r="1295" spans="1:16" x14ac:dyDescent="0.3">
      <c r="A1295" s="27">
        <v>42460</v>
      </c>
      <c r="B1295" s="2">
        <v>129.24</v>
      </c>
      <c r="C1295" s="2">
        <v>129.41</v>
      </c>
      <c r="D1295" s="2">
        <v>129.19</v>
      </c>
      <c r="E1295" s="2">
        <v>129.30000000000001</v>
      </c>
      <c r="F1295" s="2">
        <v>-0.1</v>
      </c>
      <c r="G1295" s="2">
        <v>-1848</v>
      </c>
      <c r="J1295" s="27">
        <v>42460</v>
      </c>
      <c r="K1295" s="2">
        <v>110.33</v>
      </c>
      <c r="L1295" s="2">
        <v>110.39</v>
      </c>
      <c r="M1295" s="2">
        <v>110.3</v>
      </c>
      <c r="N1295" s="2">
        <v>110.36</v>
      </c>
      <c r="O1295" s="2">
        <v>-0.01</v>
      </c>
      <c r="P1295" s="2">
        <v>5096</v>
      </c>
    </row>
    <row r="1296" spans="1:16" x14ac:dyDescent="0.3">
      <c r="A1296" s="27">
        <v>42459</v>
      </c>
      <c r="B1296" s="2">
        <v>129.58000000000001</v>
      </c>
      <c r="C1296" s="2">
        <v>129.68</v>
      </c>
      <c r="D1296" s="2">
        <v>129.30000000000001</v>
      </c>
      <c r="E1296" s="2">
        <v>129.4</v>
      </c>
      <c r="F1296" s="2">
        <v>0.15</v>
      </c>
      <c r="G1296" s="2">
        <v>3046</v>
      </c>
      <c r="J1296" s="27">
        <v>42459</v>
      </c>
      <c r="K1296" s="2">
        <v>110.43</v>
      </c>
      <c r="L1296" s="2">
        <v>110.44</v>
      </c>
      <c r="M1296" s="2">
        <v>110.35</v>
      </c>
      <c r="N1296" s="2">
        <v>110.37</v>
      </c>
      <c r="O1296" s="2">
        <v>0</v>
      </c>
      <c r="P1296" s="2">
        <v>5211</v>
      </c>
    </row>
    <row r="1297" spans="1:16" x14ac:dyDescent="0.3">
      <c r="A1297" s="27">
        <v>42458</v>
      </c>
      <c r="B1297" s="2">
        <v>128.91999999999999</v>
      </c>
      <c r="C1297" s="2">
        <v>129.29</v>
      </c>
      <c r="D1297" s="2">
        <v>128.82</v>
      </c>
      <c r="E1297" s="2">
        <v>129.25</v>
      </c>
      <c r="F1297" s="2">
        <v>0.39</v>
      </c>
      <c r="G1297" s="2">
        <v>2620</v>
      </c>
      <c r="J1297" s="27">
        <v>42458</v>
      </c>
      <c r="K1297" s="2">
        <v>110.31</v>
      </c>
      <c r="L1297" s="2">
        <v>110.4</v>
      </c>
      <c r="M1297" s="2">
        <v>110.29</v>
      </c>
      <c r="N1297" s="2">
        <v>110.37</v>
      </c>
      <c r="O1297" s="2">
        <v>0.09</v>
      </c>
      <c r="P1297" s="2">
        <v>10796</v>
      </c>
    </row>
    <row r="1298" spans="1:16" x14ac:dyDescent="0.3">
      <c r="A1298" s="27">
        <v>42457</v>
      </c>
      <c r="B1298" s="2">
        <v>128.80000000000001</v>
      </c>
      <c r="C1298" s="2">
        <v>128.93</v>
      </c>
      <c r="D1298" s="2">
        <v>128.71</v>
      </c>
      <c r="E1298" s="2">
        <v>128.86000000000001</v>
      </c>
      <c r="F1298" s="2">
        <v>0.01</v>
      </c>
      <c r="G1298" s="2">
        <v>1046</v>
      </c>
      <c r="J1298" s="27">
        <v>42457</v>
      </c>
      <c r="K1298" s="2">
        <v>110.21</v>
      </c>
      <c r="L1298" s="2">
        <v>110.28</v>
      </c>
      <c r="M1298" s="2">
        <v>110.19</v>
      </c>
      <c r="N1298" s="2">
        <v>110.28</v>
      </c>
      <c r="O1298" s="2">
        <v>0.06</v>
      </c>
      <c r="P1298" s="2">
        <v>5188</v>
      </c>
    </row>
    <row r="1299" spans="1:16" x14ac:dyDescent="0.3">
      <c r="A1299" s="27">
        <v>42454</v>
      </c>
      <c r="B1299" s="2">
        <v>128.66999999999999</v>
      </c>
      <c r="C1299" s="2">
        <v>128.88</v>
      </c>
      <c r="D1299" s="2">
        <v>128.61000000000001</v>
      </c>
      <c r="E1299" s="2">
        <v>128.85</v>
      </c>
      <c r="F1299" s="2">
        <v>0.18</v>
      </c>
      <c r="G1299" s="2">
        <v>3612</v>
      </c>
      <c r="J1299" s="27">
        <v>42454</v>
      </c>
      <c r="K1299" s="2">
        <v>110.18</v>
      </c>
      <c r="L1299" s="2">
        <v>110.23</v>
      </c>
      <c r="M1299" s="2">
        <v>110.15</v>
      </c>
      <c r="N1299" s="2">
        <v>110.22</v>
      </c>
      <c r="O1299" s="2">
        <v>0.04</v>
      </c>
      <c r="P1299" s="2">
        <v>-1932</v>
      </c>
    </row>
    <row r="1300" spans="1:16" x14ac:dyDescent="0.3">
      <c r="A1300" s="27">
        <v>42453</v>
      </c>
      <c r="B1300" s="2">
        <v>128.71</v>
      </c>
      <c r="C1300" s="2">
        <v>128.84</v>
      </c>
      <c r="D1300" s="2">
        <v>128.66999999999999</v>
      </c>
      <c r="E1300" s="2">
        <v>128.66999999999999</v>
      </c>
      <c r="F1300" s="2">
        <v>0.22</v>
      </c>
      <c r="G1300" s="2">
        <v>1826</v>
      </c>
      <c r="J1300" s="27">
        <v>42453</v>
      </c>
      <c r="K1300" s="2">
        <v>110.18</v>
      </c>
      <c r="L1300" s="2">
        <v>110.21</v>
      </c>
      <c r="M1300" s="2">
        <v>110.17</v>
      </c>
      <c r="N1300" s="2">
        <v>110.18</v>
      </c>
      <c r="O1300" s="2">
        <v>0.04</v>
      </c>
      <c r="P1300" s="2">
        <v>3285</v>
      </c>
    </row>
    <row r="1301" spans="1:16" x14ac:dyDescent="0.3">
      <c r="A1301" s="27">
        <v>42452</v>
      </c>
      <c r="B1301" s="2">
        <v>128.52000000000001</v>
      </c>
      <c r="C1301" s="2">
        <v>128.59</v>
      </c>
      <c r="D1301" s="2">
        <v>128.28</v>
      </c>
      <c r="E1301" s="2">
        <v>128.44999999999999</v>
      </c>
      <c r="F1301" s="2">
        <v>-0.19</v>
      </c>
      <c r="G1301" s="2">
        <v>-4959</v>
      </c>
      <c r="J1301" s="27">
        <v>42452</v>
      </c>
      <c r="K1301" s="2">
        <v>110.12</v>
      </c>
      <c r="L1301" s="2">
        <v>110.14</v>
      </c>
      <c r="M1301" s="2">
        <v>110.09</v>
      </c>
      <c r="N1301" s="2">
        <v>110.14</v>
      </c>
      <c r="O1301" s="2">
        <v>0</v>
      </c>
      <c r="P1301" s="2">
        <v>-1061</v>
      </c>
    </row>
    <row r="1302" spans="1:16" x14ac:dyDescent="0.3">
      <c r="A1302" s="27">
        <v>42451</v>
      </c>
      <c r="B1302" s="2">
        <v>128.63</v>
      </c>
      <c r="C1302" s="2">
        <v>128.76</v>
      </c>
      <c r="D1302" s="2">
        <v>128.58000000000001</v>
      </c>
      <c r="E1302" s="2">
        <v>128.63999999999999</v>
      </c>
      <c r="F1302" s="2">
        <v>-0.19</v>
      </c>
      <c r="G1302" s="2">
        <v>265</v>
      </c>
      <c r="J1302" s="27">
        <v>42451</v>
      </c>
      <c r="K1302" s="2">
        <v>110.15</v>
      </c>
      <c r="L1302" s="2">
        <v>110.18</v>
      </c>
      <c r="M1302" s="2">
        <v>110.14</v>
      </c>
      <c r="N1302" s="2">
        <v>110.14</v>
      </c>
      <c r="O1302" s="2">
        <v>-0.06</v>
      </c>
      <c r="P1302" s="2">
        <v>-3303</v>
      </c>
    </row>
    <row r="1303" spans="1:16" x14ac:dyDescent="0.3">
      <c r="A1303" s="27">
        <v>42450</v>
      </c>
      <c r="B1303" s="2">
        <v>128.71</v>
      </c>
      <c r="C1303" s="2">
        <v>129.03</v>
      </c>
      <c r="D1303" s="2">
        <v>128.69</v>
      </c>
      <c r="E1303" s="2">
        <v>128.83000000000001</v>
      </c>
      <c r="F1303" s="2">
        <v>7.0000000000000007E-2</v>
      </c>
      <c r="G1303" s="2">
        <v>2611</v>
      </c>
      <c r="J1303" s="27">
        <v>42450</v>
      </c>
      <c r="K1303" s="2">
        <v>110.17</v>
      </c>
      <c r="L1303" s="2">
        <v>110.24</v>
      </c>
      <c r="M1303" s="2">
        <v>110.16</v>
      </c>
      <c r="N1303" s="2">
        <v>110.2</v>
      </c>
      <c r="O1303" s="2">
        <v>0.02</v>
      </c>
      <c r="P1303" s="2">
        <v>1996</v>
      </c>
    </row>
    <row r="1304" spans="1:16" x14ac:dyDescent="0.3">
      <c r="A1304" s="27">
        <v>42447</v>
      </c>
      <c r="B1304" s="2">
        <v>128.51</v>
      </c>
      <c r="C1304" s="2">
        <v>128.87</v>
      </c>
      <c r="D1304" s="2">
        <v>128.33000000000001</v>
      </c>
      <c r="E1304" s="2">
        <v>128.76</v>
      </c>
      <c r="F1304" s="2">
        <v>0.3</v>
      </c>
      <c r="G1304" s="2">
        <v>2382</v>
      </c>
      <c r="J1304" s="27">
        <v>42447</v>
      </c>
      <c r="K1304" s="2">
        <v>110.14</v>
      </c>
      <c r="L1304" s="2">
        <v>110.22</v>
      </c>
      <c r="M1304" s="2">
        <v>110.09</v>
      </c>
      <c r="N1304" s="2">
        <v>110.18</v>
      </c>
      <c r="O1304" s="2">
        <v>0.05</v>
      </c>
      <c r="P1304" s="2">
        <v>-3252</v>
      </c>
    </row>
    <row r="1305" spans="1:16" x14ac:dyDescent="0.3">
      <c r="A1305" s="27">
        <v>42446</v>
      </c>
      <c r="B1305" s="2">
        <v>128.41</v>
      </c>
      <c r="C1305" s="2">
        <v>128.53</v>
      </c>
      <c r="D1305" s="2">
        <v>128.24</v>
      </c>
      <c r="E1305" s="2">
        <v>128.46</v>
      </c>
      <c r="F1305" s="2">
        <v>0.51</v>
      </c>
      <c r="G1305" s="2">
        <v>718</v>
      </c>
      <c r="J1305" s="27">
        <v>42446</v>
      </c>
      <c r="K1305" s="2">
        <v>110.13</v>
      </c>
      <c r="L1305" s="2">
        <v>110.25</v>
      </c>
      <c r="M1305" s="2">
        <v>110.09</v>
      </c>
      <c r="N1305" s="2">
        <v>110.13</v>
      </c>
      <c r="O1305" s="2">
        <v>0.11</v>
      </c>
      <c r="P1305" s="2">
        <v>4216</v>
      </c>
    </row>
    <row r="1306" spans="1:16" x14ac:dyDescent="0.3">
      <c r="A1306" s="27">
        <v>42445</v>
      </c>
      <c r="B1306" s="2">
        <v>127.89</v>
      </c>
      <c r="C1306" s="2">
        <v>128.07</v>
      </c>
      <c r="D1306" s="2">
        <v>127.74</v>
      </c>
      <c r="E1306" s="2">
        <v>127.95</v>
      </c>
      <c r="F1306" s="2">
        <v>-0.05</v>
      </c>
      <c r="G1306" s="2">
        <v>-5096</v>
      </c>
      <c r="J1306" s="27">
        <v>42445</v>
      </c>
      <c r="K1306" s="2">
        <v>110.03</v>
      </c>
      <c r="L1306" s="2">
        <v>110.04</v>
      </c>
      <c r="M1306" s="2">
        <v>109.95</v>
      </c>
      <c r="N1306" s="2">
        <v>110.02</v>
      </c>
      <c r="O1306" s="2">
        <v>-0.03</v>
      </c>
      <c r="P1306" s="2">
        <v>-4050</v>
      </c>
    </row>
    <row r="1307" spans="1:16" x14ac:dyDescent="0.3">
      <c r="A1307" s="27">
        <v>42444</v>
      </c>
      <c r="B1307" s="2">
        <v>128</v>
      </c>
      <c r="C1307" s="2">
        <v>128.03</v>
      </c>
      <c r="D1307" s="2">
        <v>127.82</v>
      </c>
      <c r="E1307" s="2">
        <v>127.93</v>
      </c>
      <c r="F1307" s="2">
        <v>-0.02</v>
      </c>
      <c r="G1307" s="2">
        <v>1792</v>
      </c>
      <c r="J1307" s="27">
        <v>42444</v>
      </c>
      <c r="K1307" s="2">
        <v>110.01</v>
      </c>
      <c r="L1307" s="2">
        <v>110.02</v>
      </c>
      <c r="M1307" s="2">
        <v>109.96</v>
      </c>
      <c r="N1307" s="2">
        <v>109.97</v>
      </c>
      <c r="O1307" s="2">
        <v>-0.04</v>
      </c>
      <c r="P1307" s="2">
        <v>-4073</v>
      </c>
    </row>
    <row r="1308" spans="1:16" x14ac:dyDescent="0.3">
      <c r="A1308" s="27">
        <v>42443</v>
      </c>
      <c r="B1308" s="2">
        <v>127.65</v>
      </c>
      <c r="C1308" s="2">
        <v>128.1</v>
      </c>
      <c r="D1308" s="2">
        <v>127.62</v>
      </c>
      <c r="E1308" s="2">
        <v>127.95</v>
      </c>
      <c r="F1308" s="2">
        <v>0.06</v>
      </c>
      <c r="G1308" s="2">
        <v>4401</v>
      </c>
      <c r="J1308" s="27">
        <v>42443</v>
      </c>
      <c r="K1308" s="2">
        <v>109.89</v>
      </c>
      <c r="L1308" s="2">
        <v>110.02</v>
      </c>
      <c r="M1308" s="2">
        <v>109.89</v>
      </c>
      <c r="N1308" s="2">
        <v>110.01</v>
      </c>
      <c r="O1308" s="2">
        <v>7.0000000000000007E-2</v>
      </c>
      <c r="P1308" s="2">
        <v>1117</v>
      </c>
    </row>
    <row r="1309" spans="1:16" x14ac:dyDescent="0.3">
      <c r="A1309" s="27">
        <v>42440</v>
      </c>
      <c r="B1309" s="2">
        <v>128.26</v>
      </c>
      <c r="C1309" s="2">
        <v>128.31</v>
      </c>
      <c r="D1309" s="2">
        <v>127.89</v>
      </c>
      <c r="E1309" s="2">
        <v>127.89</v>
      </c>
      <c r="F1309" s="2">
        <v>-0.66</v>
      </c>
      <c r="G1309" s="2">
        <v>-2700</v>
      </c>
      <c r="J1309" s="27">
        <v>42440</v>
      </c>
      <c r="K1309" s="2">
        <v>110.08</v>
      </c>
      <c r="L1309" s="2">
        <v>110.08</v>
      </c>
      <c r="M1309" s="2">
        <v>109.94</v>
      </c>
      <c r="N1309" s="2">
        <v>109.94</v>
      </c>
      <c r="O1309" s="2">
        <v>-0.2</v>
      </c>
      <c r="P1309" s="2">
        <v>-14939</v>
      </c>
    </row>
    <row r="1310" spans="1:16" x14ac:dyDescent="0.3">
      <c r="A1310" s="27">
        <v>42439</v>
      </c>
      <c r="B1310" s="2">
        <v>128.68</v>
      </c>
      <c r="C1310" s="2">
        <v>128.78</v>
      </c>
      <c r="D1310" s="2">
        <v>128.21</v>
      </c>
      <c r="E1310" s="2">
        <v>128.55000000000001</v>
      </c>
      <c r="F1310" s="2">
        <v>-0.1</v>
      </c>
      <c r="G1310" s="2">
        <v>-2370</v>
      </c>
      <c r="J1310" s="27">
        <v>42439</v>
      </c>
      <c r="K1310" s="2">
        <v>110.23</v>
      </c>
      <c r="L1310" s="2">
        <v>110.33</v>
      </c>
      <c r="M1310" s="2">
        <v>110.05</v>
      </c>
      <c r="N1310" s="2">
        <v>110.14</v>
      </c>
      <c r="O1310" s="2">
        <v>-7.0000000000000007E-2</v>
      </c>
      <c r="P1310" s="2">
        <v>-16292</v>
      </c>
    </row>
    <row r="1311" spans="1:16" x14ac:dyDescent="0.3">
      <c r="A1311" s="27">
        <v>42438</v>
      </c>
      <c r="B1311" s="2">
        <v>128.9</v>
      </c>
      <c r="C1311" s="2">
        <v>128.93</v>
      </c>
      <c r="D1311" s="2">
        <v>128.65</v>
      </c>
      <c r="E1311" s="2">
        <v>128.65</v>
      </c>
      <c r="F1311" s="2">
        <v>-0.09</v>
      </c>
      <c r="G1311" s="2">
        <v>-1897</v>
      </c>
      <c r="J1311" s="27">
        <v>42438</v>
      </c>
      <c r="K1311" s="2">
        <v>110.23</v>
      </c>
      <c r="L1311" s="2">
        <v>110.25</v>
      </c>
      <c r="M1311" s="2">
        <v>110.2</v>
      </c>
      <c r="N1311" s="2">
        <v>110.21</v>
      </c>
      <c r="O1311" s="2">
        <v>0.01</v>
      </c>
      <c r="P1311" s="2">
        <v>-986</v>
      </c>
    </row>
    <row r="1312" spans="1:16" x14ac:dyDescent="0.3">
      <c r="A1312" s="27">
        <v>42437</v>
      </c>
      <c r="B1312" s="2">
        <v>128.38999999999999</v>
      </c>
      <c r="C1312" s="2">
        <v>128.78</v>
      </c>
      <c r="D1312" s="2">
        <v>128.35</v>
      </c>
      <c r="E1312" s="2">
        <v>128.74</v>
      </c>
      <c r="F1312" s="2">
        <v>0.19</v>
      </c>
      <c r="G1312" s="2">
        <v>1085</v>
      </c>
      <c r="J1312" s="27">
        <v>42437</v>
      </c>
      <c r="K1312" s="2">
        <v>110.14</v>
      </c>
      <c r="L1312" s="2">
        <v>110.24</v>
      </c>
      <c r="M1312" s="2">
        <v>110.12</v>
      </c>
      <c r="N1312" s="2">
        <v>110.2</v>
      </c>
      <c r="O1312" s="2">
        <v>0.04</v>
      </c>
      <c r="P1312" s="2">
        <v>-12</v>
      </c>
    </row>
    <row r="1313" spans="1:16" x14ac:dyDescent="0.3">
      <c r="A1313" s="27">
        <v>42436</v>
      </c>
      <c r="B1313" s="2">
        <v>128.16999999999999</v>
      </c>
      <c r="C1313" s="2">
        <v>128.57</v>
      </c>
      <c r="D1313" s="2">
        <v>128.16</v>
      </c>
      <c r="E1313" s="2">
        <v>128.55000000000001</v>
      </c>
      <c r="F1313" s="2">
        <v>0.2</v>
      </c>
      <c r="G1313" s="2">
        <v>-751</v>
      </c>
      <c r="J1313" s="27">
        <v>42436</v>
      </c>
      <c r="K1313" s="2">
        <v>110.06</v>
      </c>
      <c r="L1313" s="2">
        <v>110.16</v>
      </c>
      <c r="M1313" s="2">
        <v>110.04</v>
      </c>
      <c r="N1313" s="2">
        <v>110.16</v>
      </c>
      <c r="O1313" s="2">
        <v>7.0000000000000007E-2</v>
      </c>
      <c r="P1313" s="2">
        <v>-1147</v>
      </c>
    </row>
    <row r="1314" spans="1:16" x14ac:dyDescent="0.3">
      <c r="A1314" s="27">
        <v>42433</v>
      </c>
      <c r="B1314" s="2">
        <v>128.44999999999999</v>
      </c>
      <c r="C1314" s="2">
        <v>128.63</v>
      </c>
      <c r="D1314" s="2">
        <v>128.24</v>
      </c>
      <c r="E1314" s="2">
        <v>128.35</v>
      </c>
      <c r="F1314" s="2">
        <v>-0.1</v>
      </c>
      <c r="G1314" s="2">
        <v>142</v>
      </c>
      <c r="J1314" s="27">
        <v>42433</v>
      </c>
      <c r="K1314" s="2">
        <v>110.12</v>
      </c>
      <c r="L1314" s="2">
        <v>110.18</v>
      </c>
      <c r="M1314" s="2">
        <v>110.06</v>
      </c>
      <c r="N1314" s="2">
        <v>110.09</v>
      </c>
      <c r="O1314" s="2">
        <v>-0.04</v>
      </c>
      <c r="P1314" s="2">
        <v>1524</v>
      </c>
    </row>
    <row r="1315" spans="1:16" x14ac:dyDescent="0.3">
      <c r="A1315" s="27">
        <v>42432</v>
      </c>
      <c r="B1315" s="2">
        <v>128.80000000000001</v>
      </c>
      <c r="C1315" s="2">
        <v>128.82</v>
      </c>
      <c r="D1315" s="2">
        <v>128.44999999999999</v>
      </c>
      <c r="E1315" s="2">
        <v>128.44999999999999</v>
      </c>
      <c r="F1315" s="2">
        <v>-0.45</v>
      </c>
      <c r="G1315" s="2">
        <v>-1151</v>
      </c>
      <c r="J1315" s="27">
        <v>42432</v>
      </c>
      <c r="K1315" s="2">
        <v>110.24</v>
      </c>
      <c r="L1315" s="2">
        <v>110.25</v>
      </c>
      <c r="M1315" s="2">
        <v>110.13</v>
      </c>
      <c r="N1315" s="2">
        <v>110.13</v>
      </c>
      <c r="O1315" s="2">
        <v>-0.15</v>
      </c>
      <c r="P1315" s="2">
        <v>-8713</v>
      </c>
    </row>
    <row r="1316" spans="1:16" x14ac:dyDescent="0.3">
      <c r="A1316" s="27">
        <v>42431</v>
      </c>
      <c r="B1316" s="2">
        <v>129.08000000000001</v>
      </c>
      <c r="C1316" s="2">
        <v>129.1</v>
      </c>
      <c r="D1316" s="2">
        <v>128.87</v>
      </c>
      <c r="E1316" s="2">
        <v>128.9</v>
      </c>
      <c r="F1316" s="2">
        <v>-0.47</v>
      </c>
      <c r="G1316" s="2">
        <v>-3536</v>
      </c>
      <c r="J1316" s="27">
        <v>42431</v>
      </c>
      <c r="K1316" s="2">
        <v>110.28</v>
      </c>
      <c r="L1316" s="2">
        <v>110.3</v>
      </c>
      <c r="M1316" s="2">
        <v>110.26</v>
      </c>
      <c r="N1316" s="2">
        <v>110.28</v>
      </c>
      <c r="O1316" s="2">
        <v>-0.05</v>
      </c>
      <c r="P1316" s="2">
        <v>1869</v>
      </c>
    </row>
    <row r="1317" spans="1:16" x14ac:dyDescent="0.3">
      <c r="A1317" s="27">
        <v>42429</v>
      </c>
      <c r="B1317" s="2">
        <v>129.36000000000001</v>
      </c>
      <c r="C1317" s="2">
        <v>129.49</v>
      </c>
      <c r="D1317" s="2">
        <v>129.29</v>
      </c>
      <c r="E1317" s="2">
        <v>129.37</v>
      </c>
      <c r="F1317" s="2">
        <v>-0.12</v>
      </c>
      <c r="G1317" s="2">
        <v>-352</v>
      </c>
      <c r="J1317" s="27">
        <v>42429</v>
      </c>
      <c r="K1317" s="2">
        <v>110.31</v>
      </c>
      <c r="L1317" s="2">
        <v>110.35</v>
      </c>
      <c r="M1317" s="2">
        <v>110.29</v>
      </c>
      <c r="N1317" s="2">
        <v>110.33</v>
      </c>
      <c r="O1317" s="2">
        <v>0</v>
      </c>
      <c r="P1317" s="2">
        <v>5125</v>
      </c>
    </row>
    <row r="1318" spans="1:16" x14ac:dyDescent="0.3">
      <c r="A1318" s="27">
        <v>42426</v>
      </c>
      <c r="B1318" s="2">
        <v>129.22</v>
      </c>
      <c r="C1318" s="2">
        <v>129.49</v>
      </c>
      <c r="D1318" s="2">
        <v>129.19</v>
      </c>
      <c r="E1318" s="2">
        <v>129.49</v>
      </c>
      <c r="F1318" s="2">
        <v>0.24</v>
      </c>
      <c r="G1318" s="2">
        <v>946</v>
      </c>
      <c r="J1318" s="27">
        <v>42426</v>
      </c>
      <c r="K1318" s="2">
        <v>110.28</v>
      </c>
      <c r="L1318" s="2">
        <v>110.33</v>
      </c>
      <c r="M1318" s="2">
        <v>110.27</v>
      </c>
      <c r="N1318" s="2">
        <v>110.33</v>
      </c>
      <c r="O1318" s="2">
        <v>0.05</v>
      </c>
      <c r="P1318" s="2">
        <v>2981</v>
      </c>
    </row>
    <row r="1319" spans="1:16" x14ac:dyDescent="0.3">
      <c r="A1319" s="27">
        <v>42425</v>
      </c>
      <c r="B1319" s="2">
        <v>129</v>
      </c>
      <c r="C1319" s="2">
        <v>129.25</v>
      </c>
      <c r="D1319" s="2">
        <v>128.91</v>
      </c>
      <c r="E1319" s="2">
        <v>129.25</v>
      </c>
      <c r="F1319" s="2">
        <v>0.2</v>
      </c>
      <c r="G1319" s="2">
        <v>1053</v>
      </c>
      <c r="J1319" s="27">
        <v>42425</v>
      </c>
      <c r="K1319" s="2">
        <v>110.25</v>
      </c>
      <c r="L1319" s="2">
        <v>110.3</v>
      </c>
      <c r="M1319" s="2">
        <v>110.23</v>
      </c>
      <c r="N1319" s="2">
        <v>110.28</v>
      </c>
      <c r="O1319" s="2">
        <v>0.02</v>
      </c>
      <c r="P1319" s="2">
        <v>-418</v>
      </c>
    </row>
    <row r="1320" spans="1:16" x14ac:dyDescent="0.3">
      <c r="A1320" s="27">
        <v>42424</v>
      </c>
      <c r="B1320" s="2">
        <v>129.05000000000001</v>
      </c>
      <c r="C1320" s="2">
        <v>129.07</v>
      </c>
      <c r="D1320" s="2">
        <v>128.69999999999999</v>
      </c>
      <c r="E1320" s="2">
        <v>129.05000000000001</v>
      </c>
      <c r="F1320" s="2">
        <v>0.17</v>
      </c>
      <c r="G1320" s="2">
        <v>-1457</v>
      </c>
      <c r="J1320" s="27">
        <v>42424</v>
      </c>
      <c r="K1320" s="2">
        <v>110.24</v>
      </c>
      <c r="L1320" s="2">
        <v>110.27</v>
      </c>
      <c r="M1320" s="2">
        <v>110.17</v>
      </c>
      <c r="N1320" s="2">
        <v>110.26</v>
      </c>
      <c r="O1320" s="2">
        <v>0.05</v>
      </c>
      <c r="P1320" s="2">
        <v>1598</v>
      </c>
    </row>
    <row r="1321" spans="1:16" x14ac:dyDescent="0.3">
      <c r="A1321" s="27">
        <v>42423</v>
      </c>
      <c r="B1321" s="2">
        <v>128.94999999999999</v>
      </c>
      <c r="C1321" s="2">
        <v>129.18</v>
      </c>
      <c r="D1321" s="2">
        <v>128.78</v>
      </c>
      <c r="E1321" s="2">
        <v>128.88</v>
      </c>
      <c r="F1321" s="2">
        <v>0</v>
      </c>
      <c r="G1321" s="2">
        <v>1988</v>
      </c>
      <c r="J1321" s="27">
        <v>42423</v>
      </c>
      <c r="K1321" s="2">
        <v>110.23</v>
      </c>
      <c r="L1321" s="2">
        <v>110.27</v>
      </c>
      <c r="M1321" s="2">
        <v>110.17</v>
      </c>
      <c r="N1321" s="2">
        <v>110.21</v>
      </c>
      <c r="O1321" s="2">
        <v>0</v>
      </c>
      <c r="P1321" s="2">
        <v>-2501</v>
      </c>
    </row>
    <row r="1322" spans="1:16" x14ac:dyDescent="0.3">
      <c r="A1322" s="27">
        <v>42422</v>
      </c>
      <c r="B1322" s="2">
        <v>128.91</v>
      </c>
      <c r="C1322" s="2">
        <v>129.01</v>
      </c>
      <c r="D1322" s="2">
        <v>128.88</v>
      </c>
      <c r="E1322" s="2">
        <v>128.88</v>
      </c>
      <c r="F1322" s="2">
        <v>-0.17</v>
      </c>
      <c r="G1322" s="2">
        <v>3539</v>
      </c>
      <c r="J1322" s="27">
        <v>42422</v>
      </c>
      <c r="K1322" s="2">
        <v>110.24</v>
      </c>
      <c r="L1322" s="2">
        <v>110.26</v>
      </c>
      <c r="M1322" s="2">
        <v>110.21</v>
      </c>
      <c r="N1322" s="2">
        <v>110.21</v>
      </c>
      <c r="O1322" s="2">
        <v>-0.05</v>
      </c>
      <c r="P1322" s="2">
        <v>3286</v>
      </c>
    </row>
    <row r="1323" spans="1:16" x14ac:dyDescent="0.3">
      <c r="A1323" s="27">
        <v>42419</v>
      </c>
      <c r="B1323" s="2">
        <v>129.4</v>
      </c>
      <c r="C1323" s="2">
        <v>129.46</v>
      </c>
      <c r="D1323" s="2">
        <v>129</v>
      </c>
      <c r="E1323" s="2">
        <v>129.05000000000001</v>
      </c>
      <c r="F1323" s="2">
        <v>-0.08</v>
      </c>
      <c r="G1323" s="2">
        <v>-334</v>
      </c>
      <c r="J1323" s="27">
        <v>42419</v>
      </c>
      <c r="K1323" s="2">
        <v>110.35</v>
      </c>
      <c r="L1323" s="2">
        <v>110.38</v>
      </c>
      <c r="M1323" s="2">
        <v>110.23</v>
      </c>
      <c r="N1323" s="2">
        <v>110.26</v>
      </c>
      <c r="O1323" s="2">
        <v>-0.05</v>
      </c>
      <c r="P1323" s="2">
        <v>1425</v>
      </c>
    </row>
    <row r="1324" spans="1:16" x14ac:dyDescent="0.3">
      <c r="A1324" s="27">
        <v>42418</v>
      </c>
      <c r="B1324" s="2">
        <v>129.08000000000001</v>
      </c>
      <c r="C1324" s="2">
        <v>129.19</v>
      </c>
      <c r="D1324" s="2">
        <v>128.97</v>
      </c>
      <c r="E1324" s="2">
        <v>129.13</v>
      </c>
      <c r="F1324" s="2">
        <v>-0.24</v>
      </c>
      <c r="G1324" s="2">
        <v>259</v>
      </c>
      <c r="J1324" s="27">
        <v>42418</v>
      </c>
      <c r="K1324" s="2">
        <v>110.32</v>
      </c>
      <c r="L1324" s="2">
        <v>110.33</v>
      </c>
      <c r="M1324" s="2">
        <v>110.28</v>
      </c>
      <c r="N1324" s="2">
        <v>110.31</v>
      </c>
      <c r="O1324" s="2">
        <v>-0.06</v>
      </c>
      <c r="P1324" s="2">
        <v>-4689</v>
      </c>
    </row>
    <row r="1325" spans="1:16" x14ac:dyDescent="0.3">
      <c r="A1325" s="27">
        <v>42417</v>
      </c>
      <c r="B1325" s="2">
        <v>129.37</v>
      </c>
      <c r="C1325" s="2">
        <v>129.4</v>
      </c>
      <c r="D1325" s="2">
        <v>129.13999999999999</v>
      </c>
      <c r="E1325" s="2">
        <v>129.37</v>
      </c>
      <c r="F1325" s="2">
        <v>0</v>
      </c>
      <c r="G1325" s="2">
        <v>-2218</v>
      </c>
      <c r="J1325" s="27">
        <v>42417</v>
      </c>
      <c r="K1325" s="2">
        <v>110.39</v>
      </c>
      <c r="L1325" s="2">
        <v>110.4</v>
      </c>
      <c r="M1325" s="2">
        <v>110.33</v>
      </c>
      <c r="N1325" s="2">
        <v>110.37</v>
      </c>
      <c r="O1325" s="2">
        <v>-0.02</v>
      </c>
      <c r="P1325" s="2">
        <v>-7874</v>
      </c>
    </row>
    <row r="1326" spans="1:16" x14ac:dyDescent="0.3">
      <c r="A1326" s="27">
        <v>42416</v>
      </c>
      <c r="B1326" s="2">
        <v>128.9</v>
      </c>
      <c r="C1326" s="2">
        <v>129.53</v>
      </c>
      <c r="D1326" s="2">
        <v>128.69</v>
      </c>
      <c r="E1326" s="2">
        <v>129.37</v>
      </c>
      <c r="F1326" s="2">
        <v>0.46</v>
      </c>
      <c r="G1326" s="2">
        <v>187</v>
      </c>
      <c r="J1326" s="27">
        <v>42416</v>
      </c>
      <c r="K1326" s="2">
        <v>110.22</v>
      </c>
      <c r="L1326" s="2">
        <v>110.48</v>
      </c>
      <c r="M1326" s="2">
        <v>110.16</v>
      </c>
      <c r="N1326" s="2">
        <v>110.39</v>
      </c>
      <c r="O1326" s="2">
        <v>0.17</v>
      </c>
      <c r="P1326" s="2">
        <v>1352</v>
      </c>
    </row>
    <row r="1327" spans="1:16" x14ac:dyDescent="0.3">
      <c r="A1327" s="27">
        <v>42415</v>
      </c>
      <c r="B1327" s="2">
        <v>128.85</v>
      </c>
      <c r="C1327" s="2">
        <v>129.01</v>
      </c>
      <c r="D1327" s="2">
        <v>128.74</v>
      </c>
      <c r="E1327" s="2">
        <v>128.91</v>
      </c>
      <c r="F1327" s="2">
        <v>-0.28999999999999998</v>
      </c>
      <c r="G1327" s="2">
        <v>741</v>
      </c>
      <c r="J1327" s="27">
        <v>42415</v>
      </c>
      <c r="K1327" s="2">
        <v>110.21</v>
      </c>
      <c r="L1327" s="2">
        <v>110.23</v>
      </c>
      <c r="M1327" s="2">
        <v>110.16</v>
      </c>
      <c r="N1327" s="2">
        <v>110.22</v>
      </c>
      <c r="O1327" s="2">
        <v>-0.05</v>
      </c>
      <c r="P1327" s="2">
        <v>2213</v>
      </c>
    </row>
    <row r="1328" spans="1:16" x14ac:dyDescent="0.3">
      <c r="A1328" s="27">
        <v>42412</v>
      </c>
      <c r="B1328" s="2">
        <v>129.44</v>
      </c>
      <c r="C1328" s="2">
        <v>129.66</v>
      </c>
      <c r="D1328" s="2">
        <v>128.85</v>
      </c>
      <c r="E1328" s="2">
        <v>129.19999999999999</v>
      </c>
      <c r="F1328" s="2">
        <v>-0.3</v>
      </c>
      <c r="G1328" s="2">
        <v>1917</v>
      </c>
      <c r="J1328" s="27">
        <v>42412</v>
      </c>
      <c r="K1328" s="2">
        <v>110.34</v>
      </c>
      <c r="L1328" s="2">
        <v>110.37</v>
      </c>
      <c r="M1328" s="2">
        <v>110.18</v>
      </c>
      <c r="N1328" s="2">
        <v>110.27</v>
      </c>
      <c r="O1328" s="2">
        <v>-0.1</v>
      </c>
      <c r="P1328" s="2">
        <v>-3443</v>
      </c>
    </row>
    <row r="1329" spans="1:16" x14ac:dyDescent="0.3">
      <c r="A1329" s="27">
        <v>42411</v>
      </c>
      <c r="B1329" s="2">
        <v>129.29</v>
      </c>
      <c r="C1329" s="2">
        <v>129.66</v>
      </c>
      <c r="D1329" s="2">
        <v>129.19999999999999</v>
      </c>
      <c r="E1329" s="2">
        <v>129.5</v>
      </c>
      <c r="F1329" s="2">
        <v>1.18</v>
      </c>
      <c r="G1329" s="2">
        <v>-2998</v>
      </c>
      <c r="J1329" s="27">
        <v>42411</v>
      </c>
      <c r="K1329" s="2">
        <v>110.37</v>
      </c>
      <c r="L1329" s="2">
        <v>110.41</v>
      </c>
      <c r="M1329" s="2">
        <v>110.32</v>
      </c>
      <c r="N1329" s="2">
        <v>110.37</v>
      </c>
      <c r="O1329" s="2">
        <v>0.21</v>
      </c>
      <c r="P1329" s="2">
        <v>-1237</v>
      </c>
    </row>
    <row r="1330" spans="1:16" x14ac:dyDescent="0.3">
      <c r="A1330" s="27">
        <v>42405</v>
      </c>
      <c r="B1330" s="2">
        <v>128.55000000000001</v>
      </c>
      <c r="C1330" s="2">
        <v>128.62</v>
      </c>
      <c r="D1330" s="2">
        <v>128.24</v>
      </c>
      <c r="E1330" s="2">
        <v>128.32</v>
      </c>
      <c r="F1330" s="2">
        <v>-0.23</v>
      </c>
      <c r="G1330" s="2">
        <v>-4405</v>
      </c>
      <c r="J1330" s="27">
        <v>42405</v>
      </c>
      <c r="K1330" s="2">
        <v>110.2</v>
      </c>
      <c r="L1330" s="2">
        <v>110.22</v>
      </c>
      <c r="M1330" s="2">
        <v>110.12</v>
      </c>
      <c r="N1330" s="2">
        <v>110.16</v>
      </c>
      <c r="O1330" s="2">
        <v>-0.04</v>
      </c>
      <c r="P1330" s="2">
        <v>2403</v>
      </c>
    </row>
    <row r="1331" spans="1:16" x14ac:dyDescent="0.3">
      <c r="A1331" s="27">
        <v>42404</v>
      </c>
      <c r="B1331" s="2">
        <v>128.41</v>
      </c>
      <c r="C1331" s="2">
        <v>128.55000000000001</v>
      </c>
      <c r="D1331" s="2">
        <v>128.13</v>
      </c>
      <c r="E1331" s="2">
        <v>128.55000000000001</v>
      </c>
      <c r="F1331" s="2">
        <v>0.05</v>
      </c>
      <c r="G1331" s="2">
        <v>-736</v>
      </c>
      <c r="J1331" s="27">
        <v>42404</v>
      </c>
      <c r="K1331" s="2">
        <v>110.17</v>
      </c>
      <c r="L1331" s="2">
        <v>110.2</v>
      </c>
      <c r="M1331" s="2">
        <v>110.1</v>
      </c>
      <c r="N1331" s="2">
        <v>110.2</v>
      </c>
      <c r="O1331" s="2">
        <v>0.02</v>
      </c>
      <c r="P1331" s="2">
        <v>-5031</v>
      </c>
    </row>
    <row r="1332" spans="1:16" x14ac:dyDescent="0.3">
      <c r="A1332" s="27">
        <v>42403</v>
      </c>
      <c r="B1332" s="2">
        <v>128.41999999999999</v>
      </c>
      <c r="C1332" s="2">
        <v>128.56</v>
      </c>
      <c r="D1332" s="2">
        <v>128.21</v>
      </c>
      <c r="E1332" s="2">
        <v>128.5</v>
      </c>
      <c r="F1332" s="2">
        <v>0.55000000000000004</v>
      </c>
      <c r="G1332" s="2">
        <v>4058</v>
      </c>
      <c r="J1332" s="27">
        <v>42403</v>
      </c>
      <c r="K1332" s="2">
        <v>110.16</v>
      </c>
      <c r="L1332" s="2">
        <v>110.19</v>
      </c>
      <c r="M1332" s="2">
        <v>110.14</v>
      </c>
      <c r="N1332" s="2">
        <v>110.18</v>
      </c>
      <c r="O1332" s="2">
        <v>0.1</v>
      </c>
      <c r="P1332" s="2">
        <v>10618</v>
      </c>
    </row>
    <row r="1333" spans="1:16" x14ac:dyDescent="0.3">
      <c r="A1333" s="27">
        <v>42402</v>
      </c>
      <c r="B1333" s="2">
        <v>127.91</v>
      </c>
      <c r="C1333" s="2">
        <v>128.15</v>
      </c>
      <c r="D1333" s="2">
        <v>127.77</v>
      </c>
      <c r="E1333" s="2">
        <v>127.95</v>
      </c>
      <c r="F1333" s="2">
        <v>0.05</v>
      </c>
      <c r="G1333" s="2">
        <v>-1549</v>
      </c>
      <c r="J1333" s="27">
        <v>42402</v>
      </c>
      <c r="K1333" s="2">
        <v>110.07</v>
      </c>
      <c r="L1333" s="2">
        <v>110.14</v>
      </c>
      <c r="M1333" s="2">
        <v>110.05</v>
      </c>
      <c r="N1333" s="2">
        <v>110.08</v>
      </c>
      <c r="O1333" s="2">
        <v>0.02</v>
      </c>
      <c r="P1333" s="2">
        <v>5506</v>
      </c>
    </row>
    <row r="1334" spans="1:16" x14ac:dyDescent="0.3">
      <c r="A1334" s="27">
        <v>42401</v>
      </c>
      <c r="B1334" s="2">
        <v>127.35</v>
      </c>
      <c r="C1334" s="2">
        <v>127.96</v>
      </c>
      <c r="D1334" s="2">
        <v>127.35</v>
      </c>
      <c r="E1334" s="2">
        <v>127.9</v>
      </c>
      <c r="F1334" s="2">
        <v>0.56000000000000005</v>
      </c>
      <c r="G1334" s="2">
        <v>2070</v>
      </c>
      <c r="J1334" s="27">
        <v>42401</v>
      </c>
      <c r="K1334" s="2">
        <v>109.93</v>
      </c>
      <c r="L1334" s="2">
        <v>110.09</v>
      </c>
      <c r="M1334" s="2">
        <v>109.92</v>
      </c>
      <c r="N1334" s="2">
        <v>110.06</v>
      </c>
      <c r="O1334" s="2">
        <v>0.14000000000000001</v>
      </c>
      <c r="P1334" s="2">
        <v>-259</v>
      </c>
    </row>
    <row r="1335" spans="1:16" x14ac:dyDescent="0.3">
      <c r="A1335" s="27">
        <v>42398</v>
      </c>
      <c r="B1335" s="2">
        <v>126.87</v>
      </c>
      <c r="C1335" s="2">
        <v>127.5</v>
      </c>
      <c r="D1335" s="2">
        <v>126.66</v>
      </c>
      <c r="E1335" s="2">
        <v>127.34</v>
      </c>
      <c r="F1335" s="2">
        <v>0.46</v>
      </c>
      <c r="G1335" s="2">
        <v>-1121</v>
      </c>
      <c r="J1335" s="27">
        <v>42398</v>
      </c>
      <c r="K1335" s="2">
        <v>109.73</v>
      </c>
      <c r="L1335" s="2">
        <v>110.09</v>
      </c>
      <c r="M1335" s="2">
        <v>109.69</v>
      </c>
      <c r="N1335" s="2">
        <v>109.92</v>
      </c>
      <c r="O1335" s="2">
        <v>0.18</v>
      </c>
      <c r="P1335" s="2">
        <v>10895</v>
      </c>
    </row>
    <row r="1336" spans="1:16" x14ac:dyDescent="0.3">
      <c r="A1336" s="27">
        <v>42397</v>
      </c>
      <c r="B1336" s="2">
        <v>127.04</v>
      </c>
      <c r="C1336" s="2">
        <v>127.12</v>
      </c>
      <c r="D1336" s="2">
        <v>126.64</v>
      </c>
      <c r="E1336" s="2">
        <v>126.88</v>
      </c>
      <c r="F1336" s="2">
        <v>-0.06</v>
      </c>
      <c r="G1336" s="2">
        <v>1027</v>
      </c>
      <c r="J1336" s="27">
        <v>42397</v>
      </c>
      <c r="K1336" s="2">
        <v>109.8</v>
      </c>
      <c r="L1336" s="2">
        <v>109.82</v>
      </c>
      <c r="M1336" s="2">
        <v>109.72</v>
      </c>
      <c r="N1336" s="2">
        <v>109.74</v>
      </c>
      <c r="O1336" s="2">
        <v>-0.05</v>
      </c>
      <c r="P1336" s="2">
        <v>-11096</v>
      </c>
    </row>
    <row r="1337" spans="1:16" x14ac:dyDescent="0.3">
      <c r="A1337" s="27">
        <v>42396</v>
      </c>
      <c r="B1337" s="2">
        <v>127.12</v>
      </c>
      <c r="C1337" s="2">
        <v>127.13</v>
      </c>
      <c r="D1337" s="2">
        <v>126.82</v>
      </c>
      <c r="E1337" s="2">
        <v>126.94</v>
      </c>
      <c r="F1337" s="2">
        <v>-0.24</v>
      </c>
      <c r="G1337" s="2">
        <v>-6403</v>
      </c>
      <c r="J1337" s="27">
        <v>42396</v>
      </c>
      <c r="K1337" s="2">
        <v>109.8</v>
      </c>
      <c r="L1337" s="2">
        <v>109.81</v>
      </c>
      <c r="M1337" s="2">
        <v>109.76</v>
      </c>
      <c r="N1337" s="2">
        <v>109.79</v>
      </c>
      <c r="O1337" s="2">
        <v>-0.03</v>
      </c>
      <c r="P1337" s="2">
        <v>-4173</v>
      </c>
    </row>
    <row r="1338" spans="1:16" x14ac:dyDescent="0.3">
      <c r="A1338" s="27">
        <v>42395</v>
      </c>
      <c r="B1338" s="2">
        <v>127.06</v>
      </c>
      <c r="C1338" s="2">
        <v>127.21</v>
      </c>
      <c r="D1338" s="2">
        <v>126.97</v>
      </c>
      <c r="E1338" s="2">
        <v>127.18</v>
      </c>
      <c r="F1338" s="2">
        <v>0.35</v>
      </c>
      <c r="G1338" s="2">
        <v>96</v>
      </c>
      <c r="J1338" s="27">
        <v>42395</v>
      </c>
      <c r="K1338" s="2">
        <v>109.78</v>
      </c>
      <c r="L1338" s="2">
        <v>109.82</v>
      </c>
      <c r="M1338" s="2">
        <v>109.76</v>
      </c>
      <c r="N1338" s="2">
        <v>109.82</v>
      </c>
      <c r="O1338" s="2">
        <v>0.08</v>
      </c>
      <c r="P1338" s="2">
        <v>1497</v>
      </c>
    </row>
    <row r="1339" spans="1:16" x14ac:dyDescent="0.3">
      <c r="A1339" s="27">
        <v>42394</v>
      </c>
      <c r="B1339" s="2">
        <v>126.61</v>
      </c>
      <c r="C1339" s="2">
        <v>126.88</v>
      </c>
      <c r="D1339" s="2">
        <v>126.6</v>
      </c>
      <c r="E1339" s="2">
        <v>126.83</v>
      </c>
      <c r="F1339" s="2">
        <v>0.13</v>
      </c>
      <c r="G1339" s="2">
        <v>2608</v>
      </c>
      <c r="J1339" s="27">
        <v>42394</v>
      </c>
      <c r="K1339" s="2">
        <v>109.73</v>
      </c>
      <c r="L1339" s="2">
        <v>109.78</v>
      </c>
      <c r="M1339" s="2">
        <v>109.72</v>
      </c>
      <c r="N1339" s="2">
        <v>109.74</v>
      </c>
      <c r="O1339" s="2">
        <v>-0.01</v>
      </c>
      <c r="P1339" s="2">
        <v>-3594</v>
      </c>
    </row>
    <row r="1340" spans="1:16" x14ac:dyDescent="0.3">
      <c r="A1340" s="27">
        <v>42391</v>
      </c>
      <c r="B1340" s="2">
        <v>126.88</v>
      </c>
      <c r="C1340" s="2">
        <v>127.19</v>
      </c>
      <c r="D1340" s="2">
        <v>126.62</v>
      </c>
      <c r="E1340" s="2">
        <v>126.7</v>
      </c>
      <c r="F1340" s="2">
        <v>-0.43</v>
      </c>
      <c r="G1340" s="2">
        <v>-686</v>
      </c>
      <c r="J1340" s="27">
        <v>42391</v>
      </c>
      <c r="K1340" s="2">
        <v>109.74</v>
      </c>
      <c r="L1340" s="2">
        <v>109.83</v>
      </c>
      <c r="M1340" s="2">
        <v>109.71</v>
      </c>
      <c r="N1340" s="2">
        <v>109.75</v>
      </c>
      <c r="O1340" s="2">
        <v>-0.03</v>
      </c>
      <c r="P1340" s="2">
        <v>3850</v>
      </c>
    </row>
    <row r="1341" spans="1:16" x14ac:dyDescent="0.3">
      <c r="A1341" s="27">
        <v>42390</v>
      </c>
      <c r="B1341" s="2">
        <v>127.04</v>
      </c>
      <c r="C1341" s="2">
        <v>127.16</v>
      </c>
      <c r="D1341" s="2">
        <v>126.79</v>
      </c>
      <c r="E1341" s="2">
        <v>127.13</v>
      </c>
      <c r="F1341" s="2">
        <v>0.06</v>
      </c>
      <c r="G1341" s="2">
        <v>-2292</v>
      </c>
      <c r="J1341" s="27">
        <v>42390</v>
      </c>
      <c r="K1341" s="2">
        <v>109.74</v>
      </c>
      <c r="L1341" s="2">
        <v>109.78</v>
      </c>
      <c r="M1341" s="2">
        <v>109.7</v>
      </c>
      <c r="N1341" s="2">
        <v>109.78</v>
      </c>
      <c r="O1341" s="2">
        <v>0.02</v>
      </c>
      <c r="P1341" s="2">
        <v>-2473</v>
      </c>
    </row>
    <row r="1342" spans="1:16" x14ac:dyDescent="0.3">
      <c r="A1342" s="27">
        <v>42389</v>
      </c>
      <c r="B1342" s="2">
        <v>126.49</v>
      </c>
      <c r="C1342" s="2">
        <v>127.08</v>
      </c>
      <c r="D1342" s="2">
        <v>126.49</v>
      </c>
      <c r="E1342" s="2">
        <v>127.07</v>
      </c>
      <c r="F1342" s="2">
        <v>0.68</v>
      </c>
      <c r="G1342" s="2">
        <v>5682</v>
      </c>
      <c r="J1342" s="27">
        <v>42389</v>
      </c>
      <c r="K1342" s="2">
        <v>109.66</v>
      </c>
      <c r="L1342" s="2">
        <v>109.78</v>
      </c>
      <c r="M1342" s="2">
        <v>109.65</v>
      </c>
      <c r="N1342" s="2">
        <v>109.76</v>
      </c>
      <c r="O1342" s="2">
        <v>0.11</v>
      </c>
      <c r="P1342" s="2">
        <v>-8572</v>
      </c>
    </row>
    <row r="1343" spans="1:16" x14ac:dyDescent="0.3">
      <c r="A1343" s="27">
        <v>42388</v>
      </c>
      <c r="B1343" s="2">
        <v>126.7</v>
      </c>
      <c r="C1343" s="2">
        <v>126.78</v>
      </c>
      <c r="D1343" s="2">
        <v>126.35</v>
      </c>
      <c r="E1343" s="2">
        <v>126.39</v>
      </c>
      <c r="F1343" s="2">
        <v>-0.24</v>
      </c>
      <c r="G1343" s="2">
        <v>1533</v>
      </c>
      <c r="J1343" s="27">
        <v>42388</v>
      </c>
      <c r="K1343" s="2">
        <v>109.67</v>
      </c>
      <c r="L1343" s="2">
        <v>109.7</v>
      </c>
      <c r="M1343" s="2">
        <v>109.63</v>
      </c>
      <c r="N1343" s="2">
        <v>109.65</v>
      </c>
      <c r="O1343" s="2">
        <v>0</v>
      </c>
      <c r="P1343" s="2">
        <v>1221</v>
      </c>
    </row>
    <row r="1344" spans="1:16" x14ac:dyDescent="0.3">
      <c r="A1344" s="27">
        <v>42387</v>
      </c>
      <c r="B1344" s="2">
        <v>127.2</v>
      </c>
      <c r="C1344" s="2">
        <v>127.2</v>
      </c>
      <c r="D1344" s="2">
        <v>126.58</v>
      </c>
      <c r="E1344" s="2">
        <v>126.63</v>
      </c>
      <c r="F1344" s="2">
        <v>-0.17</v>
      </c>
      <c r="G1344" s="2">
        <v>-874</v>
      </c>
      <c r="J1344" s="27">
        <v>42387</v>
      </c>
      <c r="K1344" s="2">
        <v>109.7</v>
      </c>
      <c r="L1344" s="2">
        <v>109.72</v>
      </c>
      <c r="M1344" s="2">
        <v>109.62</v>
      </c>
      <c r="N1344" s="2">
        <v>109.65</v>
      </c>
      <c r="O1344" s="2">
        <v>0.01</v>
      </c>
      <c r="P1344" s="2">
        <v>12023</v>
      </c>
    </row>
    <row r="1345" spans="1:16" x14ac:dyDescent="0.3">
      <c r="A1345" s="27">
        <v>42384</v>
      </c>
      <c r="B1345" s="2">
        <v>126.66</v>
      </c>
      <c r="C1345" s="2">
        <v>126.84</v>
      </c>
      <c r="D1345" s="2">
        <v>126.51</v>
      </c>
      <c r="E1345" s="2">
        <v>126.8</v>
      </c>
      <c r="F1345" s="2">
        <v>0.14000000000000001</v>
      </c>
      <c r="G1345" s="2">
        <v>865</v>
      </c>
      <c r="J1345" s="27">
        <v>42384</v>
      </c>
      <c r="K1345" s="2">
        <v>109.65</v>
      </c>
      <c r="L1345" s="2">
        <v>109.67</v>
      </c>
      <c r="M1345" s="2">
        <v>109.61</v>
      </c>
      <c r="N1345" s="2">
        <v>109.64</v>
      </c>
      <c r="O1345" s="2">
        <v>0</v>
      </c>
      <c r="P1345" s="2">
        <v>-4524</v>
      </c>
    </row>
    <row r="1346" spans="1:16" x14ac:dyDescent="0.3">
      <c r="A1346" s="27">
        <v>42383</v>
      </c>
      <c r="B1346" s="2">
        <v>127</v>
      </c>
      <c r="C1346" s="2">
        <v>127.22</v>
      </c>
      <c r="D1346" s="2">
        <v>126.66</v>
      </c>
      <c r="E1346" s="2">
        <v>126.66</v>
      </c>
      <c r="F1346" s="2">
        <v>-0.14000000000000001</v>
      </c>
      <c r="G1346" s="2">
        <v>-1251</v>
      </c>
      <c r="J1346" s="27">
        <v>42383</v>
      </c>
      <c r="K1346" s="2">
        <v>109.76</v>
      </c>
      <c r="L1346" s="2">
        <v>109.8</v>
      </c>
      <c r="M1346" s="2">
        <v>109.64</v>
      </c>
      <c r="N1346" s="2">
        <v>109.64</v>
      </c>
      <c r="O1346" s="2">
        <v>-7.0000000000000007E-2</v>
      </c>
      <c r="P1346" s="2">
        <v>1216</v>
      </c>
    </row>
    <row r="1347" spans="1:16" x14ac:dyDescent="0.3">
      <c r="A1347" s="27">
        <v>42382</v>
      </c>
      <c r="B1347" s="2">
        <v>126.9</v>
      </c>
      <c r="C1347" s="2">
        <v>126.94</v>
      </c>
      <c r="D1347" s="2">
        <v>126.62</v>
      </c>
      <c r="E1347" s="2">
        <v>126.8</v>
      </c>
      <c r="F1347" s="2">
        <v>0.1</v>
      </c>
      <c r="G1347" s="2">
        <v>1869</v>
      </c>
      <c r="J1347" s="27">
        <v>42382</v>
      </c>
      <c r="K1347" s="2">
        <v>109.77</v>
      </c>
      <c r="L1347" s="2">
        <v>109.77</v>
      </c>
      <c r="M1347" s="2">
        <v>109.7</v>
      </c>
      <c r="N1347" s="2">
        <v>109.71</v>
      </c>
      <c r="O1347" s="2">
        <v>-0.01</v>
      </c>
      <c r="P1347" s="2">
        <v>2227</v>
      </c>
    </row>
    <row r="1348" spans="1:16" x14ac:dyDescent="0.3">
      <c r="A1348" s="27">
        <v>42381</v>
      </c>
      <c r="B1348" s="2">
        <v>126.69</v>
      </c>
      <c r="C1348" s="2">
        <v>126.92</v>
      </c>
      <c r="D1348" s="2">
        <v>126.54</v>
      </c>
      <c r="E1348" s="2">
        <v>126.7</v>
      </c>
      <c r="F1348" s="2">
        <v>-0.1</v>
      </c>
      <c r="G1348" s="2">
        <v>273</v>
      </c>
      <c r="J1348" s="27">
        <v>42381</v>
      </c>
      <c r="K1348" s="2">
        <v>109.71</v>
      </c>
      <c r="L1348" s="2">
        <v>109.75</v>
      </c>
      <c r="M1348" s="2">
        <v>109.68</v>
      </c>
      <c r="N1348" s="2">
        <v>109.72</v>
      </c>
      <c r="O1348" s="2">
        <v>-0.02</v>
      </c>
      <c r="P1348" s="2">
        <v>-4936</v>
      </c>
    </row>
    <row r="1349" spans="1:16" x14ac:dyDescent="0.3">
      <c r="A1349" s="27">
        <v>42380</v>
      </c>
      <c r="B1349" s="2">
        <v>126.77</v>
      </c>
      <c r="C1349" s="2">
        <v>126.86</v>
      </c>
      <c r="D1349" s="2">
        <v>126.65</v>
      </c>
      <c r="E1349" s="2">
        <v>126.8</v>
      </c>
      <c r="F1349" s="2">
        <v>0.37</v>
      </c>
      <c r="G1349" s="2">
        <v>3383</v>
      </c>
      <c r="J1349" s="27">
        <v>42380</v>
      </c>
      <c r="K1349" s="2">
        <v>109.7</v>
      </c>
      <c r="L1349" s="2">
        <v>109.75</v>
      </c>
      <c r="M1349" s="2">
        <v>109.68</v>
      </c>
      <c r="N1349" s="2">
        <v>109.74</v>
      </c>
      <c r="O1349" s="2">
        <v>0.12</v>
      </c>
      <c r="P1349" s="2">
        <v>8793</v>
      </c>
    </row>
    <row r="1350" spans="1:16" x14ac:dyDescent="0.3">
      <c r="A1350" s="27">
        <v>42377</v>
      </c>
      <c r="B1350" s="2">
        <v>126.85</v>
      </c>
      <c r="C1350" s="2">
        <v>126.93</v>
      </c>
      <c r="D1350" s="2">
        <v>126.43</v>
      </c>
      <c r="E1350" s="2">
        <v>126.43</v>
      </c>
      <c r="F1350" s="2">
        <v>-0.45</v>
      </c>
      <c r="G1350" s="2">
        <v>-1603</v>
      </c>
      <c r="J1350" s="27">
        <v>42377</v>
      </c>
      <c r="K1350" s="2">
        <v>109.7</v>
      </c>
      <c r="L1350" s="2">
        <v>109.71</v>
      </c>
      <c r="M1350" s="2">
        <v>109.62</v>
      </c>
      <c r="N1350" s="2">
        <v>109.62</v>
      </c>
      <c r="O1350" s="2">
        <v>-0.08</v>
      </c>
      <c r="P1350" s="2">
        <v>-1215</v>
      </c>
    </row>
    <row r="1351" spans="1:16" x14ac:dyDescent="0.3">
      <c r="A1351" s="27">
        <v>42376</v>
      </c>
      <c r="B1351" s="2">
        <v>126.9</v>
      </c>
      <c r="C1351" s="2">
        <v>127.09</v>
      </c>
      <c r="D1351" s="2">
        <v>126.72</v>
      </c>
      <c r="E1351" s="2">
        <v>126.88</v>
      </c>
      <c r="F1351" s="2">
        <v>0.18</v>
      </c>
      <c r="G1351" s="2">
        <v>-320</v>
      </c>
      <c r="J1351" s="27">
        <v>42376</v>
      </c>
      <c r="K1351" s="2">
        <v>109.72</v>
      </c>
      <c r="L1351" s="2">
        <v>109.75</v>
      </c>
      <c r="M1351" s="2">
        <v>109.69</v>
      </c>
      <c r="N1351" s="2">
        <v>109.7</v>
      </c>
      <c r="O1351" s="2">
        <v>0.01</v>
      </c>
      <c r="P1351" s="2">
        <v>5731</v>
      </c>
    </row>
    <row r="1352" spans="1:16" x14ac:dyDescent="0.3">
      <c r="A1352" s="27">
        <v>42375</v>
      </c>
      <c r="B1352" s="2">
        <v>126.46</v>
      </c>
      <c r="C1352" s="2">
        <v>126.74</v>
      </c>
      <c r="D1352" s="2">
        <v>126.42</v>
      </c>
      <c r="E1352" s="2">
        <v>126.7</v>
      </c>
      <c r="F1352" s="2">
        <v>0.24</v>
      </c>
      <c r="G1352" s="2">
        <v>3180</v>
      </c>
      <c r="J1352" s="27">
        <v>42375</v>
      </c>
      <c r="K1352" s="2">
        <v>109.69</v>
      </c>
      <c r="L1352" s="2">
        <v>109.73</v>
      </c>
      <c r="M1352" s="2">
        <v>109.66</v>
      </c>
      <c r="N1352" s="2">
        <v>109.69</v>
      </c>
      <c r="O1352" s="2">
        <v>0</v>
      </c>
      <c r="P1352" s="2">
        <v>-2553</v>
      </c>
    </row>
    <row r="1353" spans="1:16" x14ac:dyDescent="0.3">
      <c r="A1353" s="27">
        <v>42374</v>
      </c>
      <c r="B1353" s="2">
        <v>126.62</v>
      </c>
      <c r="C1353" s="2">
        <v>126.65</v>
      </c>
      <c r="D1353" s="2">
        <v>126.3</v>
      </c>
      <c r="E1353" s="2">
        <v>126.46</v>
      </c>
      <c r="F1353" s="2">
        <v>-0.16</v>
      </c>
      <c r="G1353" s="2">
        <v>462</v>
      </c>
      <c r="J1353" s="27">
        <v>42374</v>
      </c>
      <c r="K1353" s="2">
        <v>109.72</v>
      </c>
      <c r="L1353" s="2">
        <v>109.74</v>
      </c>
      <c r="M1353" s="2">
        <v>109.66</v>
      </c>
      <c r="N1353" s="2">
        <v>109.69</v>
      </c>
      <c r="O1353" s="2">
        <v>-0.05</v>
      </c>
      <c r="P1353" s="2">
        <v>-4979</v>
      </c>
    </row>
    <row r="1354" spans="1:16" x14ac:dyDescent="0.3">
      <c r="A1354" s="27">
        <v>42373</v>
      </c>
      <c r="B1354" s="2">
        <v>126.11</v>
      </c>
      <c r="C1354" s="2">
        <v>126.82</v>
      </c>
      <c r="D1354" s="2">
        <v>126.07</v>
      </c>
      <c r="E1354" s="2">
        <v>126.62</v>
      </c>
      <c r="F1354" s="2">
        <v>0.47</v>
      </c>
      <c r="G1354" s="2">
        <v>-377</v>
      </c>
      <c r="J1354" s="27">
        <v>42373</v>
      </c>
      <c r="K1354" s="2">
        <v>109.59</v>
      </c>
      <c r="L1354" s="2">
        <v>109.76</v>
      </c>
      <c r="M1354" s="2">
        <v>109.57</v>
      </c>
      <c r="N1354" s="2">
        <v>109.74</v>
      </c>
      <c r="O1354" s="2">
        <v>0.15</v>
      </c>
      <c r="P1354" s="2">
        <v>7506</v>
      </c>
    </row>
    <row r="1355" spans="1:16" x14ac:dyDescent="0.3">
      <c r="A1355" s="27">
        <v>42368</v>
      </c>
      <c r="B1355" s="2">
        <v>126.1</v>
      </c>
      <c r="C1355" s="2">
        <v>126.35</v>
      </c>
      <c r="D1355" s="2">
        <v>125.86</v>
      </c>
      <c r="E1355" s="2">
        <v>126.15</v>
      </c>
      <c r="F1355" s="2">
        <v>-0.05</v>
      </c>
      <c r="G1355" s="2">
        <v>-841</v>
      </c>
      <c r="J1355" s="27">
        <v>42368</v>
      </c>
      <c r="K1355" s="2">
        <v>109.61</v>
      </c>
      <c r="L1355" s="2">
        <v>109.65</v>
      </c>
      <c r="M1355" s="2">
        <v>109.57</v>
      </c>
      <c r="N1355" s="2">
        <v>109.59</v>
      </c>
      <c r="O1355" s="2">
        <v>-0.05</v>
      </c>
      <c r="P1355" s="2">
        <v>-891</v>
      </c>
    </row>
    <row r="1356" spans="1:16" x14ac:dyDescent="0.3">
      <c r="A1356" s="27">
        <v>42367</v>
      </c>
      <c r="B1356" s="2">
        <v>126.13</v>
      </c>
      <c r="C1356" s="2">
        <v>126.4</v>
      </c>
      <c r="D1356" s="2">
        <v>126.11</v>
      </c>
      <c r="E1356" s="2">
        <v>126.2</v>
      </c>
      <c r="F1356" s="2">
        <v>0.22</v>
      </c>
      <c r="G1356" s="2">
        <v>177</v>
      </c>
      <c r="J1356" s="27">
        <v>42367</v>
      </c>
      <c r="K1356" s="2">
        <v>109.61</v>
      </c>
      <c r="L1356" s="2">
        <v>109.68</v>
      </c>
      <c r="M1356" s="2">
        <v>109.6</v>
      </c>
      <c r="N1356" s="2">
        <v>109.64</v>
      </c>
      <c r="O1356" s="2">
        <v>0.06</v>
      </c>
      <c r="P1356" s="2">
        <v>8326</v>
      </c>
    </row>
    <row r="1357" spans="1:16" x14ac:dyDescent="0.3">
      <c r="A1357" s="27">
        <v>42366</v>
      </c>
      <c r="B1357" s="2">
        <v>126.02</v>
      </c>
      <c r="C1357" s="2">
        <v>126.16</v>
      </c>
      <c r="D1357" s="2">
        <v>125.96</v>
      </c>
      <c r="E1357" s="2">
        <v>125.98</v>
      </c>
      <c r="F1357" s="2">
        <v>-0.02</v>
      </c>
      <c r="G1357" s="2">
        <v>-1004</v>
      </c>
      <c r="J1357" s="27">
        <v>42366</v>
      </c>
      <c r="K1357" s="2">
        <v>109.59</v>
      </c>
      <c r="L1357" s="2">
        <v>109.61</v>
      </c>
      <c r="M1357" s="2">
        <v>109.57</v>
      </c>
      <c r="N1357" s="2">
        <v>109.58</v>
      </c>
      <c r="O1357" s="2">
        <v>-0.02</v>
      </c>
      <c r="P1357" s="2">
        <v>5923</v>
      </c>
    </row>
    <row r="1358" spans="1:16" x14ac:dyDescent="0.3">
      <c r="A1358" s="27">
        <v>42362</v>
      </c>
      <c r="B1358" s="2">
        <v>125.72</v>
      </c>
      <c r="C1358" s="2">
        <v>126.11</v>
      </c>
      <c r="D1358" s="2">
        <v>125.72</v>
      </c>
      <c r="E1358" s="2">
        <v>126</v>
      </c>
      <c r="F1358" s="2">
        <v>0.13</v>
      </c>
      <c r="G1358" s="2">
        <v>-1034</v>
      </c>
      <c r="J1358" s="27">
        <v>42362</v>
      </c>
      <c r="K1358" s="2">
        <v>109.55</v>
      </c>
      <c r="L1358" s="2">
        <v>109.62</v>
      </c>
      <c r="M1358" s="2">
        <v>109.55</v>
      </c>
      <c r="N1358" s="2">
        <v>109.6</v>
      </c>
      <c r="O1358" s="2">
        <v>0.02</v>
      </c>
      <c r="P1358" s="2">
        <v>4013</v>
      </c>
    </row>
    <row r="1359" spans="1:16" x14ac:dyDescent="0.3">
      <c r="A1359" s="27">
        <v>42361</v>
      </c>
      <c r="B1359" s="2">
        <v>125.75</v>
      </c>
      <c r="C1359" s="2">
        <v>125.98</v>
      </c>
      <c r="D1359" s="2">
        <v>125.72</v>
      </c>
      <c r="E1359" s="2">
        <v>125.87</v>
      </c>
      <c r="F1359" s="2">
        <v>0</v>
      </c>
      <c r="G1359" s="2">
        <v>-89</v>
      </c>
      <c r="J1359" s="27">
        <v>42361</v>
      </c>
      <c r="K1359" s="2">
        <v>109.53</v>
      </c>
      <c r="L1359" s="2">
        <v>109.6</v>
      </c>
      <c r="M1359" s="2">
        <v>109.53</v>
      </c>
      <c r="N1359" s="2">
        <v>109.58</v>
      </c>
      <c r="O1359" s="2">
        <v>0.03</v>
      </c>
      <c r="P1359" s="2">
        <v>6171</v>
      </c>
    </row>
    <row r="1360" spans="1:16" x14ac:dyDescent="0.3">
      <c r="A1360" s="27">
        <v>42360</v>
      </c>
      <c r="B1360" s="2">
        <v>126.02</v>
      </c>
      <c r="C1360" s="2">
        <v>126.1</v>
      </c>
      <c r="D1360" s="2">
        <v>125.75</v>
      </c>
      <c r="E1360" s="2">
        <v>125.87</v>
      </c>
      <c r="F1360" s="2">
        <v>-0.15</v>
      </c>
      <c r="G1360" s="2">
        <v>1513</v>
      </c>
      <c r="J1360" s="27">
        <v>42360</v>
      </c>
      <c r="K1360" s="2">
        <v>109.63</v>
      </c>
      <c r="L1360" s="2">
        <v>109.65</v>
      </c>
      <c r="M1360" s="2">
        <v>109.55</v>
      </c>
      <c r="N1360" s="2">
        <v>109.55</v>
      </c>
      <c r="O1360" s="2">
        <v>-0.08</v>
      </c>
      <c r="P1360" s="2">
        <v>-2116</v>
      </c>
    </row>
    <row r="1361" spans="1:16" x14ac:dyDescent="0.3">
      <c r="A1361" s="27">
        <v>42359</v>
      </c>
      <c r="B1361" s="2">
        <v>125.85</v>
      </c>
      <c r="C1361" s="2">
        <v>126.19</v>
      </c>
      <c r="D1361" s="2">
        <v>125.62</v>
      </c>
      <c r="E1361" s="2">
        <v>126.02</v>
      </c>
      <c r="F1361" s="2">
        <v>0.27</v>
      </c>
      <c r="G1361" s="2">
        <v>801</v>
      </c>
      <c r="J1361" s="27">
        <v>42359</v>
      </c>
      <c r="K1361" s="2">
        <v>109.55</v>
      </c>
      <c r="L1361" s="2">
        <v>109.7</v>
      </c>
      <c r="M1361" s="2">
        <v>109.51</v>
      </c>
      <c r="N1361" s="2">
        <v>109.63</v>
      </c>
      <c r="O1361" s="2">
        <v>0.09</v>
      </c>
      <c r="P1361" s="2">
        <v>17992</v>
      </c>
    </row>
    <row r="1362" spans="1:16" x14ac:dyDescent="0.3">
      <c r="A1362" s="27">
        <v>42356</v>
      </c>
      <c r="B1362" s="2">
        <v>125.4</v>
      </c>
      <c r="C1362" s="2">
        <v>125.95</v>
      </c>
      <c r="D1362" s="2">
        <v>125.28</v>
      </c>
      <c r="E1362" s="2">
        <v>125.75</v>
      </c>
      <c r="F1362" s="2">
        <v>0.42</v>
      </c>
      <c r="G1362" s="2">
        <v>4332</v>
      </c>
      <c r="J1362" s="27">
        <v>42356</v>
      </c>
      <c r="K1362" s="2">
        <v>109.4</v>
      </c>
      <c r="L1362" s="2">
        <v>109.58</v>
      </c>
      <c r="M1362" s="2">
        <v>109.37</v>
      </c>
      <c r="N1362" s="2">
        <v>109.54</v>
      </c>
      <c r="O1362" s="2">
        <v>0.15</v>
      </c>
      <c r="P1362" s="2">
        <v>20903</v>
      </c>
    </row>
    <row r="1363" spans="1:16" x14ac:dyDescent="0.3">
      <c r="A1363" s="27">
        <v>42355</v>
      </c>
      <c r="B1363" s="2">
        <v>124.95</v>
      </c>
      <c r="C1363" s="2">
        <v>125.37</v>
      </c>
      <c r="D1363" s="2">
        <v>124.82</v>
      </c>
      <c r="E1363" s="2">
        <v>125.33</v>
      </c>
      <c r="F1363" s="2">
        <v>0.53</v>
      </c>
      <c r="G1363" s="2">
        <v>914</v>
      </c>
      <c r="J1363" s="27">
        <v>42355</v>
      </c>
      <c r="K1363" s="2">
        <v>109.33</v>
      </c>
      <c r="L1363" s="2">
        <v>109.39</v>
      </c>
      <c r="M1363" s="2">
        <v>109.32</v>
      </c>
      <c r="N1363" s="2">
        <v>109.39</v>
      </c>
      <c r="O1363" s="2">
        <v>0.09</v>
      </c>
      <c r="P1363" s="2">
        <v>1172</v>
      </c>
    </row>
    <row r="1364" spans="1:16" x14ac:dyDescent="0.3">
      <c r="A1364" s="27">
        <v>42354</v>
      </c>
      <c r="B1364" s="2">
        <v>124.81</v>
      </c>
      <c r="C1364" s="2">
        <v>124.85</v>
      </c>
      <c r="D1364" s="2">
        <v>124.65</v>
      </c>
      <c r="E1364" s="2">
        <v>124.8</v>
      </c>
      <c r="F1364" s="2">
        <v>-0.19</v>
      </c>
      <c r="G1364" s="2">
        <v>-3208</v>
      </c>
      <c r="J1364" s="27">
        <v>42354</v>
      </c>
      <c r="K1364" s="2">
        <v>109.33</v>
      </c>
      <c r="L1364" s="2">
        <v>109.36</v>
      </c>
      <c r="M1364" s="2">
        <v>109.29</v>
      </c>
      <c r="N1364" s="2">
        <v>109.3</v>
      </c>
      <c r="O1364" s="2">
        <v>-7.0000000000000007E-2</v>
      </c>
      <c r="P1364" s="2">
        <v>331</v>
      </c>
    </row>
    <row r="1365" spans="1:16" x14ac:dyDescent="0.3">
      <c r="A1365" s="27">
        <v>42353</v>
      </c>
      <c r="B1365" s="2">
        <v>124.9</v>
      </c>
      <c r="C1365" s="2">
        <v>125</v>
      </c>
      <c r="D1365" s="2">
        <v>124.86</v>
      </c>
      <c r="E1365" s="2">
        <v>124.88</v>
      </c>
      <c r="F1365" s="2">
        <v>-0.17</v>
      </c>
      <c r="G1365" s="2">
        <v>-54</v>
      </c>
      <c r="J1365" s="27">
        <v>42353</v>
      </c>
      <c r="K1365" s="2">
        <v>109.38</v>
      </c>
      <c r="L1365" s="2">
        <v>109.39</v>
      </c>
      <c r="M1365" s="2">
        <v>109.35</v>
      </c>
      <c r="N1365" s="2">
        <v>109.36</v>
      </c>
      <c r="O1365" s="2">
        <v>-0.04</v>
      </c>
      <c r="P1365" s="2">
        <v>3289</v>
      </c>
    </row>
    <row r="1366" spans="1:16" x14ac:dyDescent="0.3">
      <c r="A1366" s="27">
        <v>42352</v>
      </c>
      <c r="B1366" s="2">
        <v>125.21</v>
      </c>
      <c r="C1366" s="2">
        <v>125.37</v>
      </c>
      <c r="D1366" s="2">
        <v>125.05</v>
      </c>
      <c r="E1366" s="2">
        <v>125.05</v>
      </c>
      <c r="F1366" s="2">
        <v>0.2</v>
      </c>
      <c r="G1366" s="2">
        <v>925</v>
      </c>
      <c r="J1366" s="27">
        <v>42352</v>
      </c>
      <c r="K1366" s="2">
        <v>109.41</v>
      </c>
      <c r="L1366" s="2">
        <v>109.45</v>
      </c>
      <c r="M1366" s="2">
        <v>109.39</v>
      </c>
      <c r="N1366" s="2">
        <v>109.4</v>
      </c>
      <c r="O1366" s="2">
        <v>0.05</v>
      </c>
      <c r="P1366" s="2">
        <v>13841</v>
      </c>
    </row>
    <row r="1367" spans="1:16" x14ac:dyDescent="0.3">
      <c r="A1367" s="27">
        <v>42349</v>
      </c>
      <c r="B1367" s="2">
        <v>125.09</v>
      </c>
      <c r="C1367" s="2">
        <v>125.12</v>
      </c>
      <c r="D1367" s="2">
        <v>124.84</v>
      </c>
      <c r="E1367" s="2">
        <v>124.85</v>
      </c>
      <c r="F1367" s="2">
        <v>-0.33</v>
      </c>
      <c r="G1367" s="2">
        <v>-3349</v>
      </c>
      <c r="J1367" s="27">
        <v>42349</v>
      </c>
      <c r="K1367" s="2">
        <v>109.39</v>
      </c>
      <c r="L1367" s="2">
        <v>109.4</v>
      </c>
      <c r="M1367" s="2">
        <v>109.3</v>
      </c>
      <c r="N1367" s="2">
        <v>109.35</v>
      </c>
      <c r="O1367" s="2">
        <v>-0.05</v>
      </c>
      <c r="P1367" s="2">
        <v>1879</v>
      </c>
    </row>
    <row r="1368" spans="1:16" x14ac:dyDescent="0.3">
      <c r="A1368" s="27">
        <v>42348</v>
      </c>
      <c r="B1368" s="2">
        <v>125.15</v>
      </c>
      <c r="C1368" s="2">
        <v>125.25</v>
      </c>
      <c r="D1368" s="2">
        <v>124.77</v>
      </c>
      <c r="E1368" s="2">
        <v>125.18</v>
      </c>
      <c r="F1368" s="2">
        <v>0.09</v>
      </c>
      <c r="G1368" s="2">
        <v>-4874</v>
      </c>
      <c r="J1368" s="27">
        <v>42348</v>
      </c>
      <c r="K1368" s="2">
        <v>109.39</v>
      </c>
      <c r="L1368" s="2">
        <v>109.4</v>
      </c>
      <c r="M1368" s="2">
        <v>109.3</v>
      </c>
      <c r="N1368" s="2">
        <v>109.4</v>
      </c>
      <c r="O1368" s="2">
        <v>7.0000000000000007E-2</v>
      </c>
      <c r="P1368" s="2">
        <v>9874</v>
      </c>
    </row>
    <row r="1369" spans="1:16" x14ac:dyDescent="0.3">
      <c r="A1369" s="27">
        <v>42347</v>
      </c>
      <c r="B1369" s="2">
        <v>124.85</v>
      </c>
      <c r="C1369" s="2">
        <v>125.11</v>
      </c>
      <c r="D1369" s="2">
        <v>124.81</v>
      </c>
      <c r="E1369" s="2">
        <v>125.09</v>
      </c>
      <c r="F1369" s="2">
        <v>0.21</v>
      </c>
      <c r="G1369" s="2">
        <v>3155</v>
      </c>
      <c r="J1369" s="27">
        <v>42347</v>
      </c>
      <c r="K1369" s="2">
        <v>109.3</v>
      </c>
      <c r="L1369" s="2">
        <v>109.35</v>
      </c>
      <c r="M1369" s="2">
        <v>109.29</v>
      </c>
      <c r="N1369" s="2">
        <v>109.33</v>
      </c>
      <c r="O1369" s="2">
        <v>0.02</v>
      </c>
      <c r="P1369" s="2">
        <v>2388</v>
      </c>
    </row>
    <row r="1370" spans="1:16" x14ac:dyDescent="0.3">
      <c r="A1370" s="27">
        <v>42346</v>
      </c>
      <c r="B1370" s="2">
        <v>124.4</v>
      </c>
      <c r="C1370" s="2">
        <v>124.9</v>
      </c>
      <c r="D1370" s="2">
        <v>124.39</v>
      </c>
      <c r="E1370" s="2">
        <v>124.88</v>
      </c>
      <c r="F1370" s="2">
        <v>0.72</v>
      </c>
      <c r="G1370" s="2">
        <v>3948</v>
      </c>
      <c r="J1370" s="27">
        <v>42346</v>
      </c>
      <c r="K1370" s="2">
        <v>109.22</v>
      </c>
      <c r="L1370" s="2">
        <v>109.31</v>
      </c>
      <c r="M1370" s="2">
        <v>109.22</v>
      </c>
      <c r="N1370" s="2">
        <v>109.31</v>
      </c>
      <c r="O1370" s="2">
        <v>0.14000000000000001</v>
      </c>
      <c r="P1370" s="2">
        <v>10591</v>
      </c>
    </row>
    <row r="1371" spans="1:16" x14ac:dyDescent="0.3">
      <c r="A1371" s="27">
        <v>42345</v>
      </c>
      <c r="B1371" s="2">
        <v>124.13</v>
      </c>
      <c r="C1371" s="2">
        <v>124.22</v>
      </c>
      <c r="D1371" s="2">
        <v>124.04</v>
      </c>
      <c r="E1371" s="2">
        <v>124.16</v>
      </c>
      <c r="F1371" s="2">
        <v>0.02</v>
      </c>
      <c r="G1371" s="2">
        <v>1601</v>
      </c>
      <c r="J1371" s="27">
        <v>42345</v>
      </c>
      <c r="K1371" s="2">
        <v>109.19</v>
      </c>
      <c r="L1371" s="2">
        <v>109.21</v>
      </c>
      <c r="M1371" s="2">
        <v>109.16</v>
      </c>
      <c r="N1371" s="2">
        <v>109.17</v>
      </c>
      <c r="O1371" s="2">
        <v>-0.01</v>
      </c>
      <c r="P1371" s="2">
        <v>2650</v>
      </c>
    </row>
    <row r="1372" spans="1:16" x14ac:dyDescent="0.3">
      <c r="A1372" s="27">
        <v>42342</v>
      </c>
      <c r="B1372" s="2">
        <v>123.8</v>
      </c>
      <c r="C1372" s="2">
        <v>124.14</v>
      </c>
      <c r="D1372" s="2">
        <v>123.6</v>
      </c>
      <c r="E1372" s="2">
        <v>124.14</v>
      </c>
      <c r="F1372" s="2">
        <v>-0.35</v>
      </c>
      <c r="G1372" s="2">
        <v>-616</v>
      </c>
      <c r="J1372" s="27">
        <v>42342</v>
      </c>
      <c r="K1372" s="2">
        <v>109.11</v>
      </c>
      <c r="L1372" s="2">
        <v>109.18</v>
      </c>
      <c r="M1372" s="2">
        <v>109.11</v>
      </c>
      <c r="N1372" s="2">
        <v>109.18</v>
      </c>
      <c r="O1372" s="2">
        <v>-0.08</v>
      </c>
      <c r="P1372" s="2">
        <v>-5389</v>
      </c>
    </row>
    <row r="1373" spans="1:16" x14ac:dyDescent="0.3">
      <c r="A1373" s="27">
        <v>42341</v>
      </c>
      <c r="B1373" s="2">
        <v>124.55</v>
      </c>
      <c r="C1373" s="2">
        <v>124.64</v>
      </c>
      <c r="D1373" s="2">
        <v>124.45</v>
      </c>
      <c r="E1373" s="2">
        <v>124.49</v>
      </c>
      <c r="F1373" s="2">
        <v>-0.08</v>
      </c>
      <c r="G1373" s="2">
        <v>-368</v>
      </c>
      <c r="J1373" s="27">
        <v>42341</v>
      </c>
      <c r="K1373" s="2">
        <v>109.21</v>
      </c>
      <c r="L1373" s="2">
        <v>109.27</v>
      </c>
      <c r="M1373" s="2">
        <v>109.2</v>
      </c>
      <c r="N1373" s="2">
        <v>109.26</v>
      </c>
      <c r="O1373" s="2">
        <v>0.04</v>
      </c>
      <c r="P1373" s="2">
        <v>4308</v>
      </c>
    </row>
    <row r="1374" spans="1:16" x14ac:dyDescent="0.3">
      <c r="A1374" s="27">
        <v>42340</v>
      </c>
      <c r="B1374" s="2">
        <v>124.81</v>
      </c>
      <c r="C1374" s="2">
        <v>124.85</v>
      </c>
      <c r="D1374" s="2">
        <v>124.52</v>
      </c>
      <c r="E1374" s="2">
        <v>124.57</v>
      </c>
      <c r="F1374" s="2">
        <v>0.16</v>
      </c>
      <c r="G1374" s="2">
        <v>856</v>
      </c>
      <c r="J1374" s="27">
        <v>42340</v>
      </c>
      <c r="K1374" s="2">
        <v>109.29</v>
      </c>
      <c r="L1374" s="2">
        <v>109.3</v>
      </c>
      <c r="M1374" s="2">
        <v>109.22</v>
      </c>
      <c r="N1374" s="2">
        <v>109.22</v>
      </c>
      <c r="O1374" s="2">
        <v>0</v>
      </c>
      <c r="P1374" s="2">
        <v>-3524</v>
      </c>
    </row>
    <row r="1375" spans="1:16" x14ac:dyDescent="0.3">
      <c r="A1375" s="27">
        <v>42339</v>
      </c>
      <c r="B1375" s="2">
        <v>124.55</v>
      </c>
      <c r="C1375" s="2">
        <v>124.86</v>
      </c>
      <c r="D1375" s="2">
        <v>124.41</v>
      </c>
      <c r="E1375" s="2">
        <v>124.41</v>
      </c>
      <c r="F1375" s="2">
        <v>-0.27</v>
      </c>
      <c r="G1375" s="2">
        <v>281</v>
      </c>
      <c r="J1375" s="27">
        <v>42339</v>
      </c>
      <c r="K1375" s="2">
        <v>109.21</v>
      </c>
      <c r="L1375" s="2">
        <v>109.32</v>
      </c>
      <c r="M1375" s="2">
        <v>109.18</v>
      </c>
      <c r="N1375" s="2">
        <v>109.22</v>
      </c>
      <c r="O1375" s="2">
        <v>-0.02</v>
      </c>
      <c r="P1375" s="2">
        <v>2148</v>
      </c>
    </row>
    <row r="1376" spans="1:16" x14ac:dyDescent="0.3">
      <c r="A1376" s="27">
        <v>42338</v>
      </c>
      <c r="B1376" s="2">
        <v>124.6</v>
      </c>
      <c r="C1376" s="2">
        <v>124.73</v>
      </c>
      <c r="D1376" s="2">
        <v>124.42</v>
      </c>
      <c r="E1376" s="2">
        <v>124.68</v>
      </c>
      <c r="F1376" s="2">
        <v>0.22</v>
      </c>
      <c r="G1376" s="2">
        <v>151</v>
      </c>
      <c r="J1376" s="27">
        <v>42338</v>
      </c>
      <c r="K1376" s="2">
        <v>109.21</v>
      </c>
      <c r="L1376" s="2">
        <v>109.24</v>
      </c>
      <c r="M1376" s="2">
        <v>109.18</v>
      </c>
      <c r="N1376" s="2">
        <v>109.24</v>
      </c>
      <c r="O1376" s="2">
        <v>7.0000000000000007E-2</v>
      </c>
      <c r="P1376" s="2">
        <v>5405</v>
      </c>
    </row>
    <row r="1377" spans="1:16" x14ac:dyDescent="0.3">
      <c r="A1377" s="27">
        <v>42335</v>
      </c>
      <c r="B1377" s="2">
        <v>124.9</v>
      </c>
      <c r="C1377" s="2">
        <v>124.99</v>
      </c>
      <c r="D1377" s="2">
        <v>124.46</v>
      </c>
      <c r="E1377" s="2">
        <v>124.46</v>
      </c>
      <c r="F1377" s="2">
        <v>-0.33</v>
      </c>
      <c r="G1377" s="2">
        <v>-2608</v>
      </c>
      <c r="J1377" s="27">
        <v>42335</v>
      </c>
      <c r="K1377" s="2">
        <v>109.24</v>
      </c>
      <c r="L1377" s="2">
        <v>109.26</v>
      </c>
      <c r="M1377" s="2">
        <v>109.17</v>
      </c>
      <c r="N1377" s="2">
        <v>109.17</v>
      </c>
      <c r="O1377" s="2">
        <v>-0.06</v>
      </c>
      <c r="P1377" s="2">
        <v>1434</v>
      </c>
    </row>
    <row r="1378" spans="1:16" x14ac:dyDescent="0.3">
      <c r="A1378" s="27">
        <v>42334</v>
      </c>
      <c r="B1378" s="2">
        <v>124.6</v>
      </c>
      <c r="C1378" s="2">
        <v>124.81</v>
      </c>
      <c r="D1378" s="2">
        <v>124.48</v>
      </c>
      <c r="E1378" s="2">
        <v>124.79</v>
      </c>
      <c r="F1378" s="2">
        <v>0.12</v>
      </c>
      <c r="G1378" s="2">
        <v>544</v>
      </c>
      <c r="J1378" s="27">
        <v>42334</v>
      </c>
      <c r="K1378" s="2">
        <v>109.23</v>
      </c>
      <c r="L1378" s="2">
        <v>109.24</v>
      </c>
      <c r="M1378" s="2">
        <v>109.19</v>
      </c>
      <c r="N1378" s="2">
        <v>109.23</v>
      </c>
      <c r="O1378" s="2">
        <v>-0.01</v>
      </c>
      <c r="P1378" s="2">
        <v>-1943</v>
      </c>
    </row>
    <row r="1379" spans="1:16" x14ac:dyDescent="0.3">
      <c r="A1379" s="27">
        <v>42333</v>
      </c>
      <c r="B1379" s="2">
        <v>124.4</v>
      </c>
      <c r="C1379" s="2">
        <v>124.68</v>
      </c>
      <c r="D1379" s="2">
        <v>124.39</v>
      </c>
      <c r="E1379" s="2">
        <v>124.67</v>
      </c>
      <c r="F1379" s="2">
        <v>0.28000000000000003</v>
      </c>
      <c r="G1379" s="2">
        <v>991</v>
      </c>
      <c r="J1379" s="27">
        <v>42333</v>
      </c>
      <c r="K1379" s="2">
        <v>109.22</v>
      </c>
      <c r="L1379" s="2">
        <v>109.25</v>
      </c>
      <c r="M1379" s="2">
        <v>109.2</v>
      </c>
      <c r="N1379" s="2">
        <v>109.24</v>
      </c>
      <c r="O1379" s="2">
        <v>0.02</v>
      </c>
      <c r="P1379" s="2">
        <v>654</v>
      </c>
    </row>
    <row r="1380" spans="1:16" x14ac:dyDescent="0.3">
      <c r="A1380" s="27">
        <v>42332</v>
      </c>
      <c r="B1380" s="2">
        <v>124.42</v>
      </c>
      <c r="C1380" s="2">
        <v>124.56</v>
      </c>
      <c r="D1380" s="2">
        <v>124.29</v>
      </c>
      <c r="E1380" s="2">
        <v>124.39</v>
      </c>
      <c r="F1380" s="2">
        <v>0.11</v>
      </c>
      <c r="G1380" s="2">
        <v>2745</v>
      </c>
      <c r="J1380" s="27">
        <v>42332</v>
      </c>
      <c r="K1380" s="2">
        <v>109.28</v>
      </c>
      <c r="L1380" s="2">
        <v>109.29</v>
      </c>
      <c r="M1380" s="2">
        <v>109.22</v>
      </c>
      <c r="N1380" s="2">
        <v>109.22</v>
      </c>
      <c r="O1380" s="2">
        <v>-0.03</v>
      </c>
      <c r="P1380" s="2">
        <v>-1780</v>
      </c>
    </row>
    <row r="1381" spans="1:16" x14ac:dyDescent="0.3">
      <c r="A1381" s="27">
        <v>42331</v>
      </c>
      <c r="B1381" s="2">
        <v>124.47</v>
      </c>
      <c r="C1381" s="2">
        <v>124.53</v>
      </c>
      <c r="D1381" s="2">
        <v>124.25</v>
      </c>
      <c r="E1381" s="2">
        <v>124.28</v>
      </c>
      <c r="F1381" s="2">
        <v>-0.19</v>
      </c>
      <c r="G1381" s="2">
        <v>2369</v>
      </c>
      <c r="J1381" s="27">
        <v>42331</v>
      </c>
      <c r="K1381" s="2">
        <v>109.25</v>
      </c>
      <c r="L1381" s="2">
        <v>109.29</v>
      </c>
      <c r="M1381" s="2">
        <v>109.24</v>
      </c>
      <c r="N1381" s="2">
        <v>109.25</v>
      </c>
      <c r="O1381" s="2">
        <v>0</v>
      </c>
      <c r="P1381" s="2">
        <v>14178</v>
      </c>
    </row>
    <row r="1382" spans="1:16" x14ac:dyDescent="0.3">
      <c r="A1382" s="27">
        <v>42328</v>
      </c>
      <c r="B1382" s="2">
        <v>124.64</v>
      </c>
      <c r="C1382" s="2">
        <v>124.88</v>
      </c>
      <c r="D1382" s="2">
        <v>124.47</v>
      </c>
      <c r="E1382" s="2">
        <v>124.47</v>
      </c>
      <c r="F1382" s="2">
        <v>-0.1</v>
      </c>
      <c r="G1382" s="2">
        <v>-447</v>
      </c>
      <c r="J1382" s="27">
        <v>42328</v>
      </c>
      <c r="K1382" s="2">
        <v>109.34</v>
      </c>
      <c r="L1382" s="2">
        <v>109.36</v>
      </c>
      <c r="M1382" s="2">
        <v>109.25</v>
      </c>
      <c r="N1382" s="2">
        <v>109.25</v>
      </c>
      <c r="O1382" s="2">
        <v>-0.09</v>
      </c>
      <c r="P1382" s="2">
        <v>5214</v>
      </c>
    </row>
    <row r="1383" spans="1:16" x14ac:dyDescent="0.3">
      <c r="A1383" s="27">
        <v>42327</v>
      </c>
      <c r="B1383" s="2">
        <v>124.34</v>
      </c>
      <c r="C1383" s="2">
        <v>124.57</v>
      </c>
      <c r="D1383" s="2">
        <v>124.25</v>
      </c>
      <c r="E1383" s="2">
        <v>124.57</v>
      </c>
      <c r="F1383" s="2">
        <v>0.32</v>
      </c>
      <c r="G1383" s="2">
        <v>-1158</v>
      </c>
      <c r="J1383" s="27">
        <v>42327</v>
      </c>
      <c r="K1383" s="2">
        <v>109.27</v>
      </c>
      <c r="L1383" s="2">
        <v>109.34</v>
      </c>
      <c r="M1383" s="2">
        <v>109.24</v>
      </c>
      <c r="N1383" s="2">
        <v>109.34</v>
      </c>
      <c r="O1383" s="2">
        <v>0.09</v>
      </c>
      <c r="P1383" s="2">
        <v>6261</v>
      </c>
    </row>
    <row r="1384" spans="1:16" x14ac:dyDescent="0.3">
      <c r="A1384" s="27">
        <v>42326</v>
      </c>
      <c r="B1384" s="2">
        <v>124.2</v>
      </c>
      <c r="C1384" s="2">
        <v>124.31</v>
      </c>
      <c r="D1384" s="2">
        <v>124.09</v>
      </c>
      <c r="E1384" s="2">
        <v>124.25</v>
      </c>
      <c r="F1384" s="2">
        <v>0.15</v>
      </c>
      <c r="G1384" s="2">
        <v>1609</v>
      </c>
      <c r="J1384" s="27">
        <v>42326</v>
      </c>
      <c r="K1384" s="2">
        <v>109.25</v>
      </c>
      <c r="L1384" s="2">
        <v>109.27</v>
      </c>
      <c r="M1384" s="2">
        <v>109.23</v>
      </c>
      <c r="N1384" s="2">
        <v>109.25</v>
      </c>
      <c r="O1384" s="2">
        <v>0.03</v>
      </c>
      <c r="P1384" s="2">
        <v>667</v>
      </c>
    </row>
    <row r="1385" spans="1:16" x14ac:dyDescent="0.3">
      <c r="A1385" s="27">
        <v>42325</v>
      </c>
      <c r="B1385" s="2">
        <v>124.14</v>
      </c>
      <c r="C1385" s="2">
        <v>124.3</v>
      </c>
      <c r="D1385" s="2">
        <v>124.08</v>
      </c>
      <c r="E1385" s="2">
        <v>124.1</v>
      </c>
      <c r="F1385" s="2">
        <v>-0.21</v>
      </c>
      <c r="G1385" s="2">
        <v>1174</v>
      </c>
      <c r="J1385" s="27">
        <v>42325</v>
      </c>
      <c r="K1385" s="2">
        <v>109.21</v>
      </c>
      <c r="L1385" s="2">
        <v>109.28</v>
      </c>
      <c r="M1385" s="2">
        <v>109.21</v>
      </c>
      <c r="N1385" s="2">
        <v>109.22</v>
      </c>
      <c r="O1385" s="2">
        <v>-0.03</v>
      </c>
      <c r="P1385" s="2">
        <v>-1106</v>
      </c>
    </row>
    <row r="1386" spans="1:16" x14ac:dyDescent="0.3">
      <c r="A1386" s="27">
        <v>42324</v>
      </c>
      <c r="B1386" s="2">
        <v>124.5</v>
      </c>
      <c r="C1386" s="2">
        <v>124.56</v>
      </c>
      <c r="D1386" s="2">
        <v>124.17</v>
      </c>
      <c r="E1386" s="2">
        <v>124.31</v>
      </c>
      <c r="F1386" s="2">
        <v>0.49</v>
      </c>
      <c r="G1386" s="2">
        <v>-641</v>
      </c>
      <c r="J1386" s="27">
        <v>42324</v>
      </c>
      <c r="K1386" s="2">
        <v>109.31</v>
      </c>
      <c r="L1386" s="2">
        <v>109.31</v>
      </c>
      <c r="M1386" s="2">
        <v>109.24</v>
      </c>
      <c r="N1386" s="2">
        <v>109.25</v>
      </c>
      <c r="O1386" s="2">
        <v>0.1</v>
      </c>
      <c r="P1386" s="2">
        <v>-1425</v>
      </c>
    </row>
    <row r="1387" spans="1:16" x14ac:dyDescent="0.3">
      <c r="A1387" s="27">
        <v>42321</v>
      </c>
      <c r="B1387" s="2">
        <v>123.91</v>
      </c>
      <c r="C1387" s="2">
        <v>124.08</v>
      </c>
      <c r="D1387" s="2">
        <v>123.65</v>
      </c>
      <c r="E1387" s="2">
        <v>123.82</v>
      </c>
      <c r="F1387" s="2">
        <v>-0.03</v>
      </c>
      <c r="G1387" s="2">
        <v>-909</v>
      </c>
      <c r="J1387" s="27">
        <v>42321</v>
      </c>
      <c r="K1387" s="2">
        <v>109.16</v>
      </c>
      <c r="L1387" s="2">
        <v>109.21</v>
      </c>
      <c r="M1387" s="2">
        <v>109.12</v>
      </c>
      <c r="N1387" s="2">
        <v>109.15</v>
      </c>
      <c r="O1387" s="2">
        <v>0.02</v>
      </c>
      <c r="P1387" s="2">
        <v>-9601</v>
      </c>
    </row>
    <row r="1388" spans="1:16" x14ac:dyDescent="0.3">
      <c r="A1388" s="27">
        <v>42320</v>
      </c>
      <c r="B1388" s="2">
        <v>123.85</v>
      </c>
      <c r="C1388" s="2">
        <v>124.3</v>
      </c>
      <c r="D1388" s="2">
        <v>123.8</v>
      </c>
      <c r="E1388" s="2">
        <v>123.85</v>
      </c>
      <c r="F1388" s="2">
        <v>-0.15</v>
      </c>
      <c r="G1388" s="2">
        <v>-1722</v>
      </c>
      <c r="J1388" s="27">
        <v>42320</v>
      </c>
      <c r="K1388" s="2">
        <v>109.06</v>
      </c>
      <c r="L1388" s="2">
        <v>109.2</v>
      </c>
      <c r="M1388" s="2">
        <v>109.05</v>
      </c>
      <c r="N1388" s="2">
        <v>109.13</v>
      </c>
      <c r="O1388" s="2">
        <v>0.03</v>
      </c>
      <c r="P1388" s="2">
        <v>-1212</v>
      </c>
    </row>
    <row r="1389" spans="1:16" x14ac:dyDescent="0.3">
      <c r="A1389" s="27">
        <v>42319</v>
      </c>
      <c r="B1389" s="2">
        <v>124.42</v>
      </c>
      <c r="C1389" s="2">
        <v>124.42</v>
      </c>
      <c r="D1389" s="2">
        <v>123.7</v>
      </c>
      <c r="E1389" s="2">
        <v>124</v>
      </c>
      <c r="F1389" s="2">
        <v>-0.4</v>
      </c>
      <c r="G1389" s="2">
        <v>-3060</v>
      </c>
      <c r="J1389" s="27">
        <v>42319</v>
      </c>
      <c r="K1389" s="2">
        <v>109.18</v>
      </c>
      <c r="L1389" s="2">
        <v>109.18</v>
      </c>
      <c r="M1389" s="2">
        <v>109.03</v>
      </c>
      <c r="N1389" s="2">
        <v>109.1</v>
      </c>
      <c r="O1389" s="2">
        <v>-7.0000000000000007E-2</v>
      </c>
      <c r="P1389" s="2">
        <v>-19332</v>
      </c>
    </row>
    <row r="1390" spans="1:16" x14ac:dyDescent="0.3">
      <c r="A1390" s="27">
        <v>42318</v>
      </c>
      <c r="B1390" s="2">
        <v>124.23</v>
      </c>
      <c r="C1390" s="2">
        <v>124.47</v>
      </c>
      <c r="D1390" s="2">
        <v>124.05</v>
      </c>
      <c r="E1390" s="2">
        <v>124.4</v>
      </c>
      <c r="F1390" s="2">
        <v>0.33</v>
      </c>
      <c r="G1390" s="2">
        <v>237</v>
      </c>
      <c r="J1390" s="27">
        <v>42318</v>
      </c>
      <c r="K1390" s="2">
        <v>109.12</v>
      </c>
      <c r="L1390" s="2">
        <v>109.18</v>
      </c>
      <c r="M1390" s="2">
        <v>109.09</v>
      </c>
      <c r="N1390" s="2">
        <v>109.17</v>
      </c>
      <c r="O1390" s="2">
        <v>0.1</v>
      </c>
      <c r="P1390" s="2">
        <v>-7215</v>
      </c>
    </row>
    <row r="1391" spans="1:16" x14ac:dyDescent="0.3">
      <c r="A1391" s="27">
        <v>42317</v>
      </c>
      <c r="B1391" s="2">
        <v>124.41</v>
      </c>
      <c r="C1391" s="2">
        <v>124.51</v>
      </c>
      <c r="D1391" s="2">
        <v>124.07</v>
      </c>
      <c r="E1391" s="2">
        <v>124.07</v>
      </c>
      <c r="F1391" s="2">
        <v>-1.03</v>
      </c>
      <c r="G1391" s="2">
        <v>2725</v>
      </c>
      <c r="J1391" s="27">
        <v>42317</v>
      </c>
      <c r="K1391" s="2">
        <v>109.2</v>
      </c>
      <c r="L1391" s="2">
        <v>109.22</v>
      </c>
      <c r="M1391" s="2">
        <v>109.07</v>
      </c>
      <c r="N1391" s="2">
        <v>109.07</v>
      </c>
      <c r="O1391" s="2">
        <v>-0.27</v>
      </c>
      <c r="P1391" s="2">
        <v>-11415</v>
      </c>
    </row>
    <row r="1392" spans="1:16" x14ac:dyDescent="0.3">
      <c r="A1392" s="27">
        <v>42314</v>
      </c>
      <c r="B1392" s="2">
        <v>125.59</v>
      </c>
      <c r="C1392" s="2">
        <v>125.64</v>
      </c>
      <c r="D1392" s="2">
        <v>125.1</v>
      </c>
      <c r="E1392" s="2">
        <v>125.1</v>
      </c>
      <c r="F1392" s="2">
        <v>-0.48</v>
      </c>
      <c r="G1392" s="2">
        <v>-780</v>
      </c>
      <c r="J1392" s="27">
        <v>42314</v>
      </c>
      <c r="K1392" s="2">
        <v>109.47</v>
      </c>
      <c r="L1392" s="2">
        <v>109.47</v>
      </c>
      <c r="M1392" s="2">
        <v>109.34</v>
      </c>
      <c r="N1392" s="2">
        <v>109.34</v>
      </c>
      <c r="O1392" s="2">
        <v>-0.13</v>
      </c>
      <c r="P1392" s="2">
        <v>-7380</v>
      </c>
    </row>
    <row r="1393" spans="1:16" x14ac:dyDescent="0.3">
      <c r="A1393" s="27">
        <v>42313</v>
      </c>
      <c r="B1393" s="2">
        <v>125.47</v>
      </c>
      <c r="C1393" s="2">
        <v>125.7</v>
      </c>
      <c r="D1393" s="2">
        <v>125.38</v>
      </c>
      <c r="E1393" s="2">
        <v>125.58</v>
      </c>
      <c r="F1393" s="2">
        <v>0.09</v>
      </c>
      <c r="G1393" s="2">
        <v>-958</v>
      </c>
      <c r="J1393" s="27">
        <v>42313</v>
      </c>
      <c r="K1393" s="2">
        <v>109.51</v>
      </c>
      <c r="L1393" s="2">
        <v>109.52</v>
      </c>
      <c r="M1393" s="2">
        <v>109.46</v>
      </c>
      <c r="N1393" s="2">
        <v>109.47</v>
      </c>
      <c r="O1393" s="2">
        <v>-0.04</v>
      </c>
      <c r="P1393" s="2">
        <v>-11580</v>
      </c>
    </row>
    <row r="1394" spans="1:16" x14ac:dyDescent="0.3">
      <c r="A1394" s="27">
        <v>42312</v>
      </c>
      <c r="B1394" s="2">
        <v>125.45</v>
      </c>
      <c r="C1394" s="2">
        <v>125.52</v>
      </c>
      <c r="D1394" s="2">
        <v>125.23</v>
      </c>
      <c r="E1394" s="2">
        <v>125.49</v>
      </c>
      <c r="F1394" s="2">
        <v>-0.11</v>
      </c>
      <c r="G1394" s="2">
        <v>-1432</v>
      </c>
      <c r="J1394" s="27">
        <v>42312</v>
      </c>
      <c r="K1394" s="2">
        <v>109.55</v>
      </c>
      <c r="L1394" s="2">
        <v>109.56</v>
      </c>
      <c r="M1394" s="2">
        <v>109.47</v>
      </c>
      <c r="N1394" s="2">
        <v>109.51</v>
      </c>
      <c r="O1394" s="2">
        <v>-0.06</v>
      </c>
      <c r="P1394" s="2">
        <v>-16544</v>
      </c>
    </row>
    <row r="1395" spans="1:16" x14ac:dyDescent="0.3">
      <c r="A1395" s="27">
        <v>42311</v>
      </c>
      <c r="B1395" s="2">
        <v>125.75</v>
      </c>
      <c r="C1395" s="2">
        <v>125.88</v>
      </c>
      <c r="D1395" s="2">
        <v>125.59</v>
      </c>
      <c r="E1395" s="2">
        <v>125.6</v>
      </c>
      <c r="F1395" s="2">
        <v>-0.32</v>
      </c>
      <c r="G1395" s="2">
        <v>-793</v>
      </c>
      <c r="J1395" s="27">
        <v>42311</v>
      </c>
      <c r="K1395" s="2">
        <v>109.59</v>
      </c>
      <c r="L1395" s="2">
        <v>109.61</v>
      </c>
      <c r="M1395" s="2">
        <v>109.55</v>
      </c>
      <c r="N1395" s="2">
        <v>109.57</v>
      </c>
      <c r="O1395" s="2">
        <v>-0.04</v>
      </c>
      <c r="P1395" s="2">
        <v>-2752</v>
      </c>
    </row>
    <row r="1396" spans="1:16" x14ac:dyDescent="0.3">
      <c r="A1396" s="27">
        <v>42310</v>
      </c>
      <c r="B1396" s="2">
        <v>126.07</v>
      </c>
      <c r="C1396" s="2">
        <v>126.15</v>
      </c>
      <c r="D1396" s="2">
        <v>125.89</v>
      </c>
      <c r="E1396" s="2">
        <v>125.92</v>
      </c>
      <c r="F1396" s="2">
        <v>-0.04</v>
      </c>
      <c r="G1396" s="2">
        <v>-2029</v>
      </c>
      <c r="J1396" s="27">
        <v>42310</v>
      </c>
      <c r="K1396" s="2">
        <v>109.62</v>
      </c>
      <c r="L1396" s="2">
        <v>109.64</v>
      </c>
      <c r="M1396" s="2">
        <v>109.58</v>
      </c>
      <c r="N1396" s="2">
        <v>109.61</v>
      </c>
      <c r="O1396" s="2">
        <v>0</v>
      </c>
      <c r="P1396" s="2">
        <v>619</v>
      </c>
    </row>
    <row r="1397" spans="1:16" x14ac:dyDescent="0.3">
      <c r="A1397" s="27">
        <v>42307</v>
      </c>
      <c r="B1397" s="2">
        <v>125.93</v>
      </c>
      <c r="C1397" s="2">
        <v>126.22</v>
      </c>
      <c r="D1397" s="2">
        <v>125.85</v>
      </c>
      <c r="E1397" s="2">
        <v>125.96</v>
      </c>
      <c r="F1397" s="2">
        <v>-0.68</v>
      </c>
      <c r="G1397" s="2">
        <v>-4507</v>
      </c>
      <c r="J1397" s="27">
        <v>42307</v>
      </c>
      <c r="K1397" s="2">
        <v>109.56</v>
      </c>
      <c r="L1397" s="2">
        <v>109.62</v>
      </c>
      <c r="M1397" s="2">
        <v>109.54</v>
      </c>
      <c r="N1397" s="2">
        <v>109.61</v>
      </c>
      <c r="O1397" s="2">
        <v>-0.06</v>
      </c>
      <c r="P1397" s="2">
        <v>-1742</v>
      </c>
    </row>
    <row r="1398" spans="1:16" x14ac:dyDescent="0.3">
      <c r="A1398" s="27">
        <v>42306</v>
      </c>
      <c r="B1398" s="2">
        <v>126.51</v>
      </c>
      <c r="C1398" s="2">
        <v>126.83</v>
      </c>
      <c r="D1398" s="2">
        <v>126.47</v>
      </c>
      <c r="E1398" s="2">
        <v>126.64</v>
      </c>
      <c r="F1398" s="2">
        <v>-0.17</v>
      </c>
      <c r="G1398" s="2">
        <v>-2692</v>
      </c>
      <c r="J1398" s="27">
        <v>42306</v>
      </c>
      <c r="K1398" s="2">
        <v>109.65</v>
      </c>
      <c r="L1398" s="2">
        <v>109.71</v>
      </c>
      <c r="M1398" s="2">
        <v>109.64</v>
      </c>
      <c r="N1398" s="2">
        <v>109.67</v>
      </c>
      <c r="O1398" s="2">
        <v>-0.05</v>
      </c>
      <c r="P1398" s="2">
        <v>-157</v>
      </c>
    </row>
    <row r="1399" spans="1:16" x14ac:dyDescent="0.3">
      <c r="A1399" s="27">
        <v>42305</v>
      </c>
      <c r="B1399" s="2">
        <v>126.73</v>
      </c>
      <c r="C1399" s="2">
        <v>127.22</v>
      </c>
      <c r="D1399" s="2">
        <v>126.62</v>
      </c>
      <c r="E1399" s="2">
        <v>126.81</v>
      </c>
      <c r="F1399" s="2">
        <v>0.25</v>
      </c>
      <c r="G1399" s="2">
        <v>2626</v>
      </c>
      <c r="J1399" s="27">
        <v>42305</v>
      </c>
      <c r="K1399" s="2">
        <v>109.73</v>
      </c>
      <c r="L1399" s="2">
        <v>109.8</v>
      </c>
      <c r="M1399" s="2">
        <v>109.69</v>
      </c>
      <c r="N1399" s="2">
        <v>109.72</v>
      </c>
      <c r="O1399" s="2">
        <v>0.01</v>
      </c>
      <c r="P1399" s="2">
        <v>-4479</v>
      </c>
    </row>
    <row r="1400" spans="1:16" x14ac:dyDescent="0.3">
      <c r="A1400" s="27">
        <v>42304</v>
      </c>
      <c r="B1400" s="2">
        <v>126.2</v>
      </c>
      <c r="C1400" s="2">
        <v>126.6</v>
      </c>
      <c r="D1400" s="2">
        <v>126.18</v>
      </c>
      <c r="E1400" s="2">
        <v>126.56</v>
      </c>
      <c r="F1400" s="2">
        <v>0.36</v>
      </c>
      <c r="G1400" s="2">
        <v>1409</v>
      </c>
      <c r="J1400" s="27">
        <v>42304</v>
      </c>
      <c r="K1400" s="2">
        <v>109.68</v>
      </c>
      <c r="L1400" s="2">
        <v>109.72</v>
      </c>
      <c r="M1400" s="2">
        <v>109.67</v>
      </c>
      <c r="N1400" s="2">
        <v>109.71</v>
      </c>
      <c r="O1400" s="2">
        <v>0.05</v>
      </c>
      <c r="P1400" s="2">
        <v>-3422</v>
      </c>
    </row>
    <row r="1401" spans="1:16" x14ac:dyDescent="0.3">
      <c r="A1401" s="27">
        <v>42303</v>
      </c>
      <c r="B1401" s="2">
        <v>125.9</v>
      </c>
      <c r="C1401" s="2">
        <v>126.24</v>
      </c>
      <c r="D1401" s="2">
        <v>125.89</v>
      </c>
      <c r="E1401" s="2">
        <v>126.2</v>
      </c>
      <c r="F1401" s="2">
        <v>7.0000000000000007E-2</v>
      </c>
      <c r="G1401" s="2">
        <v>332</v>
      </c>
      <c r="J1401" s="27">
        <v>42303</v>
      </c>
      <c r="K1401" s="2">
        <v>109.6</v>
      </c>
      <c r="L1401" s="2">
        <v>109.66</v>
      </c>
      <c r="M1401" s="2">
        <v>109.6</v>
      </c>
      <c r="N1401" s="2">
        <v>109.66</v>
      </c>
      <c r="O1401" s="2">
        <v>0.03</v>
      </c>
      <c r="P1401" s="2">
        <v>2937</v>
      </c>
    </row>
    <row r="1402" spans="1:16" x14ac:dyDescent="0.3">
      <c r="A1402" s="27">
        <v>42300</v>
      </c>
      <c r="B1402" s="2">
        <v>125.83</v>
      </c>
      <c r="C1402" s="2">
        <v>126.13</v>
      </c>
      <c r="D1402" s="2">
        <v>125.69</v>
      </c>
      <c r="E1402" s="2">
        <v>126.13</v>
      </c>
      <c r="F1402" s="2">
        <v>0.23</v>
      </c>
      <c r="G1402" s="2">
        <v>1287</v>
      </c>
      <c r="J1402" s="27">
        <v>42300</v>
      </c>
      <c r="K1402" s="2">
        <v>109.58</v>
      </c>
      <c r="L1402" s="2">
        <v>109.63</v>
      </c>
      <c r="M1402" s="2">
        <v>109.55</v>
      </c>
      <c r="N1402" s="2">
        <v>109.63</v>
      </c>
      <c r="O1402" s="2">
        <v>0.03</v>
      </c>
      <c r="P1402" s="2">
        <v>-4682</v>
      </c>
    </row>
    <row r="1403" spans="1:16" x14ac:dyDescent="0.3">
      <c r="A1403" s="27">
        <v>42299</v>
      </c>
      <c r="B1403" s="2">
        <v>126.25</v>
      </c>
      <c r="C1403" s="2">
        <v>126.28</v>
      </c>
      <c r="D1403" s="2">
        <v>125.85</v>
      </c>
      <c r="E1403" s="2">
        <v>125.9</v>
      </c>
      <c r="F1403" s="2">
        <v>-0.17</v>
      </c>
      <c r="G1403" s="2">
        <v>-2373</v>
      </c>
      <c r="J1403" s="27">
        <v>42299</v>
      </c>
      <c r="K1403" s="2">
        <v>109.67</v>
      </c>
      <c r="L1403" s="2">
        <v>109.68</v>
      </c>
      <c r="M1403" s="2">
        <v>109.59</v>
      </c>
      <c r="N1403" s="2">
        <v>109.6</v>
      </c>
      <c r="O1403" s="2">
        <v>-0.04</v>
      </c>
      <c r="P1403" s="2">
        <v>-2169</v>
      </c>
    </row>
    <row r="1404" spans="1:16" x14ac:dyDescent="0.3">
      <c r="A1404" s="27">
        <v>42298</v>
      </c>
      <c r="B1404" s="2">
        <v>126</v>
      </c>
      <c r="C1404" s="2">
        <v>126.13</v>
      </c>
      <c r="D1404" s="2">
        <v>125.77</v>
      </c>
      <c r="E1404" s="2">
        <v>126.07</v>
      </c>
      <c r="F1404" s="2">
        <v>-0.12</v>
      </c>
      <c r="G1404" s="2">
        <v>-1930</v>
      </c>
      <c r="J1404" s="27">
        <v>42298</v>
      </c>
      <c r="K1404" s="2">
        <v>109.62</v>
      </c>
      <c r="L1404" s="2">
        <v>109.66</v>
      </c>
      <c r="M1404" s="2">
        <v>109.59</v>
      </c>
      <c r="N1404" s="2">
        <v>109.64</v>
      </c>
      <c r="O1404" s="2">
        <v>-0.02</v>
      </c>
      <c r="P1404" s="2">
        <v>-8044</v>
      </c>
    </row>
    <row r="1405" spans="1:16" x14ac:dyDescent="0.3">
      <c r="A1405" s="27">
        <v>42297</v>
      </c>
      <c r="B1405" s="2">
        <v>126.47</v>
      </c>
      <c r="C1405" s="2">
        <v>126.58</v>
      </c>
      <c r="D1405" s="2">
        <v>126.13</v>
      </c>
      <c r="E1405" s="2">
        <v>126.19</v>
      </c>
      <c r="F1405" s="2">
        <v>-0.24</v>
      </c>
      <c r="G1405" s="2">
        <v>-391</v>
      </c>
      <c r="J1405" s="27">
        <v>42297</v>
      </c>
      <c r="K1405" s="2">
        <v>109.75</v>
      </c>
      <c r="L1405" s="2">
        <v>109.77</v>
      </c>
      <c r="M1405" s="2">
        <v>109.65</v>
      </c>
      <c r="N1405" s="2">
        <v>109.66</v>
      </c>
      <c r="O1405" s="2">
        <v>-0.08</v>
      </c>
      <c r="P1405" s="2">
        <v>-3560</v>
      </c>
    </row>
    <row r="1406" spans="1:16" x14ac:dyDescent="0.3">
      <c r="A1406" s="27">
        <v>42296</v>
      </c>
      <c r="B1406" s="2">
        <v>126.42</v>
      </c>
      <c r="C1406" s="2">
        <v>126.5</v>
      </c>
      <c r="D1406" s="2">
        <v>126.14</v>
      </c>
      <c r="E1406" s="2">
        <v>126.43</v>
      </c>
      <c r="F1406" s="2">
        <v>-0.11</v>
      </c>
      <c r="G1406" s="2">
        <v>-68</v>
      </c>
      <c r="J1406" s="27">
        <v>42296</v>
      </c>
      <c r="K1406" s="2">
        <v>109.72</v>
      </c>
      <c r="L1406" s="2">
        <v>109.75</v>
      </c>
      <c r="M1406" s="2">
        <v>109.66</v>
      </c>
      <c r="N1406" s="2">
        <v>109.74</v>
      </c>
      <c r="O1406" s="2">
        <v>0</v>
      </c>
      <c r="P1406" s="2">
        <v>1004</v>
      </c>
    </row>
    <row r="1407" spans="1:16" x14ac:dyDescent="0.3">
      <c r="A1407" s="27">
        <v>42293</v>
      </c>
      <c r="B1407" s="2">
        <v>126.4</v>
      </c>
      <c r="C1407" s="2">
        <v>126.57</v>
      </c>
      <c r="D1407" s="2">
        <v>126.31</v>
      </c>
      <c r="E1407" s="2">
        <v>126.54</v>
      </c>
      <c r="F1407" s="2">
        <v>-0.06</v>
      </c>
      <c r="G1407" s="2">
        <v>-671</v>
      </c>
      <c r="J1407" s="27">
        <v>42293</v>
      </c>
      <c r="K1407" s="2">
        <v>109.71</v>
      </c>
      <c r="L1407" s="2">
        <v>109.75</v>
      </c>
      <c r="M1407" s="2">
        <v>109.69</v>
      </c>
      <c r="N1407" s="2">
        <v>109.74</v>
      </c>
      <c r="O1407" s="2">
        <v>0</v>
      </c>
      <c r="P1407" s="2">
        <v>-6459</v>
      </c>
    </row>
    <row r="1408" spans="1:16" x14ac:dyDescent="0.3">
      <c r="A1408" s="27">
        <v>42292</v>
      </c>
      <c r="B1408" s="2">
        <v>126.15</v>
      </c>
      <c r="C1408" s="2">
        <v>126.67</v>
      </c>
      <c r="D1408" s="2">
        <v>126.15</v>
      </c>
      <c r="E1408" s="2">
        <v>126.6</v>
      </c>
      <c r="F1408" s="2">
        <v>0.7</v>
      </c>
      <c r="G1408" s="2">
        <v>986</v>
      </c>
      <c r="J1408" s="27">
        <v>42292</v>
      </c>
      <c r="K1408" s="2">
        <v>109.64</v>
      </c>
      <c r="L1408" s="2">
        <v>109.78</v>
      </c>
      <c r="M1408" s="2">
        <v>109.63</v>
      </c>
      <c r="N1408" s="2">
        <v>109.74</v>
      </c>
      <c r="O1408" s="2">
        <v>0.14000000000000001</v>
      </c>
      <c r="P1408" s="2">
        <v>5511</v>
      </c>
    </row>
    <row r="1409" spans="1:16" x14ac:dyDescent="0.3">
      <c r="A1409" s="27">
        <v>42291</v>
      </c>
      <c r="B1409" s="2">
        <v>125.95</v>
      </c>
      <c r="C1409" s="2">
        <v>126.09</v>
      </c>
      <c r="D1409" s="2">
        <v>125.7</v>
      </c>
      <c r="E1409" s="2">
        <v>125.9</v>
      </c>
      <c r="F1409" s="2">
        <v>0.02</v>
      </c>
      <c r="G1409" s="2">
        <v>-849</v>
      </c>
      <c r="J1409" s="27">
        <v>42291</v>
      </c>
      <c r="K1409" s="2">
        <v>109.68</v>
      </c>
      <c r="L1409" s="2">
        <v>109.69</v>
      </c>
      <c r="M1409" s="2">
        <v>109.57</v>
      </c>
      <c r="N1409" s="2">
        <v>109.6</v>
      </c>
      <c r="O1409" s="2">
        <v>-0.06</v>
      </c>
      <c r="P1409" s="2">
        <v>-11065</v>
      </c>
    </row>
    <row r="1410" spans="1:16" x14ac:dyDescent="0.3">
      <c r="A1410" s="27">
        <v>42290</v>
      </c>
      <c r="B1410" s="2">
        <v>125.65</v>
      </c>
      <c r="C1410" s="2">
        <v>125.94</v>
      </c>
      <c r="D1410" s="2">
        <v>125.58</v>
      </c>
      <c r="E1410" s="2">
        <v>125.88</v>
      </c>
      <c r="F1410" s="2">
        <v>0.28000000000000003</v>
      </c>
      <c r="G1410" s="2">
        <v>143</v>
      </c>
      <c r="J1410" s="27">
        <v>42290</v>
      </c>
      <c r="K1410" s="2">
        <v>109.63</v>
      </c>
      <c r="L1410" s="2">
        <v>109.7</v>
      </c>
      <c r="M1410" s="2">
        <v>109.62</v>
      </c>
      <c r="N1410" s="2">
        <v>109.66</v>
      </c>
      <c r="O1410" s="2">
        <v>0.03</v>
      </c>
      <c r="P1410" s="2">
        <v>3917</v>
      </c>
    </row>
    <row r="1411" spans="1:16" x14ac:dyDescent="0.3">
      <c r="A1411" s="27">
        <v>42289</v>
      </c>
      <c r="B1411" s="2">
        <v>125.93</v>
      </c>
      <c r="C1411" s="2">
        <v>125.95</v>
      </c>
      <c r="D1411" s="2">
        <v>125.6</v>
      </c>
      <c r="E1411" s="2">
        <v>125.6</v>
      </c>
      <c r="F1411" s="2">
        <v>-0.63</v>
      </c>
      <c r="G1411" s="2">
        <v>2646</v>
      </c>
      <c r="J1411" s="27">
        <v>42289</v>
      </c>
      <c r="K1411" s="2">
        <v>109.72</v>
      </c>
      <c r="L1411" s="2">
        <v>109.72</v>
      </c>
      <c r="M1411" s="2">
        <v>109.63</v>
      </c>
      <c r="N1411" s="2">
        <v>109.63</v>
      </c>
      <c r="O1411" s="2">
        <v>-0.14000000000000001</v>
      </c>
      <c r="P1411" s="2">
        <v>902</v>
      </c>
    </row>
    <row r="1412" spans="1:16" x14ac:dyDescent="0.3">
      <c r="A1412" s="27">
        <v>42285</v>
      </c>
      <c r="B1412" s="2">
        <v>126.23</v>
      </c>
      <c r="C1412" s="2">
        <v>126.36</v>
      </c>
      <c r="D1412" s="2">
        <v>126.03</v>
      </c>
      <c r="E1412" s="2">
        <v>126.23</v>
      </c>
      <c r="F1412" s="2">
        <v>-0.04</v>
      </c>
      <c r="G1412" s="2">
        <v>-88</v>
      </c>
      <c r="J1412" s="27">
        <v>42285</v>
      </c>
      <c r="K1412" s="2">
        <v>109.75</v>
      </c>
      <c r="L1412" s="2">
        <v>109.78</v>
      </c>
      <c r="M1412" s="2">
        <v>109.69</v>
      </c>
      <c r="N1412" s="2">
        <v>109.77</v>
      </c>
      <c r="O1412" s="2">
        <v>0.01</v>
      </c>
      <c r="P1412" s="2">
        <v>-1356</v>
      </c>
    </row>
    <row r="1413" spans="1:16" x14ac:dyDescent="0.3">
      <c r="A1413" s="27">
        <v>42284</v>
      </c>
      <c r="B1413" s="2">
        <v>126.62</v>
      </c>
      <c r="C1413" s="2">
        <v>126.65</v>
      </c>
      <c r="D1413" s="2">
        <v>126.23</v>
      </c>
      <c r="E1413" s="2">
        <v>126.27</v>
      </c>
      <c r="F1413" s="2">
        <v>-0.37</v>
      </c>
      <c r="G1413" s="2">
        <v>-2194</v>
      </c>
      <c r="J1413" s="27">
        <v>42284</v>
      </c>
      <c r="K1413" s="2">
        <v>109.85</v>
      </c>
      <c r="L1413" s="2">
        <v>109.85</v>
      </c>
      <c r="M1413" s="2">
        <v>109.75</v>
      </c>
      <c r="N1413" s="2">
        <v>109.76</v>
      </c>
      <c r="O1413" s="2">
        <v>-0.09</v>
      </c>
      <c r="P1413" s="2">
        <v>1450</v>
      </c>
    </row>
    <row r="1414" spans="1:16" x14ac:dyDescent="0.3">
      <c r="A1414" s="27">
        <v>42283</v>
      </c>
      <c r="B1414" s="2">
        <v>126.48</v>
      </c>
      <c r="C1414" s="2">
        <v>126.75</v>
      </c>
      <c r="D1414" s="2">
        <v>126.43</v>
      </c>
      <c r="E1414" s="2">
        <v>126.64</v>
      </c>
      <c r="F1414" s="2">
        <v>-0.11</v>
      </c>
      <c r="G1414" s="2">
        <v>1400</v>
      </c>
      <c r="J1414" s="27">
        <v>42283</v>
      </c>
      <c r="K1414" s="2">
        <v>109.86</v>
      </c>
      <c r="L1414" s="2">
        <v>109.88</v>
      </c>
      <c r="M1414" s="2">
        <v>109.84</v>
      </c>
      <c r="N1414" s="2">
        <v>109.85</v>
      </c>
      <c r="O1414" s="2">
        <v>-0.06</v>
      </c>
      <c r="P1414" s="2">
        <v>2039</v>
      </c>
    </row>
    <row r="1415" spans="1:16" x14ac:dyDescent="0.3">
      <c r="A1415" s="27">
        <v>42282</v>
      </c>
      <c r="B1415" s="2">
        <v>126.71</v>
      </c>
      <c r="C1415" s="2">
        <v>126.76</v>
      </c>
      <c r="D1415" s="2">
        <v>126.4</v>
      </c>
      <c r="E1415" s="2">
        <v>126.75</v>
      </c>
      <c r="F1415" s="2">
        <v>0.45</v>
      </c>
      <c r="G1415" s="2">
        <v>-402</v>
      </c>
      <c r="J1415" s="27">
        <v>42282</v>
      </c>
      <c r="K1415" s="2">
        <v>109.92</v>
      </c>
      <c r="L1415" s="2">
        <v>109.92</v>
      </c>
      <c r="M1415" s="2">
        <v>109.85</v>
      </c>
      <c r="N1415" s="2">
        <v>109.91</v>
      </c>
      <c r="O1415" s="2">
        <v>0.06</v>
      </c>
      <c r="P1415" s="2">
        <v>6045</v>
      </c>
    </row>
    <row r="1416" spans="1:16" x14ac:dyDescent="0.3">
      <c r="A1416" s="27">
        <v>42279</v>
      </c>
      <c r="B1416" s="2">
        <v>126.23</v>
      </c>
      <c r="C1416" s="2">
        <v>126.3</v>
      </c>
      <c r="D1416" s="2">
        <v>125.99</v>
      </c>
      <c r="E1416" s="2">
        <v>126.3</v>
      </c>
      <c r="F1416" s="2">
        <v>0.27</v>
      </c>
      <c r="G1416" s="2">
        <v>-901</v>
      </c>
      <c r="J1416" s="27">
        <v>42279</v>
      </c>
      <c r="K1416" s="2">
        <v>109.85</v>
      </c>
      <c r="L1416" s="2">
        <v>109.86</v>
      </c>
      <c r="M1416" s="2">
        <v>109.8</v>
      </c>
      <c r="N1416" s="2">
        <v>109.85</v>
      </c>
      <c r="O1416" s="2">
        <v>0.03</v>
      </c>
      <c r="P1416" s="2">
        <v>-502</v>
      </c>
    </row>
    <row r="1417" spans="1:16" x14ac:dyDescent="0.3">
      <c r="A1417" s="27">
        <v>42278</v>
      </c>
      <c r="B1417" s="2">
        <v>126.32</v>
      </c>
      <c r="C1417" s="2">
        <v>126.5</v>
      </c>
      <c r="D1417" s="2">
        <v>125.99</v>
      </c>
      <c r="E1417" s="2">
        <v>126.03</v>
      </c>
      <c r="F1417" s="2">
        <v>-0.44</v>
      </c>
      <c r="G1417" s="2">
        <v>-1303</v>
      </c>
      <c r="J1417" s="27">
        <v>42278</v>
      </c>
      <c r="K1417" s="2">
        <v>109.9</v>
      </c>
      <c r="L1417" s="2">
        <v>109.92</v>
      </c>
      <c r="M1417" s="2">
        <v>109.8</v>
      </c>
      <c r="N1417" s="2">
        <v>109.82</v>
      </c>
      <c r="O1417" s="2">
        <v>-0.12</v>
      </c>
      <c r="P1417" s="2">
        <v>-3726</v>
      </c>
    </row>
    <row r="1418" spans="1:16" x14ac:dyDescent="0.3">
      <c r="A1418" s="27">
        <v>42277</v>
      </c>
      <c r="B1418" s="2">
        <v>126.14</v>
      </c>
      <c r="C1418" s="2">
        <v>126.63</v>
      </c>
      <c r="D1418" s="2">
        <v>126.1</v>
      </c>
      <c r="E1418" s="2">
        <v>126.47</v>
      </c>
      <c r="F1418" s="2">
        <v>0.7</v>
      </c>
      <c r="G1418" s="2">
        <v>-2436</v>
      </c>
      <c r="J1418" s="27">
        <v>42277</v>
      </c>
      <c r="K1418" s="2">
        <v>109.81</v>
      </c>
      <c r="L1418" s="2">
        <v>109.95</v>
      </c>
      <c r="M1418" s="2">
        <v>109.81</v>
      </c>
      <c r="N1418" s="2">
        <v>109.94</v>
      </c>
      <c r="O1418" s="2">
        <v>0.19</v>
      </c>
      <c r="P1418" s="2">
        <v>8999</v>
      </c>
    </row>
    <row r="1419" spans="1:16" x14ac:dyDescent="0.3">
      <c r="A1419" s="27">
        <v>42272</v>
      </c>
      <c r="B1419" s="2">
        <v>125.48</v>
      </c>
      <c r="C1419" s="2">
        <v>125.83</v>
      </c>
      <c r="D1419" s="2">
        <v>125.36</v>
      </c>
      <c r="E1419" s="2">
        <v>125.77</v>
      </c>
      <c r="F1419" s="2">
        <v>0.28000000000000003</v>
      </c>
      <c r="G1419" s="2">
        <v>2920</v>
      </c>
      <c r="J1419" s="27">
        <v>42272</v>
      </c>
      <c r="K1419" s="2">
        <v>109.7</v>
      </c>
      <c r="L1419" s="2">
        <v>109.76</v>
      </c>
      <c r="M1419" s="2">
        <v>109.67</v>
      </c>
      <c r="N1419" s="2">
        <v>109.75</v>
      </c>
      <c r="O1419" s="2">
        <v>0.05</v>
      </c>
      <c r="P1419" s="2">
        <v>3000</v>
      </c>
    </row>
    <row r="1420" spans="1:16" x14ac:dyDescent="0.3">
      <c r="A1420" s="27">
        <v>42271</v>
      </c>
      <c r="B1420" s="2">
        <v>125.71</v>
      </c>
      <c r="C1420" s="2">
        <v>125.93</v>
      </c>
      <c r="D1420" s="2">
        <v>125.48</v>
      </c>
      <c r="E1420" s="2">
        <v>125.49</v>
      </c>
      <c r="F1420" s="2">
        <v>-0.26</v>
      </c>
      <c r="G1420" s="2">
        <v>1459</v>
      </c>
      <c r="J1420" s="27">
        <v>42271</v>
      </c>
      <c r="K1420" s="2">
        <v>109.74</v>
      </c>
      <c r="L1420" s="2">
        <v>109.77</v>
      </c>
      <c r="M1420" s="2">
        <v>109.68</v>
      </c>
      <c r="N1420" s="2">
        <v>109.7</v>
      </c>
      <c r="O1420" s="2">
        <v>-0.05</v>
      </c>
      <c r="P1420" s="2">
        <v>2542</v>
      </c>
    </row>
    <row r="1421" spans="1:16" x14ac:dyDescent="0.3">
      <c r="A1421" s="27">
        <v>42270</v>
      </c>
      <c r="B1421" s="2">
        <v>125.84</v>
      </c>
      <c r="C1421" s="2">
        <v>125.85</v>
      </c>
      <c r="D1421" s="2">
        <v>125.58</v>
      </c>
      <c r="E1421" s="2">
        <v>125.75</v>
      </c>
      <c r="F1421" s="2">
        <v>0.11</v>
      </c>
      <c r="G1421" s="2">
        <v>-2685</v>
      </c>
      <c r="J1421" s="27">
        <v>42270</v>
      </c>
      <c r="K1421" s="2">
        <v>109.76</v>
      </c>
      <c r="L1421" s="2">
        <v>109.77</v>
      </c>
      <c r="M1421" s="2">
        <v>109.71</v>
      </c>
      <c r="N1421" s="2">
        <v>109.75</v>
      </c>
      <c r="O1421" s="2">
        <v>0.01</v>
      </c>
      <c r="P1421" s="2">
        <v>-2373</v>
      </c>
    </row>
    <row r="1422" spans="1:16" x14ac:dyDescent="0.3">
      <c r="A1422" s="27">
        <v>42269</v>
      </c>
      <c r="B1422" s="2">
        <v>125.42</v>
      </c>
      <c r="C1422" s="2">
        <v>125.64</v>
      </c>
      <c r="D1422" s="2">
        <v>125.34</v>
      </c>
      <c r="E1422" s="2">
        <v>125.64</v>
      </c>
      <c r="F1422" s="2">
        <v>0.09</v>
      </c>
      <c r="G1422" s="2">
        <v>1419</v>
      </c>
      <c r="J1422" s="27">
        <v>42269</v>
      </c>
      <c r="K1422" s="2">
        <v>109.7</v>
      </c>
      <c r="L1422" s="2">
        <v>109.74</v>
      </c>
      <c r="M1422" s="2">
        <v>109.67</v>
      </c>
      <c r="N1422" s="2">
        <v>109.74</v>
      </c>
      <c r="O1422" s="2">
        <v>0</v>
      </c>
      <c r="P1422" s="2">
        <v>-3012</v>
      </c>
    </row>
    <row r="1423" spans="1:16" x14ac:dyDescent="0.3">
      <c r="A1423" s="27">
        <v>42268</v>
      </c>
      <c r="B1423" s="2">
        <v>125.4</v>
      </c>
      <c r="C1423" s="2">
        <v>125.63</v>
      </c>
      <c r="D1423" s="2">
        <v>125.27</v>
      </c>
      <c r="E1423" s="2">
        <v>125.55</v>
      </c>
      <c r="F1423" s="2">
        <v>0.45</v>
      </c>
      <c r="G1423" s="2">
        <v>2158</v>
      </c>
      <c r="J1423" s="27">
        <v>42268</v>
      </c>
      <c r="K1423" s="2">
        <v>109.7</v>
      </c>
      <c r="L1423" s="2">
        <v>109.77</v>
      </c>
      <c r="M1423" s="2">
        <v>109.68</v>
      </c>
      <c r="N1423" s="2">
        <v>109.74</v>
      </c>
      <c r="O1423" s="2">
        <v>0.09</v>
      </c>
      <c r="P1423" s="2">
        <v>3143</v>
      </c>
    </row>
    <row r="1424" spans="1:16" x14ac:dyDescent="0.3">
      <c r="A1424" s="27">
        <v>42265</v>
      </c>
      <c r="B1424" s="2">
        <v>124.9</v>
      </c>
      <c r="C1424" s="2">
        <v>125.24</v>
      </c>
      <c r="D1424" s="2">
        <v>124.86</v>
      </c>
      <c r="E1424" s="2">
        <v>125.1</v>
      </c>
      <c r="F1424" s="2">
        <v>0.77</v>
      </c>
      <c r="G1424" s="2">
        <v>1194</v>
      </c>
      <c r="J1424" s="27">
        <v>42265</v>
      </c>
      <c r="K1424" s="2">
        <v>109.57</v>
      </c>
      <c r="L1424" s="2">
        <v>109.67</v>
      </c>
      <c r="M1424" s="2">
        <v>109.57</v>
      </c>
      <c r="N1424" s="2">
        <v>109.65</v>
      </c>
      <c r="O1424" s="2">
        <v>0.19</v>
      </c>
      <c r="P1424" s="2">
        <v>5023</v>
      </c>
    </row>
    <row r="1425" spans="1:16" x14ac:dyDescent="0.3">
      <c r="A1425" s="27">
        <v>42264</v>
      </c>
      <c r="B1425" s="2">
        <v>124.14</v>
      </c>
      <c r="C1425" s="2">
        <v>124.53</v>
      </c>
      <c r="D1425" s="2">
        <v>124.06</v>
      </c>
      <c r="E1425" s="2">
        <v>124.33</v>
      </c>
      <c r="F1425" s="2">
        <v>0.05</v>
      </c>
      <c r="G1425" s="2">
        <v>-459</v>
      </c>
      <c r="J1425" s="27">
        <v>42264</v>
      </c>
      <c r="K1425" s="2">
        <v>109.46</v>
      </c>
      <c r="L1425" s="2">
        <v>109.54</v>
      </c>
      <c r="M1425" s="2">
        <v>109.43</v>
      </c>
      <c r="N1425" s="2">
        <v>109.46</v>
      </c>
      <c r="O1425" s="2">
        <v>-0.04</v>
      </c>
      <c r="P1425" s="2">
        <v>-2422</v>
      </c>
    </row>
    <row r="1426" spans="1:16" x14ac:dyDescent="0.3">
      <c r="A1426" s="27">
        <v>42263</v>
      </c>
      <c r="B1426" s="2">
        <v>124.18</v>
      </c>
      <c r="C1426" s="2">
        <v>124.36</v>
      </c>
      <c r="D1426" s="2">
        <v>124.13</v>
      </c>
      <c r="E1426" s="2">
        <v>124.28</v>
      </c>
      <c r="F1426" s="2">
        <v>-0.27</v>
      </c>
      <c r="G1426" s="2">
        <v>-1676</v>
      </c>
      <c r="J1426" s="27">
        <v>42263</v>
      </c>
      <c r="K1426" s="2">
        <v>109.5</v>
      </c>
      <c r="L1426" s="2">
        <v>109.52</v>
      </c>
      <c r="M1426" s="2">
        <v>109.46</v>
      </c>
      <c r="N1426" s="2">
        <v>109.5</v>
      </c>
      <c r="O1426" s="2">
        <v>-0.06</v>
      </c>
      <c r="P1426" s="2">
        <v>-3901</v>
      </c>
    </row>
    <row r="1427" spans="1:16" x14ac:dyDescent="0.3">
      <c r="A1427" s="27">
        <v>42262</v>
      </c>
      <c r="B1427" s="2">
        <v>124.57</v>
      </c>
      <c r="C1427" s="2">
        <v>124.58</v>
      </c>
      <c r="D1427" s="2">
        <v>124.35</v>
      </c>
      <c r="E1427" s="2">
        <v>124.47</v>
      </c>
      <c r="F1427" s="2">
        <v>-0.05</v>
      </c>
      <c r="G1427" s="2">
        <v>3566</v>
      </c>
      <c r="J1427" s="27">
        <v>42262</v>
      </c>
      <c r="K1427" s="2">
        <v>109.58</v>
      </c>
      <c r="L1427" s="2">
        <v>109.59</v>
      </c>
      <c r="M1427" s="2">
        <v>109.53</v>
      </c>
      <c r="N1427" s="2">
        <v>109.59</v>
      </c>
      <c r="O1427" s="2">
        <v>0.02</v>
      </c>
      <c r="P1427" s="2">
        <v>3592</v>
      </c>
    </row>
    <row r="1428" spans="1:16" x14ac:dyDescent="0.3">
      <c r="A1428" s="27">
        <v>42261</v>
      </c>
      <c r="B1428" s="2">
        <v>124.86</v>
      </c>
      <c r="C1428" s="2">
        <v>124.94</v>
      </c>
      <c r="D1428" s="2">
        <v>124.52</v>
      </c>
      <c r="E1428" s="2">
        <v>124.52</v>
      </c>
      <c r="F1428" s="2">
        <v>-0.38</v>
      </c>
      <c r="G1428" s="2">
        <v>-142</v>
      </c>
      <c r="J1428" s="27">
        <v>42261</v>
      </c>
      <c r="K1428" s="2">
        <v>109.64</v>
      </c>
      <c r="L1428" s="2">
        <v>109.65</v>
      </c>
      <c r="M1428" s="2">
        <v>109.57</v>
      </c>
      <c r="N1428" s="2">
        <v>109.57</v>
      </c>
      <c r="O1428" s="2">
        <v>-7.0000000000000007E-2</v>
      </c>
      <c r="P1428" s="2">
        <v>2433</v>
      </c>
    </row>
    <row r="1429" spans="1:16" x14ac:dyDescent="0.3">
      <c r="A1429" s="27">
        <v>42258</v>
      </c>
      <c r="B1429" s="2">
        <v>124.95</v>
      </c>
      <c r="C1429" s="2">
        <v>125.01</v>
      </c>
      <c r="D1429" s="2">
        <v>124.63</v>
      </c>
      <c r="E1429" s="2">
        <v>124.9</v>
      </c>
      <c r="F1429" s="2">
        <v>-0.1</v>
      </c>
      <c r="G1429" s="2">
        <v>-2541</v>
      </c>
      <c r="J1429" s="27">
        <v>42258</v>
      </c>
      <c r="K1429" s="2">
        <v>109.66</v>
      </c>
      <c r="L1429" s="2">
        <v>109.68</v>
      </c>
      <c r="M1429" s="2">
        <v>109.55</v>
      </c>
      <c r="N1429" s="2">
        <v>109.64</v>
      </c>
      <c r="O1429" s="2">
        <v>-0.03</v>
      </c>
      <c r="P1429" s="2">
        <v>-3765</v>
      </c>
    </row>
    <row r="1430" spans="1:16" x14ac:dyDescent="0.3">
      <c r="A1430" s="27">
        <v>42257</v>
      </c>
      <c r="B1430" s="2">
        <v>124.86</v>
      </c>
      <c r="C1430" s="2">
        <v>125.05</v>
      </c>
      <c r="D1430" s="2">
        <v>124.8</v>
      </c>
      <c r="E1430" s="2">
        <v>125</v>
      </c>
      <c r="F1430" s="2">
        <v>0.26</v>
      </c>
      <c r="G1430" s="2">
        <v>553</v>
      </c>
      <c r="J1430" s="27">
        <v>42257</v>
      </c>
      <c r="K1430" s="2">
        <v>109.6</v>
      </c>
      <c r="L1430" s="2">
        <v>109.68</v>
      </c>
      <c r="M1430" s="2">
        <v>109.59</v>
      </c>
      <c r="N1430" s="2">
        <v>109.67</v>
      </c>
      <c r="O1430" s="2">
        <v>0.11</v>
      </c>
      <c r="P1430" s="2">
        <v>-2876</v>
      </c>
    </row>
    <row r="1431" spans="1:16" x14ac:dyDescent="0.3">
      <c r="A1431" s="27">
        <v>42256</v>
      </c>
      <c r="B1431" s="2">
        <v>124.77</v>
      </c>
      <c r="C1431" s="2">
        <v>124.94</v>
      </c>
      <c r="D1431" s="2">
        <v>124.66</v>
      </c>
      <c r="E1431" s="2">
        <v>124.74</v>
      </c>
      <c r="F1431" s="2">
        <v>-0.25</v>
      </c>
      <c r="G1431" s="2">
        <v>-1083</v>
      </c>
      <c r="J1431" s="27">
        <v>42256</v>
      </c>
      <c r="K1431" s="2">
        <v>109.56</v>
      </c>
      <c r="L1431" s="2">
        <v>109.61</v>
      </c>
      <c r="M1431" s="2">
        <v>109.55</v>
      </c>
      <c r="N1431" s="2">
        <v>109.56</v>
      </c>
      <c r="O1431" s="2">
        <v>-0.04</v>
      </c>
      <c r="P1431" s="2">
        <v>6318</v>
      </c>
    </row>
    <row r="1432" spans="1:16" x14ac:dyDescent="0.3">
      <c r="A1432" s="27">
        <v>42255</v>
      </c>
      <c r="B1432" s="2">
        <v>125.01</v>
      </c>
      <c r="C1432" s="2">
        <v>125.09</v>
      </c>
      <c r="D1432" s="2">
        <v>124.67</v>
      </c>
      <c r="E1432" s="2">
        <v>124.99</v>
      </c>
      <c r="F1432" s="2">
        <v>-0.02</v>
      </c>
      <c r="G1432" s="2">
        <v>-1903</v>
      </c>
      <c r="J1432" s="27">
        <v>42255</v>
      </c>
      <c r="K1432" s="2">
        <v>109.65</v>
      </c>
      <c r="L1432" s="2">
        <v>109.67</v>
      </c>
      <c r="M1432" s="2">
        <v>109.55</v>
      </c>
      <c r="N1432" s="2">
        <v>109.6</v>
      </c>
      <c r="O1432" s="2">
        <v>-0.05</v>
      </c>
      <c r="P1432" s="2">
        <v>-7216</v>
      </c>
    </row>
    <row r="1433" spans="1:16" x14ac:dyDescent="0.3">
      <c r="A1433" s="27">
        <v>42254</v>
      </c>
      <c r="B1433" s="2">
        <v>124.86</v>
      </c>
      <c r="C1433" s="2">
        <v>125.08</v>
      </c>
      <c r="D1433" s="2">
        <v>124.79</v>
      </c>
      <c r="E1433" s="2">
        <v>125.01</v>
      </c>
      <c r="F1433" s="2">
        <v>0.13</v>
      </c>
      <c r="G1433" s="2">
        <v>-1095</v>
      </c>
      <c r="J1433" s="27">
        <v>42254</v>
      </c>
      <c r="K1433" s="2">
        <v>109.66</v>
      </c>
      <c r="L1433" s="2">
        <v>109.73</v>
      </c>
      <c r="M1433" s="2">
        <v>109.65</v>
      </c>
      <c r="N1433" s="2">
        <v>109.65</v>
      </c>
      <c r="O1433" s="2">
        <v>-0.03</v>
      </c>
      <c r="P1433" s="2">
        <v>10</v>
      </c>
    </row>
    <row r="1434" spans="1:16" x14ac:dyDescent="0.3">
      <c r="A1434" s="27">
        <v>42251</v>
      </c>
      <c r="B1434" s="2">
        <v>124.5</v>
      </c>
      <c r="C1434" s="2">
        <v>124.93</v>
      </c>
      <c r="D1434" s="2">
        <v>124.32</v>
      </c>
      <c r="E1434" s="2">
        <v>124.88</v>
      </c>
      <c r="F1434" s="2">
        <v>0.47</v>
      </c>
      <c r="G1434" s="2">
        <v>2210</v>
      </c>
      <c r="J1434" s="27">
        <v>42251</v>
      </c>
      <c r="K1434" s="2">
        <v>109.6</v>
      </c>
      <c r="L1434" s="2">
        <v>109.71</v>
      </c>
      <c r="M1434" s="2">
        <v>109.58</v>
      </c>
      <c r="N1434" s="2">
        <v>109.68</v>
      </c>
      <c r="O1434" s="2">
        <v>0.1</v>
      </c>
      <c r="P1434" s="2">
        <v>1502</v>
      </c>
    </row>
    <row r="1435" spans="1:16" x14ac:dyDescent="0.3">
      <c r="A1435" s="27">
        <v>42250</v>
      </c>
      <c r="B1435" s="2">
        <v>124.47</v>
      </c>
      <c r="C1435" s="2">
        <v>124.72</v>
      </c>
      <c r="D1435" s="2">
        <v>124.34</v>
      </c>
      <c r="E1435" s="2">
        <v>124.41</v>
      </c>
      <c r="F1435" s="2">
        <v>-0.14000000000000001</v>
      </c>
      <c r="G1435" s="2">
        <v>-1550</v>
      </c>
      <c r="J1435" s="27">
        <v>42250</v>
      </c>
      <c r="K1435" s="2">
        <v>109.52</v>
      </c>
      <c r="L1435" s="2">
        <v>109.62</v>
      </c>
      <c r="M1435" s="2">
        <v>109.51</v>
      </c>
      <c r="N1435" s="2">
        <v>109.58</v>
      </c>
      <c r="O1435" s="2">
        <v>0.05</v>
      </c>
      <c r="P1435" s="2">
        <v>1074</v>
      </c>
    </row>
    <row r="1436" spans="1:16" x14ac:dyDescent="0.3">
      <c r="A1436" s="27">
        <v>42249</v>
      </c>
      <c r="B1436" s="2">
        <v>124.47</v>
      </c>
      <c r="C1436" s="2">
        <v>124.68</v>
      </c>
      <c r="D1436" s="2">
        <v>124.33</v>
      </c>
      <c r="E1436" s="2">
        <v>124.55</v>
      </c>
      <c r="F1436" s="2">
        <v>0.33</v>
      </c>
      <c r="G1436" s="2">
        <v>2142</v>
      </c>
      <c r="J1436" s="27">
        <v>42249</v>
      </c>
      <c r="K1436" s="2">
        <v>109.5</v>
      </c>
      <c r="L1436" s="2">
        <v>109.55</v>
      </c>
      <c r="M1436" s="2">
        <v>109.48</v>
      </c>
      <c r="N1436" s="2">
        <v>109.53</v>
      </c>
      <c r="O1436" s="2">
        <v>0.08</v>
      </c>
      <c r="P1436" s="2">
        <v>-1603</v>
      </c>
    </row>
    <row r="1437" spans="1:16" x14ac:dyDescent="0.3">
      <c r="A1437" s="27">
        <v>42248</v>
      </c>
      <c r="B1437" s="2">
        <v>124.07</v>
      </c>
      <c r="C1437" s="2">
        <v>124.22</v>
      </c>
      <c r="D1437" s="2">
        <v>123.99</v>
      </c>
      <c r="E1437" s="2">
        <v>124.22</v>
      </c>
      <c r="F1437" s="2">
        <v>-0.04</v>
      </c>
      <c r="G1437" s="2">
        <v>-541</v>
      </c>
      <c r="J1437" s="27">
        <v>42248</v>
      </c>
      <c r="K1437" s="2">
        <v>109.4</v>
      </c>
      <c r="L1437" s="2">
        <v>109.45</v>
      </c>
      <c r="M1437" s="2">
        <v>109.39</v>
      </c>
      <c r="N1437" s="2">
        <v>109.45</v>
      </c>
      <c r="O1437" s="2">
        <v>0.03</v>
      </c>
      <c r="P1437" s="2">
        <v>-3034</v>
      </c>
    </row>
    <row r="1438" spans="1:16" x14ac:dyDescent="0.3">
      <c r="A1438" s="27">
        <v>42247</v>
      </c>
      <c r="B1438" s="2">
        <v>124.25</v>
      </c>
      <c r="C1438" s="2">
        <v>124.45</v>
      </c>
      <c r="D1438" s="2">
        <v>124.14</v>
      </c>
      <c r="E1438" s="2">
        <v>124.26</v>
      </c>
      <c r="F1438" s="2">
        <v>-0.09</v>
      </c>
      <c r="G1438" s="2">
        <v>-1191</v>
      </c>
      <c r="J1438" s="27">
        <v>42247</v>
      </c>
      <c r="K1438" s="2">
        <v>109.43</v>
      </c>
      <c r="L1438" s="2">
        <v>109.47</v>
      </c>
      <c r="M1438" s="2">
        <v>109.41</v>
      </c>
      <c r="N1438" s="2">
        <v>109.42</v>
      </c>
      <c r="O1438" s="2">
        <v>-0.03</v>
      </c>
      <c r="P1438" s="2">
        <v>-15</v>
      </c>
    </row>
    <row r="1439" spans="1:16" x14ac:dyDescent="0.3">
      <c r="A1439" s="27">
        <v>42244</v>
      </c>
      <c r="B1439" s="2">
        <v>124.51</v>
      </c>
      <c r="C1439" s="2">
        <v>124.54</v>
      </c>
      <c r="D1439" s="2">
        <v>124.17</v>
      </c>
      <c r="E1439" s="2">
        <v>124.35</v>
      </c>
      <c r="F1439" s="2">
        <v>-0.3</v>
      </c>
      <c r="G1439" s="2">
        <v>-2717</v>
      </c>
      <c r="J1439" s="27">
        <v>42244</v>
      </c>
      <c r="K1439" s="2">
        <v>109.47</v>
      </c>
      <c r="L1439" s="2">
        <v>109.48</v>
      </c>
      <c r="M1439" s="2">
        <v>109.43</v>
      </c>
      <c r="N1439" s="2">
        <v>109.45</v>
      </c>
      <c r="O1439" s="2">
        <v>-0.04</v>
      </c>
      <c r="P1439" s="2">
        <v>476</v>
      </c>
    </row>
    <row r="1440" spans="1:16" x14ac:dyDescent="0.3">
      <c r="A1440" s="27">
        <v>42243</v>
      </c>
      <c r="B1440" s="2">
        <v>124.35</v>
      </c>
      <c r="C1440" s="2">
        <v>124.65</v>
      </c>
      <c r="D1440" s="2">
        <v>124.25</v>
      </c>
      <c r="E1440" s="2">
        <v>124.65</v>
      </c>
      <c r="F1440" s="2">
        <v>-0.04</v>
      </c>
      <c r="G1440" s="2">
        <v>-651</v>
      </c>
      <c r="J1440" s="27">
        <v>42243</v>
      </c>
      <c r="K1440" s="2">
        <v>109.4</v>
      </c>
      <c r="L1440" s="2">
        <v>109.49</v>
      </c>
      <c r="M1440" s="2">
        <v>109.39</v>
      </c>
      <c r="N1440" s="2">
        <v>109.49</v>
      </c>
      <c r="O1440" s="2">
        <v>0.04</v>
      </c>
      <c r="P1440" s="2">
        <v>3268</v>
      </c>
    </row>
    <row r="1441" spans="1:16" x14ac:dyDescent="0.3">
      <c r="A1441" s="27">
        <v>42242</v>
      </c>
      <c r="B1441" s="2">
        <v>124.99</v>
      </c>
      <c r="C1441" s="2">
        <v>125.18</v>
      </c>
      <c r="D1441" s="2">
        <v>124.61</v>
      </c>
      <c r="E1441" s="2">
        <v>124.69</v>
      </c>
      <c r="F1441" s="2">
        <v>-0.3</v>
      </c>
      <c r="G1441" s="2">
        <v>532</v>
      </c>
      <c r="J1441" s="27">
        <v>42242</v>
      </c>
      <c r="K1441" s="2">
        <v>109.5</v>
      </c>
      <c r="L1441" s="2">
        <v>109.54</v>
      </c>
      <c r="M1441" s="2">
        <v>109.43</v>
      </c>
      <c r="N1441" s="2">
        <v>109.45</v>
      </c>
      <c r="O1441" s="2">
        <v>-0.04</v>
      </c>
      <c r="P1441" s="2">
        <v>-1905</v>
      </c>
    </row>
    <row r="1442" spans="1:16" x14ac:dyDescent="0.3">
      <c r="A1442" s="27">
        <v>42241</v>
      </c>
      <c r="B1442" s="2">
        <v>125.1</v>
      </c>
      <c r="C1442" s="2">
        <v>125.16</v>
      </c>
      <c r="D1442" s="2">
        <v>124.83</v>
      </c>
      <c r="E1442" s="2">
        <v>124.99</v>
      </c>
      <c r="F1442" s="2">
        <v>-0.31</v>
      </c>
      <c r="G1442" s="2">
        <v>-3014</v>
      </c>
      <c r="J1442" s="27">
        <v>42241</v>
      </c>
      <c r="K1442" s="2">
        <v>109.54</v>
      </c>
      <c r="L1442" s="2">
        <v>109.54</v>
      </c>
      <c r="M1442" s="2">
        <v>109.47</v>
      </c>
      <c r="N1442" s="2">
        <v>109.49</v>
      </c>
      <c r="O1442" s="2">
        <v>-7.0000000000000007E-2</v>
      </c>
      <c r="P1442" s="2">
        <v>-4478</v>
      </c>
    </row>
    <row r="1443" spans="1:16" x14ac:dyDescent="0.3">
      <c r="A1443" s="27">
        <v>42240</v>
      </c>
      <c r="B1443" s="2">
        <v>124.61</v>
      </c>
      <c r="C1443" s="2">
        <v>125.3</v>
      </c>
      <c r="D1443" s="2">
        <v>124.54</v>
      </c>
      <c r="E1443" s="2">
        <v>125.3</v>
      </c>
      <c r="F1443" s="2">
        <v>0.7</v>
      </c>
      <c r="G1443" s="2">
        <v>971</v>
      </c>
      <c r="J1443" s="27">
        <v>42240</v>
      </c>
      <c r="K1443" s="2">
        <v>109.48</v>
      </c>
      <c r="L1443" s="2">
        <v>109.57</v>
      </c>
      <c r="M1443" s="2">
        <v>109.46</v>
      </c>
      <c r="N1443" s="2">
        <v>109.56</v>
      </c>
      <c r="O1443" s="2">
        <v>0.08</v>
      </c>
      <c r="P1443" s="2">
        <v>6140</v>
      </c>
    </row>
    <row r="1444" spans="1:16" x14ac:dyDescent="0.3">
      <c r="A1444" s="27">
        <v>42237</v>
      </c>
      <c r="B1444" s="2">
        <v>124.61</v>
      </c>
      <c r="C1444" s="2">
        <v>124.78</v>
      </c>
      <c r="D1444" s="2">
        <v>124.14</v>
      </c>
      <c r="E1444" s="2">
        <v>124.6</v>
      </c>
      <c r="F1444" s="2">
        <v>0.18</v>
      </c>
      <c r="G1444" s="2">
        <v>-1663</v>
      </c>
      <c r="J1444" s="27">
        <v>42237</v>
      </c>
      <c r="K1444" s="2">
        <v>109.51</v>
      </c>
      <c r="L1444" s="2">
        <v>109.53</v>
      </c>
      <c r="M1444" s="2">
        <v>109.41</v>
      </c>
      <c r="N1444" s="2">
        <v>109.48</v>
      </c>
      <c r="O1444" s="2">
        <v>0.01</v>
      </c>
      <c r="P1444" s="2">
        <v>254</v>
      </c>
    </row>
    <row r="1445" spans="1:16" x14ac:dyDescent="0.3">
      <c r="A1445" s="27">
        <v>42236</v>
      </c>
      <c r="B1445" s="2">
        <v>124.29</v>
      </c>
      <c r="C1445" s="2">
        <v>124.43</v>
      </c>
      <c r="D1445" s="2">
        <v>124.22</v>
      </c>
      <c r="E1445" s="2">
        <v>124.42</v>
      </c>
      <c r="F1445" s="2">
        <v>0.35</v>
      </c>
      <c r="G1445" s="2">
        <v>-22</v>
      </c>
      <c r="J1445" s="27">
        <v>42236</v>
      </c>
      <c r="K1445" s="2">
        <v>109.42</v>
      </c>
      <c r="L1445" s="2">
        <v>109.47</v>
      </c>
      <c r="M1445" s="2">
        <v>109.4</v>
      </c>
      <c r="N1445" s="2">
        <v>109.47</v>
      </c>
      <c r="O1445" s="2">
        <v>0.1</v>
      </c>
      <c r="P1445" s="2">
        <v>999</v>
      </c>
    </row>
    <row r="1446" spans="1:16" x14ac:dyDescent="0.3">
      <c r="A1446" s="27">
        <v>42235</v>
      </c>
      <c r="B1446" s="2">
        <v>124.22</v>
      </c>
      <c r="C1446" s="2">
        <v>124.49</v>
      </c>
      <c r="D1446" s="2">
        <v>124.05</v>
      </c>
      <c r="E1446" s="2">
        <v>124.07</v>
      </c>
      <c r="F1446" s="2">
        <v>-0.32</v>
      </c>
      <c r="G1446" s="2">
        <v>-232</v>
      </c>
      <c r="J1446" s="27">
        <v>42235</v>
      </c>
      <c r="K1446" s="2">
        <v>109.4</v>
      </c>
      <c r="L1446" s="2">
        <v>109.46</v>
      </c>
      <c r="M1446" s="2">
        <v>109.37</v>
      </c>
      <c r="N1446" s="2">
        <v>109.37</v>
      </c>
      <c r="O1446" s="2">
        <v>-0.05</v>
      </c>
      <c r="P1446" s="2">
        <v>2568</v>
      </c>
    </row>
    <row r="1447" spans="1:16" x14ac:dyDescent="0.3">
      <c r="A1447" s="27">
        <v>42234</v>
      </c>
      <c r="B1447" s="2">
        <v>124.4</v>
      </c>
      <c r="C1447" s="2">
        <v>124.59</v>
      </c>
      <c r="D1447" s="2">
        <v>124.21</v>
      </c>
      <c r="E1447" s="2">
        <v>124.39</v>
      </c>
      <c r="F1447" s="2">
        <v>0.03</v>
      </c>
      <c r="G1447" s="2">
        <v>114</v>
      </c>
      <c r="J1447" s="27">
        <v>42234</v>
      </c>
      <c r="K1447" s="2">
        <v>109.42</v>
      </c>
      <c r="L1447" s="2">
        <v>109.48</v>
      </c>
      <c r="M1447" s="2">
        <v>109.39</v>
      </c>
      <c r="N1447" s="2">
        <v>109.42</v>
      </c>
      <c r="O1447" s="2">
        <v>0.01</v>
      </c>
      <c r="P1447" s="2">
        <v>4008</v>
      </c>
    </row>
    <row r="1448" spans="1:16" x14ac:dyDescent="0.3">
      <c r="A1448" s="27">
        <v>42233</v>
      </c>
      <c r="B1448" s="2">
        <v>124.09</v>
      </c>
      <c r="C1448" s="2">
        <v>124.38</v>
      </c>
      <c r="D1448" s="2">
        <v>123.93</v>
      </c>
      <c r="E1448" s="2">
        <v>124.36</v>
      </c>
      <c r="F1448" s="2">
        <v>0.16</v>
      </c>
      <c r="G1448" s="2">
        <v>5673</v>
      </c>
      <c r="J1448" s="27">
        <v>42233</v>
      </c>
      <c r="K1448" s="2">
        <v>109.36</v>
      </c>
      <c r="L1448" s="2">
        <v>109.42</v>
      </c>
      <c r="M1448" s="2">
        <v>109.32</v>
      </c>
      <c r="N1448" s="2">
        <v>109.41</v>
      </c>
      <c r="O1448" s="2">
        <v>0.03</v>
      </c>
      <c r="P1448" s="2">
        <v>-821</v>
      </c>
    </row>
    <row r="1449" spans="1:16" x14ac:dyDescent="0.3">
      <c r="A1449" s="27">
        <v>42229</v>
      </c>
      <c r="B1449" s="2">
        <v>124.4</v>
      </c>
      <c r="C1449" s="2">
        <v>124.48</v>
      </c>
      <c r="D1449" s="2">
        <v>124.01</v>
      </c>
      <c r="E1449" s="2">
        <v>124.2</v>
      </c>
      <c r="F1449" s="2">
        <v>-0.4</v>
      </c>
      <c r="G1449" s="2">
        <v>-160</v>
      </c>
      <c r="J1449" s="27">
        <v>42229</v>
      </c>
      <c r="K1449" s="2">
        <v>109.43</v>
      </c>
      <c r="L1449" s="2">
        <v>109.45</v>
      </c>
      <c r="M1449" s="2">
        <v>109.32</v>
      </c>
      <c r="N1449" s="2">
        <v>109.38</v>
      </c>
      <c r="O1449" s="2">
        <v>-0.09</v>
      </c>
      <c r="P1449" s="2">
        <v>-1330</v>
      </c>
    </row>
    <row r="1450" spans="1:16" x14ac:dyDescent="0.3">
      <c r="A1450" s="27">
        <v>42228</v>
      </c>
      <c r="B1450" s="2">
        <v>124.1</v>
      </c>
      <c r="C1450" s="2">
        <v>124.65</v>
      </c>
      <c r="D1450" s="2">
        <v>123.91</v>
      </c>
      <c r="E1450" s="2">
        <v>124.6</v>
      </c>
      <c r="F1450" s="2">
        <v>0.7</v>
      </c>
      <c r="G1450" s="2">
        <v>717</v>
      </c>
      <c r="J1450" s="27">
        <v>42228</v>
      </c>
      <c r="K1450" s="2">
        <v>109.4</v>
      </c>
      <c r="L1450" s="2">
        <v>109.5</v>
      </c>
      <c r="M1450" s="2">
        <v>109.35</v>
      </c>
      <c r="N1450" s="2">
        <v>109.47</v>
      </c>
      <c r="O1450" s="2">
        <v>0.11</v>
      </c>
      <c r="P1450" s="2">
        <v>392</v>
      </c>
    </row>
    <row r="1451" spans="1:16" x14ac:dyDescent="0.3">
      <c r="A1451" s="27">
        <v>42227</v>
      </c>
      <c r="B1451" s="2">
        <v>123.43</v>
      </c>
      <c r="C1451" s="2">
        <v>123.97</v>
      </c>
      <c r="D1451" s="2">
        <v>123.34</v>
      </c>
      <c r="E1451" s="2">
        <v>123.9</v>
      </c>
      <c r="F1451" s="2">
        <v>0.3</v>
      </c>
      <c r="G1451" s="2">
        <v>881</v>
      </c>
      <c r="J1451" s="27">
        <v>42227</v>
      </c>
      <c r="K1451" s="2">
        <v>109.26</v>
      </c>
      <c r="L1451" s="2">
        <v>109.42</v>
      </c>
      <c r="M1451" s="2">
        <v>109.25</v>
      </c>
      <c r="N1451" s="2">
        <v>109.36</v>
      </c>
      <c r="O1451" s="2">
        <v>7.0000000000000007E-2</v>
      </c>
      <c r="P1451" s="2">
        <v>1744</v>
      </c>
    </row>
    <row r="1452" spans="1:16" x14ac:dyDescent="0.3">
      <c r="A1452" s="27">
        <v>42226</v>
      </c>
      <c r="B1452" s="2">
        <v>123.2</v>
      </c>
      <c r="C1452" s="2">
        <v>123.6</v>
      </c>
      <c r="D1452" s="2">
        <v>123.1</v>
      </c>
      <c r="E1452" s="2">
        <v>123.6</v>
      </c>
      <c r="F1452" s="2">
        <v>0.63</v>
      </c>
      <c r="G1452" s="2">
        <v>3067</v>
      </c>
      <c r="J1452" s="27">
        <v>42226</v>
      </c>
      <c r="K1452" s="2">
        <v>109.22</v>
      </c>
      <c r="L1452" s="2">
        <v>109.29</v>
      </c>
      <c r="M1452" s="2">
        <v>109.19</v>
      </c>
      <c r="N1452" s="2">
        <v>109.29</v>
      </c>
      <c r="O1452" s="2">
        <v>0.1</v>
      </c>
      <c r="P1452" s="2">
        <v>8161</v>
      </c>
    </row>
    <row r="1453" spans="1:16" x14ac:dyDescent="0.3">
      <c r="A1453" s="27">
        <v>42223</v>
      </c>
      <c r="B1453" s="2">
        <v>123.11</v>
      </c>
      <c r="C1453" s="2">
        <v>123.16</v>
      </c>
      <c r="D1453" s="2">
        <v>122.73</v>
      </c>
      <c r="E1453" s="2">
        <v>122.97</v>
      </c>
      <c r="F1453" s="2">
        <v>-0.02</v>
      </c>
      <c r="G1453" s="2">
        <v>-2287</v>
      </c>
      <c r="J1453" s="27">
        <v>42223</v>
      </c>
      <c r="K1453" s="2">
        <v>109.2</v>
      </c>
      <c r="L1453" s="2">
        <v>109.2</v>
      </c>
      <c r="M1453" s="2">
        <v>109.13</v>
      </c>
      <c r="N1453" s="2">
        <v>109.19</v>
      </c>
      <c r="O1453" s="2">
        <v>0.03</v>
      </c>
      <c r="P1453" s="2">
        <v>-5625</v>
      </c>
    </row>
    <row r="1454" spans="1:16" x14ac:dyDescent="0.3">
      <c r="A1454" s="27">
        <v>42222</v>
      </c>
      <c r="B1454" s="2">
        <v>122.65</v>
      </c>
      <c r="C1454" s="2">
        <v>123.07</v>
      </c>
      <c r="D1454" s="2">
        <v>122.59</v>
      </c>
      <c r="E1454" s="2">
        <v>122.99</v>
      </c>
      <c r="F1454" s="2">
        <v>0.14000000000000001</v>
      </c>
      <c r="G1454" s="2">
        <v>-830</v>
      </c>
      <c r="J1454" s="27">
        <v>42222</v>
      </c>
      <c r="K1454" s="2">
        <v>109.1</v>
      </c>
      <c r="L1454" s="2">
        <v>109.19</v>
      </c>
      <c r="M1454" s="2">
        <v>109.09</v>
      </c>
      <c r="N1454" s="2">
        <v>109.16</v>
      </c>
      <c r="O1454" s="2">
        <v>0.02</v>
      </c>
      <c r="P1454" s="2">
        <v>-2388</v>
      </c>
    </row>
    <row r="1455" spans="1:16" x14ac:dyDescent="0.3">
      <c r="A1455" s="27">
        <v>42221</v>
      </c>
      <c r="B1455" s="2">
        <v>122.74</v>
      </c>
      <c r="C1455" s="2">
        <v>122.87</v>
      </c>
      <c r="D1455" s="2">
        <v>122.55</v>
      </c>
      <c r="E1455" s="2">
        <v>122.85</v>
      </c>
      <c r="F1455" s="2">
        <v>-0.09</v>
      </c>
      <c r="G1455" s="2">
        <v>487</v>
      </c>
      <c r="J1455" s="27">
        <v>42221</v>
      </c>
      <c r="K1455" s="2">
        <v>109.13</v>
      </c>
      <c r="L1455" s="2">
        <v>109.16</v>
      </c>
      <c r="M1455" s="2">
        <v>109.09</v>
      </c>
      <c r="N1455" s="2">
        <v>109.14</v>
      </c>
      <c r="O1455" s="2">
        <v>-0.06</v>
      </c>
      <c r="P1455" s="2">
        <v>-24851</v>
      </c>
    </row>
    <row r="1456" spans="1:16" x14ac:dyDescent="0.3">
      <c r="A1456" s="27">
        <v>42220</v>
      </c>
      <c r="B1456" s="2">
        <v>123.25</v>
      </c>
      <c r="C1456" s="2">
        <v>123.31</v>
      </c>
      <c r="D1456" s="2">
        <v>122.94</v>
      </c>
      <c r="E1456" s="2">
        <v>122.94</v>
      </c>
      <c r="F1456" s="2">
        <v>-0.09</v>
      </c>
      <c r="G1456" s="2">
        <v>137</v>
      </c>
      <c r="J1456" s="27">
        <v>42220</v>
      </c>
      <c r="K1456" s="2">
        <v>109.3</v>
      </c>
      <c r="L1456" s="2">
        <v>109.32</v>
      </c>
      <c r="M1456" s="2">
        <v>109.2</v>
      </c>
      <c r="N1456" s="2">
        <v>109.2</v>
      </c>
      <c r="O1456" s="2">
        <v>-0.06</v>
      </c>
      <c r="P1456" s="2">
        <v>-894</v>
      </c>
    </row>
    <row r="1457" spans="1:16" x14ac:dyDescent="0.3">
      <c r="A1457" s="27">
        <v>42219</v>
      </c>
      <c r="B1457" s="2">
        <v>123</v>
      </c>
      <c r="C1457" s="2">
        <v>123.16</v>
      </c>
      <c r="D1457" s="2">
        <v>122.9</v>
      </c>
      <c r="E1457" s="2">
        <v>123.03</v>
      </c>
      <c r="F1457" s="2">
        <v>0.27</v>
      </c>
      <c r="G1457" s="2">
        <v>570</v>
      </c>
      <c r="J1457" s="27">
        <v>42219</v>
      </c>
      <c r="K1457" s="2">
        <v>109.25</v>
      </c>
      <c r="L1457" s="2">
        <v>109.29</v>
      </c>
      <c r="M1457" s="2">
        <v>109.24</v>
      </c>
      <c r="N1457" s="2">
        <v>109.26</v>
      </c>
      <c r="O1457" s="2">
        <v>0.05</v>
      </c>
      <c r="P1457" s="2">
        <v>7526</v>
      </c>
    </row>
    <row r="1458" spans="1:16" x14ac:dyDescent="0.3">
      <c r="A1458" s="27">
        <v>42216</v>
      </c>
      <c r="B1458" s="2">
        <v>123.15</v>
      </c>
      <c r="C1458" s="2">
        <v>123.4</v>
      </c>
      <c r="D1458" s="2">
        <v>122.65</v>
      </c>
      <c r="E1458" s="2">
        <v>122.76</v>
      </c>
      <c r="F1458" s="2">
        <v>-0.4</v>
      </c>
      <c r="G1458" s="2">
        <v>-234</v>
      </c>
      <c r="J1458" s="27">
        <v>42216</v>
      </c>
      <c r="K1458" s="2">
        <v>109.31</v>
      </c>
      <c r="L1458" s="2">
        <v>109.36</v>
      </c>
      <c r="M1458" s="2">
        <v>109.19</v>
      </c>
      <c r="N1458" s="2">
        <v>109.21</v>
      </c>
      <c r="O1458" s="2">
        <v>-0.12</v>
      </c>
      <c r="P1458" s="2">
        <v>174</v>
      </c>
    </row>
    <row r="1459" spans="1:16" x14ac:dyDescent="0.3">
      <c r="A1459" s="27">
        <v>42215</v>
      </c>
      <c r="B1459" s="2">
        <v>123.44</v>
      </c>
      <c r="C1459" s="2">
        <v>123.44</v>
      </c>
      <c r="D1459" s="2">
        <v>123.14</v>
      </c>
      <c r="E1459" s="2">
        <v>123.16</v>
      </c>
      <c r="F1459" s="2">
        <v>-0.34</v>
      </c>
      <c r="G1459" s="2">
        <v>-1628</v>
      </c>
      <c r="J1459" s="27">
        <v>42215</v>
      </c>
      <c r="K1459" s="2">
        <v>109.38</v>
      </c>
      <c r="L1459" s="2">
        <v>109.39</v>
      </c>
      <c r="M1459" s="2">
        <v>109.31</v>
      </c>
      <c r="N1459" s="2">
        <v>109.33</v>
      </c>
      <c r="O1459" s="2">
        <v>-7.0000000000000007E-2</v>
      </c>
      <c r="P1459" s="2">
        <v>-2680</v>
      </c>
    </row>
    <row r="1460" spans="1:16" x14ac:dyDescent="0.3">
      <c r="A1460" s="27">
        <v>42214</v>
      </c>
      <c r="B1460" s="2">
        <v>123.12</v>
      </c>
      <c r="C1460" s="2">
        <v>123.5</v>
      </c>
      <c r="D1460" s="2">
        <v>123.11</v>
      </c>
      <c r="E1460" s="2">
        <v>123.5</v>
      </c>
      <c r="F1460" s="2">
        <v>0.26</v>
      </c>
      <c r="G1460" s="2">
        <v>604</v>
      </c>
      <c r="J1460" s="27">
        <v>42214</v>
      </c>
      <c r="K1460" s="2">
        <v>109.33</v>
      </c>
      <c r="L1460" s="2">
        <v>109.4</v>
      </c>
      <c r="M1460" s="2">
        <v>109.32</v>
      </c>
      <c r="N1460" s="2">
        <v>109.4</v>
      </c>
      <c r="O1460" s="2">
        <v>0.05</v>
      </c>
      <c r="P1460" s="2">
        <v>196</v>
      </c>
    </row>
    <row r="1461" spans="1:16" x14ac:dyDescent="0.3">
      <c r="A1461" s="27">
        <v>42213</v>
      </c>
      <c r="B1461" s="2">
        <v>123.74</v>
      </c>
      <c r="C1461" s="2">
        <v>123.79</v>
      </c>
      <c r="D1461" s="2">
        <v>123.09</v>
      </c>
      <c r="E1461" s="2">
        <v>123.24</v>
      </c>
      <c r="F1461" s="2">
        <v>-0.33</v>
      </c>
      <c r="G1461" s="2">
        <v>-2054</v>
      </c>
      <c r="J1461" s="27">
        <v>42213</v>
      </c>
      <c r="K1461" s="2">
        <v>109.47</v>
      </c>
      <c r="L1461" s="2">
        <v>109.48</v>
      </c>
      <c r="M1461" s="2">
        <v>109.31</v>
      </c>
      <c r="N1461" s="2">
        <v>109.35</v>
      </c>
      <c r="O1461" s="2">
        <v>-0.08</v>
      </c>
      <c r="P1461" s="2">
        <v>-3228</v>
      </c>
    </row>
    <row r="1462" spans="1:16" x14ac:dyDescent="0.3">
      <c r="A1462" s="27">
        <v>42212</v>
      </c>
      <c r="B1462" s="2">
        <v>123.7</v>
      </c>
      <c r="C1462" s="2">
        <v>123.84</v>
      </c>
      <c r="D1462" s="2">
        <v>123.51</v>
      </c>
      <c r="E1462" s="2">
        <v>123.57</v>
      </c>
      <c r="F1462" s="2">
        <v>-0.13</v>
      </c>
      <c r="G1462" s="2">
        <v>3840</v>
      </c>
      <c r="J1462" s="27">
        <v>42212</v>
      </c>
      <c r="K1462" s="2">
        <v>109.42</v>
      </c>
      <c r="L1462" s="2">
        <v>109.46</v>
      </c>
      <c r="M1462" s="2">
        <v>109.39</v>
      </c>
      <c r="N1462" s="2">
        <v>109.43</v>
      </c>
      <c r="O1462" s="2">
        <v>0.02</v>
      </c>
      <c r="P1462" s="2">
        <v>11737</v>
      </c>
    </row>
    <row r="1463" spans="1:16" x14ac:dyDescent="0.3">
      <c r="A1463" s="27">
        <v>42209</v>
      </c>
      <c r="B1463" s="2">
        <v>123.44</v>
      </c>
      <c r="C1463" s="2">
        <v>123.94</v>
      </c>
      <c r="D1463" s="2">
        <v>123.41</v>
      </c>
      <c r="E1463" s="2">
        <v>123.7</v>
      </c>
      <c r="F1463" s="2">
        <v>0.34</v>
      </c>
      <c r="G1463" s="2">
        <v>3767</v>
      </c>
      <c r="J1463" s="27">
        <v>42209</v>
      </c>
      <c r="K1463" s="2">
        <v>109.4</v>
      </c>
      <c r="L1463" s="2">
        <v>109.47</v>
      </c>
      <c r="M1463" s="2">
        <v>109.38</v>
      </c>
      <c r="N1463" s="2">
        <v>109.41</v>
      </c>
      <c r="O1463" s="2">
        <v>0.03</v>
      </c>
      <c r="P1463" s="2">
        <v>11247</v>
      </c>
    </row>
    <row r="1464" spans="1:16" x14ac:dyDescent="0.3">
      <c r="A1464" s="27">
        <v>42208</v>
      </c>
      <c r="B1464" s="2">
        <v>122.87</v>
      </c>
      <c r="C1464" s="2">
        <v>123.5</v>
      </c>
      <c r="D1464" s="2">
        <v>122.87</v>
      </c>
      <c r="E1464" s="2">
        <v>123.36</v>
      </c>
      <c r="F1464" s="2">
        <v>0.49</v>
      </c>
      <c r="G1464" s="2">
        <v>2468</v>
      </c>
      <c r="J1464" s="27">
        <v>42208</v>
      </c>
      <c r="K1464" s="2">
        <v>109.26</v>
      </c>
      <c r="L1464" s="2">
        <v>109.42</v>
      </c>
      <c r="M1464" s="2">
        <v>109.26</v>
      </c>
      <c r="N1464" s="2">
        <v>109.38</v>
      </c>
      <c r="O1464" s="2">
        <v>0.12</v>
      </c>
      <c r="P1464" s="2">
        <v>17293</v>
      </c>
    </row>
    <row r="1465" spans="1:16" x14ac:dyDescent="0.3">
      <c r="A1465" s="27">
        <v>42207</v>
      </c>
      <c r="B1465" s="2">
        <v>122.6</v>
      </c>
      <c r="C1465" s="2">
        <v>122.87</v>
      </c>
      <c r="D1465" s="2">
        <v>122.46</v>
      </c>
      <c r="E1465" s="2">
        <v>122.87</v>
      </c>
      <c r="F1465" s="2">
        <v>0.37</v>
      </c>
      <c r="G1465" s="2">
        <v>2731</v>
      </c>
      <c r="J1465" s="27">
        <v>42207</v>
      </c>
      <c r="K1465" s="2">
        <v>109.22</v>
      </c>
      <c r="L1465" s="2">
        <v>109.26</v>
      </c>
      <c r="M1465" s="2">
        <v>109.18</v>
      </c>
      <c r="N1465" s="2">
        <v>109.26</v>
      </c>
      <c r="O1465" s="2">
        <v>7.0000000000000007E-2</v>
      </c>
      <c r="P1465" s="2">
        <v>9877</v>
      </c>
    </row>
    <row r="1466" spans="1:16" x14ac:dyDescent="0.3">
      <c r="A1466" s="27">
        <v>42206</v>
      </c>
      <c r="B1466" s="2">
        <v>122.32</v>
      </c>
      <c r="C1466" s="2">
        <v>122.58</v>
      </c>
      <c r="D1466" s="2">
        <v>122.28</v>
      </c>
      <c r="E1466" s="2">
        <v>122.5</v>
      </c>
      <c r="F1466" s="2">
        <v>0.1</v>
      </c>
      <c r="G1466" s="2">
        <v>2355</v>
      </c>
      <c r="J1466" s="27">
        <v>42206</v>
      </c>
      <c r="K1466" s="2">
        <v>109.14</v>
      </c>
      <c r="L1466" s="2">
        <v>109.2</v>
      </c>
      <c r="M1466" s="2">
        <v>109.13</v>
      </c>
      <c r="N1466" s="2">
        <v>109.19</v>
      </c>
      <c r="O1466" s="2">
        <v>0.04</v>
      </c>
      <c r="P1466" s="2">
        <v>13425</v>
      </c>
    </row>
    <row r="1467" spans="1:16" x14ac:dyDescent="0.3">
      <c r="A1467" s="27">
        <v>42205</v>
      </c>
      <c r="B1467" s="2">
        <v>122.2</v>
      </c>
      <c r="C1467" s="2">
        <v>122.4</v>
      </c>
      <c r="D1467" s="2">
        <v>122.15</v>
      </c>
      <c r="E1467" s="2">
        <v>122.4</v>
      </c>
      <c r="F1467" s="2">
        <v>0.05</v>
      </c>
      <c r="G1467" s="2">
        <v>4170</v>
      </c>
      <c r="J1467" s="27">
        <v>42205</v>
      </c>
      <c r="K1467" s="2">
        <v>109.12</v>
      </c>
      <c r="L1467" s="2">
        <v>109.17</v>
      </c>
      <c r="M1467" s="2">
        <v>109.09</v>
      </c>
      <c r="N1467" s="2">
        <v>109.15</v>
      </c>
      <c r="O1467" s="2">
        <v>0.03</v>
      </c>
      <c r="P1467" s="2">
        <v>8529</v>
      </c>
    </row>
    <row r="1468" spans="1:16" x14ac:dyDescent="0.3">
      <c r="A1468" s="27">
        <v>42202</v>
      </c>
      <c r="B1468" s="2">
        <v>122.2</v>
      </c>
      <c r="C1468" s="2">
        <v>122.35</v>
      </c>
      <c r="D1468" s="2">
        <v>122.11</v>
      </c>
      <c r="E1468" s="2">
        <v>122.35</v>
      </c>
      <c r="F1468" s="2">
        <v>0.15</v>
      </c>
      <c r="G1468" s="2">
        <v>944</v>
      </c>
      <c r="J1468" s="27">
        <v>42202</v>
      </c>
      <c r="K1468" s="2">
        <v>109.09</v>
      </c>
      <c r="L1468" s="2">
        <v>109.12</v>
      </c>
      <c r="M1468" s="2">
        <v>109.07</v>
      </c>
      <c r="N1468" s="2">
        <v>109.12</v>
      </c>
      <c r="O1468" s="2">
        <v>0.03</v>
      </c>
      <c r="P1468" s="2">
        <v>4715</v>
      </c>
    </row>
    <row r="1469" spans="1:16" x14ac:dyDescent="0.3">
      <c r="A1469" s="27">
        <v>42201</v>
      </c>
      <c r="B1469" s="2">
        <v>122.05</v>
      </c>
      <c r="C1469" s="2">
        <v>122.28</v>
      </c>
      <c r="D1469" s="2">
        <v>121.98</v>
      </c>
      <c r="E1469" s="2">
        <v>122.2</v>
      </c>
      <c r="F1469" s="2">
        <v>0.11</v>
      </c>
      <c r="G1469" s="2">
        <v>218</v>
      </c>
      <c r="J1469" s="27">
        <v>42201</v>
      </c>
      <c r="K1469" s="2">
        <v>109.09</v>
      </c>
      <c r="L1469" s="2">
        <v>109.13</v>
      </c>
      <c r="M1469" s="2">
        <v>109.06</v>
      </c>
      <c r="N1469" s="2">
        <v>109.09</v>
      </c>
      <c r="O1469" s="2">
        <v>0</v>
      </c>
      <c r="P1469" s="2">
        <v>252</v>
      </c>
    </row>
    <row r="1470" spans="1:16" x14ac:dyDescent="0.3">
      <c r="A1470" s="27">
        <v>42200</v>
      </c>
      <c r="B1470" s="2">
        <v>122.09</v>
      </c>
      <c r="C1470" s="2">
        <v>122.15</v>
      </c>
      <c r="D1470" s="2">
        <v>121.78</v>
      </c>
      <c r="E1470" s="2">
        <v>122.09</v>
      </c>
      <c r="F1470" s="2">
        <v>0.14000000000000001</v>
      </c>
      <c r="G1470" s="2">
        <v>-161</v>
      </c>
      <c r="J1470" s="27">
        <v>42200</v>
      </c>
      <c r="K1470" s="2">
        <v>109.09</v>
      </c>
      <c r="L1470" s="2">
        <v>109.11</v>
      </c>
      <c r="M1470" s="2">
        <v>109.04</v>
      </c>
      <c r="N1470" s="2">
        <v>109.09</v>
      </c>
      <c r="O1470" s="2">
        <v>0.02</v>
      </c>
      <c r="P1470" s="2">
        <v>952</v>
      </c>
    </row>
    <row r="1471" spans="1:16" x14ac:dyDescent="0.3">
      <c r="A1471" s="27">
        <v>42199</v>
      </c>
      <c r="B1471" s="2">
        <v>121.75</v>
      </c>
      <c r="C1471" s="2">
        <v>121.95</v>
      </c>
      <c r="D1471" s="2">
        <v>121.73</v>
      </c>
      <c r="E1471" s="2">
        <v>121.95</v>
      </c>
      <c r="F1471" s="2">
        <v>0.04</v>
      </c>
      <c r="G1471" s="2">
        <v>-293</v>
      </c>
      <c r="J1471" s="27">
        <v>42199</v>
      </c>
      <c r="K1471" s="2">
        <v>109.02</v>
      </c>
      <c r="L1471" s="2">
        <v>109.07</v>
      </c>
      <c r="M1471" s="2">
        <v>109.01</v>
      </c>
      <c r="N1471" s="2">
        <v>109.07</v>
      </c>
      <c r="O1471" s="2">
        <v>0.03</v>
      </c>
      <c r="P1471" s="2">
        <v>-2738</v>
      </c>
    </row>
    <row r="1472" spans="1:16" x14ac:dyDescent="0.3">
      <c r="A1472" s="27">
        <v>42198</v>
      </c>
      <c r="B1472" s="2">
        <v>121.71</v>
      </c>
      <c r="C1472" s="2">
        <v>121.91</v>
      </c>
      <c r="D1472" s="2">
        <v>121.56</v>
      </c>
      <c r="E1472" s="2">
        <v>121.91</v>
      </c>
      <c r="F1472" s="2">
        <v>0</v>
      </c>
      <c r="G1472" s="2">
        <v>761</v>
      </c>
      <c r="J1472" s="27">
        <v>42198</v>
      </c>
      <c r="K1472" s="2">
        <v>108.99</v>
      </c>
      <c r="L1472" s="2">
        <v>109.04</v>
      </c>
      <c r="M1472" s="2">
        <v>108.95</v>
      </c>
      <c r="N1472" s="2">
        <v>109.04</v>
      </c>
      <c r="O1472" s="2">
        <v>0.02</v>
      </c>
      <c r="P1472" s="2">
        <v>7764</v>
      </c>
    </row>
    <row r="1473" spans="1:16" x14ac:dyDescent="0.3">
      <c r="A1473" s="27">
        <v>42195</v>
      </c>
      <c r="B1473" s="2">
        <v>121.7</v>
      </c>
      <c r="C1473" s="2">
        <v>121.95</v>
      </c>
      <c r="D1473" s="2">
        <v>121.66</v>
      </c>
      <c r="E1473" s="2">
        <v>121.91</v>
      </c>
      <c r="F1473" s="2">
        <v>-0.13</v>
      </c>
      <c r="G1473" s="2">
        <v>-1252</v>
      </c>
      <c r="J1473" s="27">
        <v>42195</v>
      </c>
      <c r="K1473" s="2">
        <v>109</v>
      </c>
      <c r="L1473" s="2">
        <v>109.04</v>
      </c>
      <c r="M1473" s="2">
        <v>108.99</v>
      </c>
      <c r="N1473" s="2">
        <v>109.02</v>
      </c>
      <c r="O1473" s="2">
        <v>-0.04</v>
      </c>
      <c r="P1473" s="2">
        <v>-7354</v>
      </c>
    </row>
    <row r="1474" spans="1:16" x14ac:dyDescent="0.3">
      <c r="A1474" s="27">
        <v>42194</v>
      </c>
      <c r="B1474" s="2">
        <v>122.43</v>
      </c>
      <c r="C1474" s="2">
        <v>122.58</v>
      </c>
      <c r="D1474" s="2">
        <v>122.03</v>
      </c>
      <c r="E1474" s="2">
        <v>122.04</v>
      </c>
      <c r="F1474" s="2">
        <v>-0.21</v>
      </c>
      <c r="G1474" s="2">
        <v>649</v>
      </c>
      <c r="J1474" s="27">
        <v>42194</v>
      </c>
      <c r="K1474" s="2">
        <v>109.13</v>
      </c>
      <c r="L1474" s="2">
        <v>109.19</v>
      </c>
      <c r="M1474" s="2">
        <v>109.06</v>
      </c>
      <c r="N1474" s="2">
        <v>109.06</v>
      </c>
      <c r="O1474" s="2">
        <v>-0.04</v>
      </c>
      <c r="P1474" s="2">
        <v>2559</v>
      </c>
    </row>
    <row r="1475" spans="1:16" x14ac:dyDescent="0.3">
      <c r="A1475" s="27">
        <v>42193</v>
      </c>
      <c r="B1475" s="2">
        <v>122.15</v>
      </c>
      <c r="C1475" s="2">
        <v>122.36</v>
      </c>
      <c r="D1475" s="2">
        <v>121.99</v>
      </c>
      <c r="E1475" s="2">
        <v>122.25</v>
      </c>
      <c r="F1475" s="2">
        <v>0.3</v>
      </c>
      <c r="G1475" s="2">
        <v>1657</v>
      </c>
      <c r="J1475" s="27">
        <v>42193</v>
      </c>
      <c r="K1475" s="2">
        <v>109.03</v>
      </c>
      <c r="L1475" s="2">
        <v>109.12</v>
      </c>
      <c r="M1475" s="2">
        <v>109.02</v>
      </c>
      <c r="N1475" s="2">
        <v>109.1</v>
      </c>
      <c r="O1475" s="2">
        <v>0.1</v>
      </c>
      <c r="P1475" s="2">
        <v>3906</v>
      </c>
    </row>
    <row r="1476" spans="1:16" x14ac:dyDescent="0.3">
      <c r="A1476" s="27">
        <v>42192</v>
      </c>
      <c r="B1476" s="2">
        <v>122.3</v>
      </c>
      <c r="C1476" s="2">
        <v>122.39</v>
      </c>
      <c r="D1476" s="2">
        <v>121.93</v>
      </c>
      <c r="E1476" s="2">
        <v>121.95</v>
      </c>
      <c r="F1476" s="2">
        <v>-0.35</v>
      </c>
      <c r="G1476" s="2">
        <v>360</v>
      </c>
      <c r="J1476" s="27">
        <v>42192</v>
      </c>
      <c r="K1476" s="2">
        <v>109.02</v>
      </c>
      <c r="L1476" s="2">
        <v>109.07</v>
      </c>
      <c r="M1476" s="2">
        <v>109</v>
      </c>
      <c r="N1476" s="2">
        <v>109</v>
      </c>
      <c r="O1476" s="2">
        <v>-0.01</v>
      </c>
      <c r="P1476" s="2">
        <v>8693</v>
      </c>
    </row>
    <row r="1477" spans="1:16" x14ac:dyDescent="0.3">
      <c r="A1477" s="27">
        <v>42191</v>
      </c>
      <c r="B1477" s="2">
        <v>122.3</v>
      </c>
      <c r="C1477" s="2">
        <v>122.4</v>
      </c>
      <c r="D1477" s="2">
        <v>121.97</v>
      </c>
      <c r="E1477" s="2">
        <v>122.3</v>
      </c>
      <c r="F1477" s="2">
        <v>0.6</v>
      </c>
      <c r="G1477" s="2">
        <v>-254</v>
      </c>
      <c r="J1477" s="27">
        <v>42191</v>
      </c>
      <c r="K1477" s="2">
        <v>109.02</v>
      </c>
      <c r="L1477" s="2">
        <v>109.04</v>
      </c>
      <c r="M1477" s="2">
        <v>108.95</v>
      </c>
      <c r="N1477" s="2">
        <v>109.01</v>
      </c>
      <c r="O1477" s="2">
        <v>0.08</v>
      </c>
      <c r="P1477" s="2">
        <v>-3361</v>
      </c>
    </row>
    <row r="1478" spans="1:16" x14ac:dyDescent="0.3">
      <c r="A1478" s="27">
        <v>42188</v>
      </c>
      <c r="B1478" s="2">
        <v>121.92</v>
      </c>
      <c r="C1478" s="2">
        <v>121.98</v>
      </c>
      <c r="D1478" s="2">
        <v>121.62</v>
      </c>
      <c r="E1478" s="2">
        <v>121.7</v>
      </c>
      <c r="F1478" s="2">
        <v>0.14000000000000001</v>
      </c>
      <c r="G1478" s="2">
        <v>70</v>
      </c>
      <c r="J1478" s="27">
        <v>42188</v>
      </c>
      <c r="K1478" s="2">
        <v>108.99</v>
      </c>
      <c r="L1478" s="2">
        <v>109</v>
      </c>
      <c r="M1478" s="2">
        <v>108.91</v>
      </c>
      <c r="N1478" s="2">
        <v>108.93</v>
      </c>
      <c r="O1478" s="2">
        <v>0.02</v>
      </c>
      <c r="P1478" s="2">
        <v>-5093</v>
      </c>
    </row>
    <row r="1479" spans="1:16" x14ac:dyDescent="0.3">
      <c r="A1479" s="27">
        <v>42187</v>
      </c>
      <c r="B1479" s="2">
        <v>121.86</v>
      </c>
      <c r="C1479" s="2">
        <v>121.99</v>
      </c>
      <c r="D1479" s="2">
        <v>121.53</v>
      </c>
      <c r="E1479" s="2">
        <v>121.56</v>
      </c>
      <c r="F1479" s="2">
        <v>-0.61</v>
      </c>
      <c r="G1479" s="2">
        <v>-2936</v>
      </c>
      <c r="J1479" s="27">
        <v>42187</v>
      </c>
      <c r="K1479" s="2">
        <v>108.98</v>
      </c>
      <c r="L1479" s="2">
        <v>109</v>
      </c>
      <c r="M1479" s="2">
        <v>108.91</v>
      </c>
      <c r="N1479" s="2">
        <v>108.91</v>
      </c>
      <c r="O1479" s="2">
        <v>-0.11</v>
      </c>
      <c r="P1479" s="2">
        <v>-6344</v>
      </c>
    </row>
    <row r="1480" spans="1:16" x14ac:dyDescent="0.3">
      <c r="A1480" s="27">
        <v>42186</v>
      </c>
      <c r="B1480" s="2">
        <v>122.27</v>
      </c>
      <c r="C1480" s="2">
        <v>122.43</v>
      </c>
      <c r="D1480" s="2">
        <v>122.03</v>
      </c>
      <c r="E1480" s="2">
        <v>122.17</v>
      </c>
      <c r="F1480" s="2">
        <v>-0.24</v>
      </c>
      <c r="G1480" s="2">
        <v>-918</v>
      </c>
      <c r="J1480" s="27">
        <v>42186</v>
      </c>
      <c r="K1480" s="2">
        <v>109.05</v>
      </c>
      <c r="L1480" s="2">
        <v>109.07</v>
      </c>
      <c r="M1480" s="2">
        <v>108.99</v>
      </c>
      <c r="N1480" s="2">
        <v>109.02</v>
      </c>
      <c r="O1480" s="2">
        <v>-0.04</v>
      </c>
      <c r="P1480" s="2">
        <v>-1002</v>
      </c>
    </row>
    <row r="1481" spans="1:16" x14ac:dyDescent="0.3">
      <c r="A1481" s="27">
        <v>42185</v>
      </c>
      <c r="B1481" s="2">
        <v>122.5</v>
      </c>
      <c r="C1481" s="2">
        <v>122.61</v>
      </c>
      <c r="D1481" s="2">
        <v>122.28</v>
      </c>
      <c r="E1481" s="2">
        <v>122.41</v>
      </c>
      <c r="F1481" s="2">
        <v>-0.05</v>
      </c>
      <c r="G1481" s="2">
        <v>-1107</v>
      </c>
      <c r="J1481" s="27">
        <v>42185</v>
      </c>
      <c r="K1481" s="2">
        <v>109.09</v>
      </c>
      <c r="L1481" s="2">
        <v>109.12</v>
      </c>
      <c r="M1481" s="2">
        <v>109.06</v>
      </c>
      <c r="N1481" s="2">
        <v>109.06</v>
      </c>
      <c r="O1481" s="2">
        <v>-0.03</v>
      </c>
      <c r="P1481" s="2">
        <v>-4511</v>
      </c>
    </row>
    <row r="1482" spans="1:16" x14ac:dyDescent="0.3">
      <c r="A1482" s="27">
        <v>42184</v>
      </c>
      <c r="B1482" s="2">
        <v>122.5</v>
      </c>
      <c r="C1482" s="2">
        <v>122.8</v>
      </c>
      <c r="D1482" s="2">
        <v>122.32</v>
      </c>
      <c r="E1482" s="2">
        <v>122.46</v>
      </c>
      <c r="F1482" s="2">
        <v>0.51</v>
      </c>
      <c r="G1482" s="2">
        <v>-961</v>
      </c>
      <c r="J1482" s="27">
        <v>42184</v>
      </c>
      <c r="K1482" s="2">
        <v>109.13</v>
      </c>
      <c r="L1482" s="2">
        <v>109.17</v>
      </c>
      <c r="M1482" s="2">
        <v>109.08</v>
      </c>
      <c r="N1482" s="2">
        <v>109.09</v>
      </c>
      <c r="O1482" s="2">
        <v>0.1</v>
      </c>
      <c r="P1482" s="2">
        <v>-686</v>
      </c>
    </row>
    <row r="1483" spans="1:16" x14ac:dyDescent="0.3">
      <c r="A1483" s="27">
        <v>42181</v>
      </c>
      <c r="B1483" s="2">
        <v>122</v>
      </c>
      <c r="C1483" s="2">
        <v>122.29</v>
      </c>
      <c r="D1483" s="2">
        <v>121.89</v>
      </c>
      <c r="E1483" s="2">
        <v>121.95</v>
      </c>
      <c r="F1483" s="2">
        <v>-0.05</v>
      </c>
      <c r="G1483" s="2">
        <v>-124</v>
      </c>
      <c r="J1483" s="27">
        <v>42181</v>
      </c>
      <c r="K1483" s="2">
        <v>109.01</v>
      </c>
      <c r="L1483" s="2">
        <v>109.05</v>
      </c>
      <c r="M1483" s="2">
        <v>108.97</v>
      </c>
      <c r="N1483" s="2">
        <v>108.99</v>
      </c>
      <c r="O1483" s="2">
        <v>0</v>
      </c>
      <c r="P1483" s="2">
        <v>-2095</v>
      </c>
    </row>
    <row r="1484" spans="1:16" x14ac:dyDescent="0.3">
      <c r="A1484" s="27">
        <v>42180</v>
      </c>
      <c r="B1484" s="2">
        <v>122.45</v>
      </c>
      <c r="C1484" s="2">
        <v>122.45</v>
      </c>
      <c r="D1484" s="2">
        <v>121.86</v>
      </c>
      <c r="E1484" s="2">
        <v>122</v>
      </c>
      <c r="F1484" s="2">
        <v>-0.28999999999999998</v>
      </c>
      <c r="G1484" s="2">
        <v>-1515</v>
      </c>
      <c r="J1484" s="27">
        <v>42180</v>
      </c>
      <c r="K1484" s="2">
        <v>109.03</v>
      </c>
      <c r="L1484" s="2">
        <v>109.06</v>
      </c>
      <c r="M1484" s="2">
        <v>108.96</v>
      </c>
      <c r="N1484" s="2">
        <v>108.99</v>
      </c>
      <c r="O1484" s="2">
        <v>-0.01</v>
      </c>
      <c r="P1484" s="2">
        <v>-3711</v>
      </c>
    </row>
    <row r="1485" spans="1:16" x14ac:dyDescent="0.3">
      <c r="A1485" s="27">
        <v>42179</v>
      </c>
      <c r="B1485" s="2">
        <v>122.19</v>
      </c>
      <c r="C1485" s="2">
        <v>122.35</v>
      </c>
      <c r="D1485" s="2">
        <v>121.92</v>
      </c>
      <c r="E1485" s="2">
        <v>122.29</v>
      </c>
      <c r="F1485" s="2">
        <v>0.12</v>
      </c>
      <c r="G1485" s="2">
        <v>95</v>
      </c>
      <c r="J1485" s="27">
        <v>42179</v>
      </c>
      <c r="K1485" s="2">
        <v>108.96</v>
      </c>
      <c r="L1485" s="2">
        <v>109.02</v>
      </c>
      <c r="M1485" s="2">
        <v>108.92</v>
      </c>
      <c r="N1485" s="2">
        <v>109</v>
      </c>
      <c r="O1485" s="2">
        <v>-0.01</v>
      </c>
      <c r="P1485" s="2">
        <v>-711</v>
      </c>
    </row>
    <row r="1486" spans="1:16" x14ac:dyDescent="0.3">
      <c r="A1486" s="27">
        <v>42178</v>
      </c>
      <c r="B1486" s="2">
        <v>121.4</v>
      </c>
      <c r="C1486" s="2">
        <v>122.23</v>
      </c>
      <c r="D1486" s="2">
        <v>121.4</v>
      </c>
      <c r="E1486" s="2">
        <v>122.17</v>
      </c>
      <c r="F1486" s="2">
        <v>0.28999999999999998</v>
      </c>
      <c r="G1486" s="2">
        <v>30</v>
      </c>
      <c r="J1486" s="27">
        <v>42178</v>
      </c>
      <c r="K1486" s="2">
        <v>108.97</v>
      </c>
      <c r="L1486" s="2">
        <v>109.06</v>
      </c>
      <c r="M1486" s="2">
        <v>108.97</v>
      </c>
      <c r="N1486" s="2">
        <v>109.01</v>
      </c>
      <c r="O1486" s="2">
        <v>-0.03</v>
      </c>
      <c r="P1486" s="2">
        <v>-2416</v>
      </c>
    </row>
    <row r="1487" spans="1:16" x14ac:dyDescent="0.3">
      <c r="A1487" s="27">
        <v>42177</v>
      </c>
      <c r="B1487" s="2">
        <v>122.69</v>
      </c>
      <c r="C1487" s="2">
        <v>122.7</v>
      </c>
      <c r="D1487" s="2">
        <v>121.51</v>
      </c>
      <c r="E1487" s="2">
        <v>121.88</v>
      </c>
      <c r="F1487" s="2">
        <v>-0.62</v>
      </c>
      <c r="G1487" s="2">
        <v>675</v>
      </c>
      <c r="J1487" s="27">
        <v>42177</v>
      </c>
      <c r="K1487" s="2">
        <v>109.15</v>
      </c>
      <c r="L1487" s="2">
        <v>109.15</v>
      </c>
      <c r="M1487" s="2">
        <v>108.99</v>
      </c>
      <c r="N1487" s="2">
        <v>109.04</v>
      </c>
      <c r="O1487" s="2">
        <v>-0.08</v>
      </c>
      <c r="P1487" s="2">
        <v>2274</v>
      </c>
    </row>
    <row r="1488" spans="1:16" x14ac:dyDescent="0.3">
      <c r="A1488" s="27">
        <v>42174</v>
      </c>
      <c r="B1488" s="2">
        <v>122.01</v>
      </c>
      <c r="C1488" s="2">
        <v>122.59</v>
      </c>
      <c r="D1488" s="2">
        <v>121.95</v>
      </c>
      <c r="E1488" s="2">
        <v>122.5</v>
      </c>
      <c r="F1488" s="2">
        <v>0.7</v>
      </c>
      <c r="G1488" s="2">
        <v>1068</v>
      </c>
      <c r="J1488" s="27">
        <v>42174</v>
      </c>
      <c r="K1488" s="2">
        <v>109.08</v>
      </c>
      <c r="L1488" s="2">
        <v>109.19</v>
      </c>
      <c r="M1488" s="2">
        <v>109.08</v>
      </c>
      <c r="N1488" s="2">
        <v>109.12</v>
      </c>
      <c r="O1488" s="2">
        <v>0.05</v>
      </c>
      <c r="P1488" s="2">
        <v>483</v>
      </c>
    </row>
    <row r="1489" spans="1:16" x14ac:dyDescent="0.3">
      <c r="A1489" s="27">
        <v>42173</v>
      </c>
      <c r="B1489" s="2">
        <v>121.59</v>
      </c>
      <c r="C1489" s="2">
        <v>121.92</v>
      </c>
      <c r="D1489" s="2">
        <v>121.41</v>
      </c>
      <c r="E1489" s="2">
        <v>121.8</v>
      </c>
      <c r="F1489" s="2">
        <v>0.51</v>
      </c>
      <c r="G1489" s="2">
        <v>242</v>
      </c>
      <c r="J1489" s="27">
        <v>42173</v>
      </c>
      <c r="K1489" s="2">
        <v>109.07</v>
      </c>
      <c r="L1489" s="2">
        <v>109.11</v>
      </c>
      <c r="M1489" s="2">
        <v>109.05</v>
      </c>
      <c r="N1489" s="2">
        <v>109.07</v>
      </c>
      <c r="O1489" s="2">
        <v>0.08</v>
      </c>
      <c r="P1489" s="2">
        <v>-5999</v>
      </c>
    </row>
    <row r="1490" spans="1:16" x14ac:dyDescent="0.3">
      <c r="A1490" s="27">
        <v>42172</v>
      </c>
      <c r="B1490" s="2">
        <v>121.85</v>
      </c>
      <c r="C1490" s="2">
        <v>121.98</v>
      </c>
      <c r="D1490" s="2">
        <v>121.27</v>
      </c>
      <c r="E1490" s="2">
        <v>121.29</v>
      </c>
      <c r="F1490" s="2">
        <v>-0.56999999999999995</v>
      </c>
      <c r="G1490" s="2">
        <v>-53</v>
      </c>
      <c r="J1490" s="27">
        <v>42172</v>
      </c>
      <c r="K1490" s="2">
        <v>109.12</v>
      </c>
      <c r="L1490" s="2">
        <v>109.13</v>
      </c>
      <c r="M1490" s="2">
        <v>108.98</v>
      </c>
      <c r="N1490" s="2">
        <v>108.99</v>
      </c>
      <c r="O1490" s="2">
        <v>-0.14000000000000001</v>
      </c>
      <c r="P1490" s="2">
        <v>-5640</v>
      </c>
    </row>
    <row r="1491" spans="1:16" x14ac:dyDescent="0.3">
      <c r="A1491" s="27">
        <v>42171</v>
      </c>
      <c r="B1491" s="2">
        <v>122.38</v>
      </c>
      <c r="C1491" s="2">
        <v>122.4</v>
      </c>
      <c r="D1491" s="2">
        <v>121.94</v>
      </c>
      <c r="E1491" s="2">
        <v>122.08</v>
      </c>
      <c r="F1491" s="2">
        <v>-0.19</v>
      </c>
      <c r="G1491" s="2">
        <v>577</v>
      </c>
      <c r="J1491" s="27">
        <v>42171</v>
      </c>
      <c r="K1491" s="2">
        <v>109.31</v>
      </c>
      <c r="L1491" s="2">
        <v>109.31</v>
      </c>
      <c r="M1491" s="2">
        <v>109.23</v>
      </c>
      <c r="N1491" s="2">
        <v>109.26</v>
      </c>
      <c r="O1491" s="2">
        <v>0</v>
      </c>
      <c r="P1491" s="2">
        <v>-3011</v>
      </c>
    </row>
    <row r="1492" spans="1:16" x14ac:dyDescent="0.3">
      <c r="A1492" s="27">
        <v>42170</v>
      </c>
      <c r="B1492" s="2">
        <v>122.88</v>
      </c>
      <c r="C1492" s="2">
        <v>123.02</v>
      </c>
      <c r="D1492" s="2">
        <v>122.17</v>
      </c>
      <c r="E1492" s="2">
        <v>122.27</v>
      </c>
      <c r="F1492" s="2">
        <v>-0.4</v>
      </c>
      <c r="G1492" s="2">
        <v>1281</v>
      </c>
      <c r="J1492" s="27">
        <v>42170</v>
      </c>
      <c r="K1492" s="2">
        <v>109.3</v>
      </c>
      <c r="L1492" s="2">
        <v>109.35</v>
      </c>
      <c r="M1492" s="2">
        <v>109.25</v>
      </c>
      <c r="N1492" s="2">
        <v>109.26</v>
      </c>
      <c r="O1492" s="2">
        <v>0</v>
      </c>
      <c r="P1492" s="2">
        <v>3082</v>
      </c>
    </row>
    <row r="1493" spans="1:16" x14ac:dyDescent="0.3">
      <c r="A1493" s="27">
        <v>42167</v>
      </c>
      <c r="B1493" s="2">
        <v>122.3</v>
      </c>
      <c r="C1493" s="2">
        <v>122.72</v>
      </c>
      <c r="D1493" s="2">
        <v>122.22</v>
      </c>
      <c r="E1493" s="2">
        <v>122.67</v>
      </c>
      <c r="F1493" s="2">
        <v>0.8</v>
      </c>
      <c r="G1493" s="2">
        <v>1854</v>
      </c>
      <c r="J1493" s="27">
        <v>42167</v>
      </c>
      <c r="K1493" s="2">
        <v>109.18</v>
      </c>
      <c r="L1493" s="2">
        <v>109.29</v>
      </c>
      <c r="M1493" s="2">
        <v>109.17</v>
      </c>
      <c r="N1493" s="2">
        <v>109.26</v>
      </c>
      <c r="O1493" s="2">
        <v>0.16</v>
      </c>
      <c r="P1493" s="2">
        <v>6155</v>
      </c>
    </row>
    <row r="1494" spans="1:16" x14ac:dyDescent="0.3">
      <c r="A1494" s="27">
        <v>42166</v>
      </c>
      <c r="B1494" s="2">
        <v>122.6</v>
      </c>
      <c r="C1494" s="2">
        <v>122.69</v>
      </c>
      <c r="D1494" s="2">
        <v>121.6</v>
      </c>
      <c r="E1494" s="2">
        <v>121.87</v>
      </c>
      <c r="F1494" s="2">
        <v>-0.73</v>
      </c>
      <c r="G1494" s="2">
        <v>-3131</v>
      </c>
      <c r="J1494" s="27">
        <v>42166</v>
      </c>
      <c r="K1494" s="2">
        <v>109.27</v>
      </c>
      <c r="L1494" s="2">
        <v>109.38</v>
      </c>
      <c r="M1494" s="2">
        <v>109.02</v>
      </c>
      <c r="N1494" s="2">
        <v>109.1</v>
      </c>
      <c r="O1494" s="2">
        <v>-0.16</v>
      </c>
      <c r="P1494" s="2">
        <v>2634</v>
      </c>
    </row>
    <row r="1495" spans="1:16" x14ac:dyDescent="0.3">
      <c r="A1495" s="27">
        <v>42165</v>
      </c>
      <c r="B1495" s="2">
        <v>122.7</v>
      </c>
      <c r="C1495" s="2">
        <v>122.83</v>
      </c>
      <c r="D1495" s="2">
        <v>122.34</v>
      </c>
      <c r="E1495" s="2">
        <v>122.6</v>
      </c>
      <c r="F1495" s="2">
        <v>-0.21</v>
      </c>
      <c r="G1495" s="2">
        <v>-1801</v>
      </c>
      <c r="J1495" s="27">
        <v>42165</v>
      </c>
      <c r="K1495" s="2">
        <v>109.33</v>
      </c>
      <c r="L1495" s="2">
        <v>109.36</v>
      </c>
      <c r="M1495" s="2">
        <v>109.22</v>
      </c>
      <c r="N1495" s="2">
        <v>109.26</v>
      </c>
      <c r="O1495" s="2">
        <v>-0.08</v>
      </c>
      <c r="P1495" s="2">
        <v>485</v>
      </c>
    </row>
    <row r="1496" spans="1:16" x14ac:dyDescent="0.3">
      <c r="A1496" s="27">
        <v>42164</v>
      </c>
      <c r="B1496" s="2">
        <v>122.41</v>
      </c>
      <c r="C1496" s="2">
        <v>122.81</v>
      </c>
      <c r="D1496" s="2">
        <v>122.37</v>
      </c>
      <c r="E1496" s="2">
        <v>122.81</v>
      </c>
      <c r="F1496" s="2">
        <v>0.54</v>
      </c>
      <c r="G1496" s="2">
        <v>-941</v>
      </c>
      <c r="J1496" s="27">
        <v>42164</v>
      </c>
      <c r="K1496" s="2">
        <v>109.35</v>
      </c>
      <c r="L1496" s="2">
        <v>109.39</v>
      </c>
      <c r="M1496" s="2">
        <v>109.3</v>
      </c>
      <c r="N1496" s="2">
        <v>109.34</v>
      </c>
      <c r="O1496" s="2">
        <v>0</v>
      </c>
      <c r="P1496" s="2">
        <v>-3308</v>
      </c>
    </row>
    <row r="1497" spans="1:16" x14ac:dyDescent="0.3">
      <c r="A1497" s="27">
        <v>42163</v>
      </c>
      <c r="B1497" s="2">
        <v>122.25</v>
      </c>
      <c r="C1497" s="2">
        <v>122.38</v>
      </c>
      <c r="D1497" s="2">
        <v>121.97</v>
      </c>
      <c r="E1497" s="2">
        <v>122.27</v>
      </c>
      <c r="F1497" s="2">
        <v>-0.14000000000000001</v>
      </c>
      <c r="G1497" s="2">
        <v>2653</v>
      </c>
      <c r="J1497" s="27">
        <v>42163</v>
      </c>
      <c r="K1497" s="2">
        <v>109.33</v>
      </c>
      <c r="L1497" s="2">
        <v>109.36</v>
      </c>
      <c r="M1497" s="2">
        <v>109.26</v>
      </c>
      <c r="N1497" s="2">
        <v>109.34</v>
      </c>
      <c r="O1497" s="2">
        <v>0.04</v>
      </c>
      <c r="P1497" s="2">
        <v>7370</v>
      </c>
    </row>
    <row r="1498" spans="1:16" x14ac:dyDescent="0.3">
      <c r="A1498" s="27">
        <v>42160</v>
      </c>
      <c r="B1498" s="2">
        <v>122.7</v>
      </c>
      <c r="C1498" s="2">
        <v>122.77</v>
      </c>
      <c r="D1498" s="2">
        <v>122.19</v>
      </c>
      <c r="E1498" s="2">
        <v>122.41</v>
      </c>
      <c r="F1498" s="2">
        <v>0.21</v>
      </c>
      <c r="G1498" s="2">
        <v>1074</v>
      </c>
      <c r="J1498" s="27">
        <v>42160</v>
      </c>
      <c r="K1498" s="2">
        <v>109.27</v>
      </c>
      <c r="L1498" s="2">
        <v>109.38</v>
      </c>
      <c r="M1498" s="2">
        <v>109.25</v>
      </c>
      <c r="N1498" s="2">
        <v>109.3</v>
      </c>
      <c r="O1498" s="2">
        <v>0.1</v>
      </c>
      <c r="P1498" s="2">
        <v>1591</v>
      </c>
    </row>
    <row r="1499" spans="1:16" x14ac:dyDescent="0.3">
      <c r="A1499" s="27">
        <v>42159</v>
      </c>
      <c r="B1499" s="2">
        <v>122</v>
      </c>
      <c r="C1499" s="2">
        <v>122.6</v>
      </c>
      <c r="D1499" s="2">
        <v>121.92</v>
      </c>
      <c r="E1499" s="2">
        <v>122.2</v>
      </c>
      <c r="F1499" s="2">
        <v>-0.5</v>
      </c>
      <c r="G1499" s="2">
        <v>749</v>
      </c>
      <c r="J1499" s="27">
        <v>42159</v>
      </c>
      <c r="K1499" s="2">
        <v>109.14</v>
      </c>
      <c r="L1499" s="2">
        <v>109.25</v>
      </c>
      <c r="M1499" s="2">
        <v>109.11</v>
      </c>
      <c r="N1499" s="2">
        <v>109.2</v>
      </c>
      <c r="O1499" s="2">
        <v>-0.02</v>
      </c>
      <c r="P1499" s="2">
        <v>1596</v>
      </c>
    </row>
    <row r="1500" spans="1:16" x14ac:dyDescent="0.3">
      <c r="A1500" s="27">
        <v>42158</v>
      </c>
      <c r="B1500" s="2">
        <v>123.31</v>
      </c>
      <c r="C1500" s="2">
        <v>123.4</v>
      </c>
      <c r="D1500" s="2">
        <v>122.7</v>
      </c>
      <c r="E1500" s="2">
        <v>122.7</v>
      </c>
      <c r="F1500" s="2">
        <v>-1.03</v>
      </c>
      <c r="G1500" s="2">
        <v>-876</v>
      </c>
      <c r="J1500" s="27">
        <v>42158</v>
      </c>
      <c r="K1500" s="2">
        <v>109.35</v>
      </c>
      <c r="L1500" s="2">
        <v>109.4</v>
      </c>
      <c r="M1500" s="2">
        <v>109.22</v>
      </c>
      <c r="N1500" s="2">
        <v>109.22</v>
      </c>
      <c r="O1500" s="2">
        <v>-0.18</v>
      </c>
      <c r="P1500" s="2">
        <v>-10100</v>
      </c>
    </row>
    <row r="1501" spans="1:16" x14ac:dyDescent="0.3">
      <c r="A1501" s="27">
        <v>42157</v>
      </c>
      <c r="B1501" s="2">
        <v>123.63</v>
      </c>
      <c r="C1501" s="2">
        <v>124.25</v>
      </c>
      <c r="D1501" s="2">
        <v>123.6</v>
      </c>
      <c r="E1501" s="2">
        <v>123.73</v>
      </c>
      <c r="F1501" s="2">
        <v>7.0000000000000007E-2</v>
      </c>
      <c r="G1501" s="2">
        <v>2784</v>
      </c>
      <c r="J1501" s="27">
        <v>42157</v>
      </c>
      <c r="K1501" s="2">
        <v>109.38</v>
      </c>
      <c r="L1501" s="2">
        <v>109.52</v>
      </c>
      <c r="M1501" s="2">
        <v>109.38</v>
      </c>
      <c r="N1501" s="2">
        <v>109.4</v>
      </c>
      <c r="O1501" s="2">
        <v>0.04</v>
      </c>
      <c r="P1501" s="2">
        <v>13802</v>
      </c>
    </row>
    <row r="1502" spans="1:16" x14ac:dyDescent="0.3">
      <c r="A1502" s="27">
        <v>42156</v>
      </c>
      <c r="B1502" s="2">
        <v>123.96</v>
      </c>
      <c r="C1502" s="2">
        <v>124.23</v>
      </c>
      <c r="D1502" s="2">
        <v>123.56</v>
      </c>
      <c r="E1502" s="2">
        <v>123.66</v>
      </c>
      <c r="F1502" s="2">
        <v>-0.37</v>
      </c>
      <c r="G1502" s="2">
        <v>-821</v>
      </c>
      <c r="J1502" s="27">
        <v>42156</v>
      </c>
      <c r="K1502" s="2">
        <v>109.36</v>
      </c>
      <c r="L1502" s="2">
        <v>109.41</v>
      </c>
      <c r="M1502" s="2">
        <v>109.32</v>
      </c>
      <c r="N1502" s="2">
        <v>109.36</v>
      </c>
      <c r="O1502" s="2">
        <v>-0.02</v>
      </c>
      <c r="P1502" s="2">
        <v>1773</v>
      </c>
    </row>
    <row r="1503" spans="1:16" x14ac:dyDescent="0.3">
      <c r="A1503" s="27">
        <v>42153</v>
      </c>
      <c r="B1503" s="2">
        <v>123.4</v>
      </c>
      <c r="C1503" s="2">
        <v>124.03</v>
      </c>
      <c r="D1503" s="2">
        <v>123.22</v>
      </c>
      <c r="E1503" s="2">
        <v>124.03</v>
      </c>
      <c r="F1503" s="2">
        <v>1.03</v>
      </c>
      <c r="G1503" s="2">
        <v>-451</v>
      </c>
      <c r="J1503" s="27">
        <v>42153</v>
      </c>
      <c r="K1503" s="2">
        <v>109.24</v>
      </c>
      <c r="L1503" s="2">
        <v>109.38</v>
      </c>
      <c r="M1503" s="2">
        <v>109.22</v>
      </c>
      <c r="N1503" s="2">
        <v>109.38</v>
      </c>
      <c r="O1503" s="2">
        <v>0.23</v>
      </c>
      <c r="P1503" s="2">
        <v>14191</v>
      </c>
    </row>
    <row r="1504" spans="1:16" x14ac:dyDescent="0.3">
      <c r="A1504" s="27">
        <v>42152</v>
      </c>
      <c r="B1504" s="2">
        <v>122.67</v>
      </c>
      <c r="C1504" s="2">
        <v>123.04</v>
      </c>
      <c r="D1504" s="2">
        <v>122.54</v>
      </c>
      <c r="E1504" s="2">
        <v>123</v>
      </c>
      <c r="F1504" s="2">
        <v>0.39</v>
      </c>
      <c r="G1504" s="2">
        <v>1435</v>
      </c>
      <c r="J1504" s="27">
        <v>42152</v>
      </c>
      <c r="K1504" s="2">
        <v>109.12</v>
      </c>
      <c r="L1504" s="2">
        <v>109.19</v>
      </c>
      <c r="M1504" s="2">
        <v>109.1</v>
      </c>
      <c r="N1504" s="2">
        <v>109.15</v>
      </c>
      <c r="O1504" s="2">
        <v>0.05</v>
      </c>
      <c r="P1504" s="2">
        <v>4008</v>
      </c>
    </row>
    <row r="1505" spans="1:16" x14ac:dyDescent="0.3">
      <c r="A1505" s="27">
        <v>42151</v>
      </c>
      <c r="B1505" s="2">
        <v>122.49</v>
      </c>
      <c r="C1505" s="2">
        <v>122.73</v>
      </c>
      <c r="D1505" s="2">
        <v>122.37</v>
      </c>
      <c r="E1505" s="2">
        <v>122.61</v>
      </c>
      <c r="F1505" s="2">
        <v>0.45</v>
      </c>
      <c r="G1505" s="2">
        <v>3687</v>
      </c>
      <c r="J1505" s="27">
        <v>42151</v>
      </c>
      <c r="K1505" s="2">
        <v>109.06</v>
      </c>
      <c r="L1505" s="2">
        <v>109.14</v>
      </c>
      <c r="M1505" s="2">
        <v>109.02</v>
      </c>
      <c r="N1505" s="2">
        <v>109.1</v>
      </c>
      <c r="O1505" s="2">
        <v>0.12</v>
      </c>
      <c r="P1505" s="2">
        <v>-238</v>
      </c>
    </row>
    <row r="1506" spans="1:16" x14ac:dyDescent="0.3">
      <c r="A1506" s="27">
        <v>42150</v>
      </c>
      <c r="B1506" s="2">
        <v>122.09</v>
      </c>
      <c r="C1506" s="2">
        <v>122.62</v>
      </c>
      <c r="D1506" s="2">
        <v>122.03</v>
      </c>
      <c r="E1506" s="2">
        <v>122.16</v>
      </c>
      <c r="F1506" s="2">
        <v>-0.11</v>
      </c>
      <c r="G1506" s="2">
        <v>1693</v>
      </c>
      <c r="J1506" s="27">
        <v>42150</v>
      </c>
      <c r="K1506" s="2">
        <v>108.85</v>
      </c>
      <c r="L1506" s="2">
        <v>109.06</v>
      </c>
      <c r="M1506" s="2">
        <v>108.84</v>
      </c>
      <c r="N1506" s="2">
        <v>108.98</v>
      </c>
      <c r="O1506" s="2">
        <v>0.09</v>
      </c>
      <c r="P1506" s="2">
        <v>4059</v>
      </c>
    </row>
    <row r="1507" spans="1:16" x14ac:dyDescent="0.3">
      <c r="A1507" s="27">
        <v>42146</v>
      </c>
      <c r="B1507" s="2">
        <v>122.1</v>
      </c>
      <c r="C1507" s="2">
        <v>122.27</v>
      </c>
      <c r="D1507" s="2">
        <v>122.02</v>
      </c>
      <c r="E1507" s="2">
        <v>122.27</v>
      </c>
      <c r="F1507" s="2">
        <v>0.36</v>
      </c>
      <c r="G1507" s="2">
        <v>560</v>
      </c>
      <c r="J1507" s="27">
        <v>42146</v>
      </c>
      <c r="K1507" s="2">
        <v>108.88</v>
      </c>
      <c r="L1507" s="2">
        <v>108.94</v>
      </c>
      <c r="M1507" s="2">
        <v>108.85</v>
      </c>
      <c r="N1507" s="2">
        <v>108.89</v>
      </c>
      <c r="O1507" s="2">
        <v>0.05</v>
      </c>
      <c r="P1507" s="2">
        <v>1619</v>
      </c>
    </row>
    <row r="1508" spans="1:16" x14ac:dyDescent="0.3">
      <c r="A1508" s="27">
        <v>42145</v>
      </c>
      <c r="B1508" s="2">
        <v>122.2</v>
      </c>
      <c r="C1508" s="2">
        <v>122.54</v>
      </c>
      <c r="D1508" s="2">
        <v>121.91</v>
      </c>
      <c r="E1508" s="2">
        <v>121.91</v>
      </c>
      <c r="F1508" s="2">
        <v>-0.16</v>
      </c>
      <c r="G1508" s="2">
        <v>602</v>
      </c>
      <c r="J1508" s="27">
        <v>42145</v>
      </c>
      <c r="K1508" s="2">
        <v>108.87</v>
      </c>
      <c r="L1508" s="2">
        <v>108.94</v>
      </c>
      <c r="M1508" s="2">
        <v>108.84</v>
      </c>
      <c r="N1508" s="2">
        <v>108.84</v>
      </c>
      <c r="O1508" s="2">
        <v>0</v>
      </c>
      <c r="P1508" s="2">
        <v>-229</v>
      </c>
    </row>
    <row r="1509" spans="1:16" x14ac:dyDescent="0.3">
      <c r="A1509" s="27">
        <v>42144</v>
      </c>
      <c r="B1509" s="2">
        <v>121.48</v>
      </c>
      <c r="C1509" s="2">
        <v>122.3</v>
      </c>
      <c r="D1509" s="2">
        <v>121.48</v>
      </c>
      <c r="E1509" s="2">
        <v>122.07</v>
      </c>
      <c r="F1509" s="2">
        <v>0.5</v>
      </c>
      <c r="G1509" s="2">
        <v>-272</v>
      </c>
      <c r="J1509" s="27">
        <v>42144</v>
      </c>
      <c r="K1509" s="2">
        <v>108.74</v>
      </c>
      <c r="L1509" s="2">
        <v>109.12</v>
      </c>
      <c r="M1509" s="2">
        <v>108.73</v>
      </c>
      <c r="N1509" s="2">
        <v>108.84</v>
      </c>
      <c r="O1509" s="2">
        <v>0.09</v>
      </c>
      <c r="P1509" s="2">
        <v>-1221</v>
      </c>
    </row>
    <row r="1510" spans="1:16" x14ac:dyDescent="0.3">
      <c r="A1510" s="27">
        <v>42143</v>
      </c>
      <c r="B1510" s="2">
        <v>121.39</v>
      </c>
      <c r="C1510" s="2">
        <v>121.75</v>
      </c>
      <c r="D1510" s="2">
        <v>121.34</v>
      </c>
      <c r="E1510" s="2">
        <v>121.57</v>
      </c>
      <c r="F1510" s="2">
        <v>-0.23</v>
      </c>
      <c r="G1510" s="2">
        <v>11</v>
      </c>
      <c r="J1510" s="27">
        <v>42143</v>
      </c>
      <c r="K1510" s="2">
        <v>108.76</v>
      </c>
      <c r="L1510" s="2">
        <v>108.8</v>
      </c>
      <c r="M1510" s="2">
        <v>108.73</v>
      </c>
      <c r="N1510" s="2">
        <v>108.75</v>
      </c>
      <c r="O1510" s="2">
        <v>-0.05</v>
      </c>
      <c r="P1510" s="2">
        <v>-959</v>
      </c>
    </row>
    <row r="1511" spans="1:16" x14ac:dyDescent="0.3">
      <c r="A1511" s="27">
        <v>42142</v>
      </c>
      <c r="B1511" s="2">
        <v>122.3</v>
      </c>
      <c r="C1511" s="2">
        <v>122.33</v>
      </c>
      <c r="D1511" s="2">
        <v>121.74</v>
      </c>
      <c r="E1511" s="2">
        <v>121.8</v>
      </c>
      <c r="F1511" s="2">
        <v>-0.1</v>
      </c>
      <c r="G1511" s="2">
        <v>1362</v>
      </c>
      <c r="J1511" s="27">
        <v>42142</v>
      </c>
      <c r="K1511" s="2">
        <v>108.85</v>
      </c>
      <c r="L1511" s="2">
        <v>108.86</v>
      </c>
      <c r="M1511" s="2">
        <v>108.79</v>
      </c>
      <c r="N1511" s="2">
        <v>108.8</v>
      </c>
      <c r="O1511" s="2">
        <v>-0.01</v>
      </c>
      <c r="P1511" s="2">
        <v>5162</v>
      </c>
    </row>
    <row r="1512" spans="1:16" x14ac:dyDescent="0.3">
      <c r="A1512" s="27">
        <v>42139</v>
      </c>
      <c r="B1512" s="2">
        <v>122.31</v>
      </c>
      <c r="C1512" s="2">
        <v>122.4</v>
      </c>
      <c r="D1512" s="2">
        <v>121.38</v>
      </c>
      <c r="E1512" s="2">
        <v>121.9</v>
      </c>
      <c r="F1512" s="2">
        <v>-0.11</v>
      </c>
      <c r="G1512" s="2">
        <v>-1394</v>
      </c>
      <c r="J1512" s="27">
        <v>42139</v>
      </c>
      <c r="K1512" s="2">
        <v>108.92</v>
      </c>
      <c r="L1512" s="2">
        <v>108.93</v>
      </c>
      <c r="M1512" s="2">
        <v>108.68</v>
      </c>
      <c r="N1512" s="2">
        <v>108.81</v>
      </c>
      <c r="O1512" s="2">
        <v>-7.0000000000000007E-2</v>
      </c>
      <c r="P1512" s="2">
        <v>-9755</v>
      </c>
    </row>
    <row r="1513" spans="1:16" x14ac:dyDescent="0.3">
      <c r="A1513" s="27">
        <v>42138</v>
      </c>
      <c r="B1513" s="2">
        <v>121.38</v>
      </c>
      <c r="C1513" s="2">
        <v>122.21</v>
      </c>
      <c r="D1513" s="2">
        <v>121.05</v>
      </c>
      <c r="E1513" s="2">
        <v>122.01</v>
      </c>
      <c r="F1513" s="2">
        <v>0.4</v>
      </c>
      <c r="G1513" s="2">
        <v>-3268</v>
      </c>
      <c r="J1513" s="27">
        <v>42138</v>
      </c>
      <c r="K1513" s="2">
        <v>108.81</v>
      </c>
      <c r="L1513" s="2">
        <v>108.9</v>
      </c>
      <c r="M1513" s="2">
        <v>108.73</v>
      </c>
      <c r="N1513" s="2">
        <v>108.88</v>
      </c>
      <c r="O1513" s="2">
        <v>0.04</v>
      </c>
      <c r="P1513" s="2">
        <v>-2064</v>
      </c>
    </row>
    <row r="1514" spans="1:16" x14ac:dyDescent="0.3">
      <c r="A1514" s="27">
        <v>42137</v>
      </c>
      <c r="B1514" s="2">
        <v>121.42</v>
      </c>
      <c r="C1514" s="2">
        <v>121.66</v>
      </c>
      <c r="D1514" s="2">
        <v>121.17</v>
      </c>
      <c r="E1514" s="2">
        <v>121.61</v>
      </c>
      <c r="F1514" s="2">
        <v>0.61</v>
      </c>
      <c r="G1514" s="2">
        <v>1156</v>
      </c>
      <c r="J1514" s="27">
        <v>42137</v>
      </c>
      <c r="K1514" s="2">
        <v>108.7</v>
      </c>
      <c r="L1514" s="2">
        <v>108.84</v>
      </c>
      <c r="M1514" s="2">
        <v>108.68</v>
      </c>
      <c r="N1514" s="2">
        <v>108.84</v>
      </c>
      <c r="O1514" s="2">
        <v>0.23</v>
      </c>
      <c r="P1514" s="2">
        <v>9465</v>
      </c>
    </row>
    <row r="1515" spans="1:16" x14ac:dyDescent="0.3">
      <c r="A1515" s="27">
        <v>42136</v>
      </c>
      <c r="B1515" s="2">
        <v>121.5</v>
      </c>
      <c r="C1515" s="2">
        <v>121.83</v>
      </c>
      <c r="D1515" s="2">
        <v>120.95</v>
      </c>
      <c r="E1515" s="2">
        <v>121</v>
      </c>
      <c r="F1515" s="2">
        <v>-1.35</v>
      </c>
      <c r="G1515" s="2">
        <v>-265</v>
      </c>
      <c r="J1515" s="27">
        <v>42136</v>
      </c>
      <c r="K1515" s="2">
        <v>108.65</v>
      </c>
      <c r="L1515" s="2">
        <v>108.78</v>
      </c>
      <c r="M1515" s="2">
        <v>108.61</v>
      </c>
      <c r="N1515" s="2">
        <v>108.61</v>
      </c>
      <c r="O1515" s="2">
        <v>-0.22</v>
      </c>
      <c r="P1515" s="2">
        <v>-3732</v>
      </c>
    </row>
    <row r="1516" spans="1:16" x14ac:dyDescent="0.3">
      <c r="A1516" s="27">
        <v>42135</v>
      </c>
      <c r="B1516" s="2">
        <v>123.49</v>
      </c>
      <c r="C1516" s="2">
        <v>123.5</v>
      </c>
      <c r="D1516" s="2">
        <v>122</v>
      </c>
      <c r="E1516" s="2">
        <v>122.35</v>
      </c>
      <c r="F1516" s="2">
        <v>-0.65</v>
      </c>
      <c r="G1516" s="2">
        <v>-1502</v>
      </c>
      <c r="J1516" s="27">
        <v>42135</v>
      </c>
      <c r="K1516" s="2">
        <v>108.98</v>
      </c>
      <c r="L1516" s="2">
        <v>108.99</v>
      </c>
      <c r="M1516" s="2">
        <v>108.83</v>
      </c>
      <c r="N1516" s="2">
        <v>108.83</v>
      </c>
      <c r="O1516" s="2">
        <v>-0.02</v>
      </c>
      <c r="P1516" s="2">
        <v>-852</v>
      </c>
    </row>
    <row r="1517" spans="1:16" x14ac:dyDescent="0.3">
      <c r="A1517" s="27">
        <v>42132</v>
      </c>
      <c r="B1517" s="2">
        <v>122.1</v>
      </c>
      <c r="C1517" s="2">
        <v>123</v>
      </c>
      <c r="D1517" s="2">
        <v>121.94</v>
      </c>
      <c r="E1517" s="2">
        <v>123</v>
      </c>
      <c r="F1517" s="2">
        <v>1.55</v>
      </c>
      <c r="G1517" s="2">
        <v>-2045</v>
      </c>
      <c r="J1517" s="27">
        <v>42132</v>
      </c>
      <c r="K1517" s="2">
        <v>108.63</v>
      </c>
      <c r="L1517" s="2">
        <v>108.85</v>
      </c>
      <c r="M1517" s="2">
        <v>108.61</v>
      </c>
      <c r="N1517" s="2">
        <v>108.85</v>
      </c>
      <c r="O1517" s="2">
        <v>0.32</v>
      </c>
      <c r="P1517" s="2">
        <v>-6473</v>
      </c>
    </row>
    <row r="1518" spans="1:16" x14ac:dyDescent="0.3">
      <c r="A1518" s="27">
        <v>42131</v>
      </c>
      <c r="B1518" s="2">
        <v>120.93</v>
      </c>
      <c r="C1518" s="2">
        <v>121.81</v>
      </c>
      <c r="D1518" s="2">
        <v>120.93</v>
      </c>
      <c r="E1518" s="2">
        <v>121.45</v>
      </c>
      <c r="F1518" s="2">
        <v>0.34</v>
      </c>
      <c r="G1518" s="2">
        <v>-1125</v>
      </c>
      <c r="J1518" s="27">
        <v>42131</v>
      </c>
      <c r="K1518" s="2">
        <v>108.45</v>
      </c>
      <c r="L1518" s="2">
        <v>108.67</v>
      </c>
      <c r="M1518" s="2">
        <v>108.45</v>
      </c>
      <c r="N1518" s="2">
        <v>108.53</v>
      </c>
      <c r="O1518" s="2">
        <v>0.02</v>
      </c>
      <c r="P1518" s="2">
        <v>-10328</v>
      </c>
    </row>
    <row r="1519" spans="1:16" x14ac:dyDescent="0.3">
      <c r="A1519" s="27">
        <v>42130</v>
      </c>
      <c r="B1519" s="2">
        <v>121.66</v>
      </c>
      <c r="C1519" s="2">
        <v>122.01</v>
      </c>
      <c r="D1519" s="2">
        <v>121.11</v>
      </c>
      <c r="E1519" s="2">
        <v>121.11</v>
      </c>
      <c r="F1519" s="2">
        <v>-1.01</v>
      </c>
      <c r="G1519" s="2">
        <v>312</v>
      </c>
      <c r="J1519" s="27">
        <v>42130</v>
      </c>
      <c r="K1519" s="2">
        <v>108.76</v>
      </c>
      <c r="L1519" s="2">
        <v>108.79</v>
      </c>
      <c r="M1519" s="2">
        <v>108.51</v>
      </c>
      <c r="N1519" s="2">
        <v>108.51</v>
      </c>
      <c r="O1519" s="2">
        <v>-0.33</v>
      </c>
      <c r="P1519" s="2">
        <v>-8092</v>
      </c>
    </row>
    <row r="1520" spans="1:16" x14ac:dyDescent="0.3">
      <c r="A1520" s="27">
        <v>42128</v>
      </c>
      <c r="B1520" s="2">
        <v>122.5</v>
      </c>
      <c r="C1520" s="2">
        <v>122.58</v>
      </c>
      <c r="D1520" s="2">
        <v>122.01</v>
      </c>
      <c r="E1520" s="2">
        <v>122.12</v>
      </c>
      <c r="F1520" s="2">
        <v>-0.7</v>
      </c>
      <c r="G1520" s="2">
        <v>375</v>
      </c>
      <c r="J1520" s="27">
        <v>42128</v>
      </c>
      <c r="K1520" s="2">
        <v>108.93</v>
      </c>
      <c r="L1520" s="2">
        <v>109</v>
      </c>
      <c r="M1520" s="2">
        <v>108.81</v>
      </c>
      <c r="N1520" s="2">
        <v>108.84</v>
      </c>
      <c r="O1520" s="2">
        <v>-0.14000000000000001</v>
      </c>
      <c r="P1520" s="2">
        <v>-2734</v>
      </c>
    </row>
    <row r="1521" spans="1:16" x14ac:dyDescent="0.3">
      <c r="A1521" s="27">
        <v>42124</v>
      </c>
      <c r="B1521" s="2">
        <v>122.94</v>
      </c>
      <c r="C1521" s="2">
        <v>123.54</v>
      </c>
      <c r="D1521" s="2">
        <v>122.81</v>
      </c>
      <c r="E1521" s="2">
        <v>122.82</v>
      </c>
      <c r="F1521" s="2">
        <v>-0.38</v>
      </c>
      <c r="G1521" s="2">
        <v>-733</v>
      </c>
      <c r="J1521" s="27">
        <v>42124</v>
      </c>
      <c r="K1521" s="2">
        <v>108.97</v>
      </c>
      <c r="L1521" s="2">
        <v>109.11</v>
      </c>
      <c r="M1521" s="2">
        <v>108.96</v>
      </c>
      <c r="N1521" s="2">
        <v>108.98</v>
      </c>
      <c r="O1521" s="2">
        <v>-0.05</v>
      </c>
      <c r="P1521" s="2">
        <v>-4722</v>
      </c>
    </row>
    <row r="1522" spans="1:16" x14ac:dyDescent="0.3">
      <c r="A1522" s="27">
        <v>42123</v>
      </c>
      <c r="B1522" s="2">
        <v>122.9</v>
      </c>
      <c r="C1522" s="2">
        <v>123.24</v>
      </c>
      <c r="D1522" s="2">
        <v>122.74</v>
      </c>
      <c r="E1522" s="2">
        <v>123.2</v>
      </c>
      <c r="F1522" s="2">
        <v>-0.26</v>
      </c>
      <c r="G1522" s="2">
        <v>-821</v>
      </c>
      <c r="J1522" s="27">
        <v>42123</v>
      </c>
      <c r="K1522" s="2">
        <v>108.98</v>
      </c>
      <c r="L1522" s="2">
        <v>109.03</v>
      </c>
      <c r="M1522" s="2">
        <v>108.91</v>
      </c>
      <c r="N1522" s="2">
        <v>109.03</v>
      </c>
      <c r="O1522" s="2">
        <v>-0.06</v>
      </c>
      <c r="P1522" s="2">
        <v>-11113</v>
      </c>
    </row>
    <row r="1523" spans="1:16" x14ac:dyDescent="0.3">
      <c r="A1523" s="27">
        <v>42122</v>
      </c>
      <c r="B1523" s="2">
        <v>124.09</v>
      </c>
      <c r="C1523" s="2">
        <v>124.1</v>
      </c>
      <c r="D1523" s="2">
        <v>123.32</v>
      </c>
      <c r="E1523" s="2">
        <v>123.46</v>
      </c>
      <c r="F1523" s="2">
        <v>-0.73</v>
      </c>
      <c r="G1523" s="2">
        <v>-599</v>
      </c>
      <c r="J1523" s="27">
        <v>42122</v>
      </c>
      <c r="K1523" s="2">
        <v>109.21</v>
      </c>
      <c r="L1523" s="2">
        <v>109.22</v>
      </c>
      <c r="M1523" s="2">
        <v>109.06</v>
      </c>
      <c r="N1523" s="2">
        <v>109.09</v>
      </c>
      <c r="O1523" s="2">
        <v>-0.15</v>
      </c>
      <c r="P1523" s="2">
        <v>-5401</v>
      </c>
    </row>
    <row r="1524" spans="1:16" x14ac:dyDescent="0.3">
      <c r="A1524" s="27">
        <v>42121</v>
      </c>
      <c r="B1524" s="2">
        <v>124.05</v>
      </c>
      <c r="C1524" s="2">
        <v>124.4</v>
      </c>
      <c r="D1524" s="2">
        <v>123.92</v>
      </c>
      <c r="E1524" s="2">
        <v>124.19</v>
      </c>
      <c r="F1524" s="2">
        <v>0.08</v>
      </c>
      <c r="G1524" s="2">
        <v>1982</v>
      </c>
      <c r="J1524" s="27">
        <v>42121</v>
      </c>
      <c r="K1524" s="2">
        <v>109.23</v>
      </c>
      <c r="L1524" s="2">
        <v>109.29</v>
      </c>
      <c r="M1524" s="2">
        <v>109.2</v>
      </c>
      <c r="N1524" s="2">
        <v>109.24</v>
      </c>
      <c r="O1524" s="2">
        <v>0</v>
      </c>
      <c r="P1524" s="2">
        <v>9750</v>
      </c>
    </row>
    <row r="1525" spans="1:16" x14ac:dyDescent="0.3">
      <c r="A1525" s="27">
        <v>42118</v>
      </c>
      <c r="B1525" s="2">
        <v>124.38</v>
      </c>
      <c r="C1525" s="2">
        <v>124.4</v>
      </c>
      <c r="D1525" s="2">
        <v>123.7</v>
      </c>
      <c r="E1525" s="2">
        <v>124.11</v>
      </c>
      <c r="F1525" s="2">
        <v>-0.28999999999999998</v>
      </c>
      <c r="G1525" s="2">
        <v>-131</v>
      </c>
      <c r="J1525" s="27">
        <v>42118</v>
      </c>
      <c r="K1525" s="2">
        <v>109.35</v>
      </c>
      <c r="L1525" s="2">
        <v>109.35</v>
      </c>
      <c r="M1525" s="2">
        <v>109.21</v>
      </c>
      <c r="N1525" s="2">
        <v>109.24</v>
      </c>
      <c r="O1525" s="2">
        <v>-0.12</v>
      </c>
      <c r="P1525" s="2">
        <v>-5307</v>
      </c>
    </row>
    <row r="1526" spans="1:16" x14ac:dyDescent="0.3">
      <c r="A1526" s="27">
        <v>42117</v>
      </c>
      <c r="B1526" s="2">
        <v>124.87</v>
      </c>
      <c r="C1526" s="2">
        <v>124.87</v>
      </c>
      <c r="D1526" s="2">
        <v>124.33</v>
      </c>
      <c r="E1526" s="2">
        <v>124.4</v>
      </c>
      <c r="F1526" s="2">
        <v>-0.85</v>
      </c>
      <c r="G1526" s="2">
        <v>-1606</v>
      </c>
      <c r="J1526" s="27">
        <v>42117</v>
      </c>
      <c r="K1526" s="2">
        <v>109.41</v>
      </c>
      <c r="L1526" s="2">
        <v>109.42</v>
      </c>
      <c r="M1526" s="2">
        <v>109.35</v>
      </c>
      <c r="N1526" s="2">
        <v>109.36</v>
      </c>
      <c r="O1526" s="2">
        <v>-0.12</v>
      </c>
      <c r="P1526" s="2">
        <v>-2164</v>
      </c>
    </row>
    <row r="1527" spans="1:16" x14ac:dyDescent="0.3">
      <c r="A1527" s="27">
        <v>42116</v>
      </c>
      <c r="B1527" s="2">
        <v>125.3</v>
      </c>
      <c r="C1527" s="2">
        <v>125.54</v>
      </c>
      <c r="D1527" s="2">
        <v>125.25</v>
      </c>
      <c r="E1527" s="2">
        <v>125.25</v>
      </c>
      <c r="F1527" s="2">
        <v>-0.04</v>
      </c>
      <c r="G1527" s="2">
        <v>1173</v>
      </c>
      <c r="J1527" s="27">
        <v>42116</v>
      </c>
      <c r="K1527" s="2">
        <v>109.51</v>
      </c>
      <c r="L1527" s="2">
        <v>109.55</v>
      </c>
      <c r="M1527" s="2">
        <v>109.48</v>
      </c>
      <c r="N1527" s="2">
        <v>109.48</v>
      </c>
      <c r="O1527" s="2">
        <v>-0.03</v>
      </c>
      <c r="P1527" s="2">
        <v>1164</v>
      </c>
    </row>
    <row r="1528" spans="1:16" x14ac:dyDescent="0.3">
      <c r="A1528" s="27">
        <v>42115</v>
      </c>
      <c r="B1528" s="2">
        <v>125.46</v>
      </c>
      <c r="C1528" s="2">
        <v>125.55</v>
      </c>
      <c r="D1528" s="2">
        <v>125.26</v>
      </c>
      <c r="E1528" s="2">
        <v>125.29</v>
      </c>
      <c r="F1528" s="2">
        <v>-0.31</v>
      </c>
      <c r="G1528" s="2">
        <v>215</v>
      </c>
      <c r="J1528" s="27">
        <v>42115</v>
      </c>
      <c r="K1528" s="2">
        <v>109.54</v>
      </c>
      <c r="L1528" s="2">
        <v>109.57</v>
      </c>
      <c r="M1528" s="2">
        <v>109.49</v>
      </c>
      <c r="N1528" s="2">
        <v>109.51</v>
      </c>
      <c r="O1528" s="2">
        <v>-0.05</v>
      </c>
      <c r="P1528" s="2">
        <v>-3644</v>
      </c>
    </row>
    <row r="1529" spans="1:16" x14ac:dyDescent="0.3">
      <c r="A1529" s="27">
        <v>42114</v>
      </c>
      <c r="B1529" s="2">
        <v>125.99</v>
      </c>
      <c r="C1529" s="2">
        <v>126</v>
      </c>
      <c r="D1529" s="2">
        <v>125.6</v>
      </c>
      <c r="E1529" s="2">
        <v>125.6</v>
      </c>
      <c r="F1529" s="2">
        <v>-0.33</v>
      </c>
      <c r="G1529" s="2">
        <v>1986</v>
      </c>
      <c r="J1529" s="27">
        <v>42114</v>
      </c>
      <c r="K1529" s="2">
        <v>109.6</v>
      </c>
      <c r="L1529" s="2">
        <v>109.6</v>
      </c>
      <c r="M1529" s="2">
        <v>109.56</v>
      </c>
      <c r="N1529" s="2">
        <v>109.56</v>
      </c>
      <c r="O1529" s="2">
        <v>-0.02</v>
      </c>
      <c r="P1529" s="2">
        <v>2493</v>
      </c>
    </row>
    <row r="1530" spans="1:16" x14ac:dyDescent="0.3">
      <c r="A1530" s="27">
        <v>42111</v>
      </c>
      <c r="B1530" s="2">
        <v>125.55</v>
      </c>
      <c r="C1530" s="2">
        <v>126.05</v>
      </c>
      <c r="D1530" s="2">
        <v>125.53</v>
      </c>
      <c r="E1530" s="2">
        <v>125.93</v>
      </c>
      <c r="F1530" s="2">
        <v>0.46</v>
      </c>
      <c r="G1530" s="2">
        <v>1725</v>
      </c>
      <c r="J1530" s="27">
        <v>42111</v>
      </c>
      <c r="K1530" s="2">
        <v>109.48</v>
      </c>
      <c r="L1530" s="2">
        <v>109.59</v>
      </c>
      <c r="M1530" s="2">
        <v>109.48</v>
      </c>
      <c r="N1530" s="2">
        <v>109.58</v>
      </c>
      <c r="O1530" s="2">
        <v>0.11</v>
      </c>
      <c r="P1530" s="2">
        <v>1875</v>
      </c>
    </row>
    <row r="1531" spans="1:16" x14ac:dyDescent="0.3">
      <c r="A1531" s="27">
        <v>42110</v>
      </c>
      <c r="B1531" s="2">
        <v>125.9</v>
      </c>
      <c r="C1531" s="2">
        <v>125.93</v>
      </c>
      <c r="D1531" s="2">
        <v>125.38</v>
      </c>
      <c r="E1531" s="2">
        <v>125.47</v>
      </c>
      <c r="F1531" s="2">
        <v>-0.35</v>
      </c>
      <c r="G1531" s="2">
        <v>-1792</v>
      </c>
      <c r="J1531" s="27">
        <v>42110</v>
      </c>
      <c r="K1531" s="2">
        <v>109.5</v>
      </c>
      <c r="L1531" s="2">
        <v>109.52</v>
      </c>
      <c r="M1531" s="2">
        <v>109.45</v>
      </c>
      <c r="N1531" s="2">
        <v>109.47</v>
      </c>
      <c r="O1531" s="2">
        <v>-0.03</v>
      </c>
      <c r="P1531" s="2">
        <v>-6100</v>
      </c>
    </row>
    <row r="1532" spans="1:16" x14ac:dyDescent="0.3">
      <c r="A1532" s="27">
        <v>42109</v>
      </c>
      <c r="B1532" s="2">
        <v>125.96</v>
      </c>
      <c r="C1532" s="2">
        <v>126.08</v>
      </c>
      <c r="D1532" s="2">
        <v>125.75</v>
      </c>
      <c r="E1532" s="2">
        <v>125.82</v>
      </c>
      <c r="F1532" s="2">
        <v>-0.08</v>
      </c>
      <c r="G1532" s="2">
        <v>576</v>
      </c>
      <c r="J1532" s="27">
        <v>42109</v>
      </c>
      <c r="K1532" s="2">
        <v>109.47</v>
      </c>
      <c r="L1532" s="2">
        <v>109.5</v>
      </c>
      <c r="M1532" s="2">
        <v>109.44</v>
      </c>
      <c r="N1532" s="2">
        <v>109.5</v>
      </c>
      <c r="O1532" s="2">
        <v>0.04</v>
      </c>
      <c r="P1532" s="2">
        <v>1496</v>
      </c>
    </row>
    <row r="1533" spans="1:16" x14ac:dyDescent="0.3">
      <c r="A1533" s="27">
        <v>42108</v>
      </c>
      <c r="B1533" s="2">
        <v>126.02</v>
      </c>
      <c r="C1533" s="2">
        <v>126.05</v>
      </c>
      <c r="D1533" s="2">
        <v>125.55</v>
      </c>
      <c r="E1533" s="2">
        <v>125.9</v>
      </c>
      <c r="F1533" s="2">
        <v>-0.12</v>
      </c>
      <c r="G1533" s="2">
        <v>-229</v>
      </c>
      <c r="J1533" s="27">
        <v>42108</v>
      </c>
      <c r="K1533" s="2">
        <v>109.46</v>
      </c>
      <c r="L1533" s="2">
        <v>109.48</v>
      </c>
      <c r="M1533" s="2">
        <v>109.37</v>
      </c>
      <c r="N1533" s="2">
        <v>109.46</v>
      </c>
      <c r="O1533" s="2">
        <v>0.01</v>
      </c>
      <c r="P1533" s="2">
        <v>-2592</v>
      </c>
    </row>
    <row r="1534" spans="1:16" x14ac:dyDescent="0.3">
      <c r="A1534" s="27">
        <v>42107</v>
      </c>
      <c r="B1534" s="2">
        <v>126.25</v>
      </c>
      <c r="C1534" s="2">
        <v>126.29</v>
      </c>
      <c r="D1534" s="2">
        <v>125.97</v>
      </c>
      <c r="E1534" s="2">
        <v>126.02</v>
      </c>
      <c r="F1534" s="2">
        <v>-0.32</v>
      </c>
      <c r="G1534" s="2">
        <v>412</v>
      </c>
      <c r="J1534" s="27">
        <v>42107</v>
      </c>
      <c r="K1534" s="2">
        <v>109.47</v>
      </c>
      <c r="L1534" s="2">
        <v>109.48</v>
      </c>
      <c r="M1534" s="2">
        <v>109.43</v>
      </c>
      <c r="N1534" s="2">
        <v>109.45</v>
      </c>
      <c r="O1534" s="2">
        <v>-0.04</v>
      </c>
      <c r="P1534" s="2">
        <v>4483</v>
      </c>
    </row>
    <row r="1535" spans="1:16" x14ac:dyDescent="0.3">
      <c r="A1535" s="27">
        <v>42104</v>
      </c>
      <c r="B1535" s="2">
        <v>126.35</v>
      </c>
      <c r="C1535" s="2">
        <v>126.57</v>
      </c>
      <c r="D1535" s="2">
        <v>126.2</v>
      </c>
      <c r="E1535" s="2">
        <v>126.34</v>
      </c>
      <c r="F1535" s="2">
        <v>-0.08</v>
      </c>
      <c r="G1535" s="2">
        <v>339</v>
      </c>
      <c r="J1535" s="27">
        <v>42104</v>
      </c>
      <c r="K1535" s="2">
        <v>109.54</v>
      </c>
      <c r="L1535" s="2">
        <v>109.58</v>
      </c>
      <c r="M1535" s="2">
        <v>109.48</v>
      </c>
      <c r="N1535" s="2">
        <v>109.49</v>
      </c>
      <c r="O1535" s="2">
        <v>-7.0000000000000007E-2</v>
      </c>
      <c r="P1535" s="2">
        <v>2291</v>
      </c>
    </row>
    <row r="1536" spans="1:16" x14ac:dyDescent="0.3">
      <c r="A1536" s="27">
        <v>42103</v>
      </c>
      <c r="B1536" s="2">
        <v>125.76</v>
      </c>
      <c r="C1536" s="2">
        <v>126.42</v>
      </c>
      <c r="D1536" s="2">
        <v>125.69</v>
      </c>
      <c r="E1536" s="2">
        <v>126.42</v>
      </c>
      <c r="F1536" s="2">
        <v>0.52</v>
      </c>
      <c r="G1536" s="2">
        <v>-356</v>
      </c>
      <c r="J1536" s="27">
        <v>42103</v>
      </c>
      <c r="K1536" s="2">
        <v>109.41</v>
      </c>
      <c r="L1536" s="2">
        <v>109.57</v>
      </c>
      <c r="M1536" s="2">
        <v>109.37</v>
      </c>
      <c r="N1536" s="2">
        <v>109.56</v>
      </c>
      <c r="O1536" s="2">
        <v>0.12</v>
      </c>
      <c r="P1536" s="2">
        <v>-4571</v>
      </c>
    </row>
    <row r="1537" spans="1:16" x14ac:dyDescent="0.3">
      <c r="A1537" s="27">
        <v>42102</v>
      </c>
      <c r="B1537" s="2">
        <v>125.95</v>
      </c>
      <c r="C1537" s="2">
        <v>125.98</v>
      </c>
      <c r="D1537" s="2">
        <v>125.74</v>
      </c>
      <c r="E1537" s="2">
        <v>125.9</v>
      </c>
      <c r="F1537" s="2">
        <v>-0.1</v>
      </c>
      <c r="G1537" s="2">
        <v>324</v>
      </c>
      <c r="J1537" s="27">
        <v>42102</v>
      </c>
      <c r="K1537" s="2">
        <v>109.46</v>
      </c>
      <c r="L1537" s="2">
        <v>109.48</v>
      </c>
      <c r="M1537" s="2">
        <v>109.42</v>
      </c>
      <c r="N1537" s="2">
        <v>109.44</v>
      </c>
      <c r="O1537" s="2">
        <v>-0.03</v>
      </c>
      <c r="P1537" s="2">
        <v>-222</v>
      </c>
    </row>
    <row r="1538" spans="1:16" x14ac:dyDescent="0.3">
      <c r="A1538" s="27">
        <v>42101</v>
      </c>
      <c r="B1538" s="2">
        <v>126.31</v>
      </c>
      <c r="C1538" s="2">
        <v>126.51</v>
      </c>
      <c r="D1538" s="2">
        <v>125.98</v>
      </c>
      <c r="E1538" s="2">
        <v>126</v>
      </c>
      <c r="F1538" s="2">
        <v>-0.42</v>
      </c>
      <c r="G1538" s="2">
        <v>1636</v>
      </c>
      <c r="J1538" s="27">
        <v>42101</v>
      </c>
      <c r="K1538" s="2">
        <v>109.51</v>
      </c>
      <c r="L1538" s="2">
        <v>109.59</v>
      </c>
      <c r="M1538" s="2">
        <v>109.47</v>
      </c>
      <c r="N1538" s="2">
        <v>109.47</v>
      </c>
      <c r="O1538" s="2">
        <v>-0.05</v>
      </c>
      <c r="P1538" s="2">
        <v>1967</v>
      </c>
    </row>
    <row r="1539" spans="1:16" x14ac:dyDescent="0.3">
      <c r="A1539" s="27">
        <v>42100</v>
      </c>
      <c r="B1539" s="2">
        <v>126.48</v>
      </c>
      <c r="C1539" s="2">
        <v>126.62</v>
      </c>
      <c r="D1539" s="2">
        <v>126.29</v>
      </c>
      <c r="E1539" s="2">
        <v>126.42</v>
      </c>
      <c r="F1539" s="2">
        <v>0.23</v>
      </c>
      <c r="G1539" s="2">
        <v>-1737</v>
      </c>
      <c r="J1539" s="27">
        <v>42100</v>
      </c>
      <c r="K1539" s="2">
        <v>109.55</v>
      </c>
      <c r="L1539" s="2">
        <v>109.56</v>
      </c>
      <c r="M1539" s="2">
        <v>109.5</v>
      </c>
      <c r="N1539" s="2">
        <v>109.52</v>
      </c>
      <c r="O1539" s="2">
        <v>0</v>
      </c>
      <c r="P1539" s="2">
        <v>-1593</v>
      </c>
    </row>
    <row r="1540" spans="1:16" x14ac:dyDescent="0.3">
      <c r="A1540" s="27">
        <v>42097</v>
      </c>
      <c r="B1540" s="2">
        <v>125.8</v>
      </c>
      <c r="C1540" s="2">
        <v>126.24</v>
      </c>
      <c r="D1540" s="2">
        <v>125.77</v>
      </c>
      <c r="E1540" s="2">
        <v>126.19</v>
      </c>
      <c r="F1540" s="2">
        <v>0.31</v>
      </c>
      <c r="G1540" s="2">
        <v>-591</v>
      </c>
      <c r="J1540" s="27">
        <v>42097</v>
      </c>
      <c r="K1540" s="2">
        <v>109.48</v>
      </c>
      <c r="L1540" s="2">
        <v>109.53</v>
      </c>
      <c r="M1540" s="2">
        <v>109.46</v>
      </c>
      <c r="N1540" s="2">
        <v>109.52</v>
      </c>
      <c r="O1540" s="2">
        <v>0.01</v>
      </c>
      <c r="P1540" s="2">
        <v>-2228</v>
      </c>
    </row>
    <row r="1541" spans="1:16" x14ac:dyDescent="0.3">
      <c r="A1541" s="27">
        <v>42096</v>
      </c>
      <c r="B1541" s="2">
        <v>125.84</v>
      </c>
      <c r="C1541" s="2">
        <v>125.89</v>
      </c>
      <c r="D1541" s="2">
        <v>125.62</v>
      </c>
      <c r="E1541" s="2">
        <v>125.88</v>
      </c>
      <c r="F1541" s="2">
        <v>0.38</v>
      </c>
      <c r="G1541" s="2">
        <v>-1206</v>
      </c>
      <c r="J1541" s="27">
        <v>42096</v>
      </c>
      <c r="K1541" s="2">
        <v>109.52</v>
      </c>
      <c r="L1541" s="2">
        <v>109.52</v>
      </c>
      <c r="M1541" s="2">
        <v>109.45</v>
      </c>
      <c r="N1541" s="2">
        <v>109.51</v>
      </c>
      <c r="O1541" s="2">
        <v>0.03</v>
      </c>
      <c r="P1541" s="2">
        <v>-1086</v>
      </c>
    </row>
    <row r="1542" spans="1:16" x14ac:dyDescent="0.3">
      <c r="A1542" s="27">
        <v>42095</v>
      </c>
      <c r="B1542" s="2">
        <v>125.38</v>
      </c>
      <c r="C1542" s="2">
        <v>125.61</v>
      </c>
      <c r="D1542" s="2">
        <v>125.27</v>
      </c>
      <c r="E1542" s="2">
        <v>125.5</v>
      </c>
      <c r="F1542" s="2">
        <v>0.11</v>
      </c>
      <c r="G1542" s="2">
        <v>459</v>
      </c>
      <c r="J1542" s="27">
        <v>42095</v>
      </c>
      <c r="K1542" s="2">
        <v>109.48</v>
      </c>
      <c r="L1542" s="2">
        <v>109.53</v>
      </c>
      <c r="M1542" s="2">
        <v>109.46</v>
      </c>
      <c r="N1542" s="2">
        <v>109.48</v>
      </c>
      <c r="O1542" s="2">
        <v>-0.01</v>
      </c>
      <c r="P1542" s="2">
        <v>570</v>
      </c>
    </row>
    <row r="1543" spans="1:16" x14ac:dyDescent="0.3">
      <c r="A1543" s="27">
        <v>42094</v>
      </c>
      <c r="B1543" s="2">
        <v>125.38</v>
      </c>
      <c r="C1543" s="2">
        <v>125.58</v>
      </c>
      <c r="D1543" s="2">
        <v>125.17</v>
      </c>
      <c r="E1543" s="2">
        <v>125.39</v>
      </c>
      <c r="F1543" s="2">
        <v>-0.09</v>
      </c>
      <c r="G1543" s="2">
        <v>439</v>
      </c>
      <c r="J1543" s="27">
        <v>42094</v>
      </c>
      <c r="K1543" s="2">
        <v>109.43</v>
      </c>
      <c r="L1543" s="2">
        <v>109.52</v>
      </c>
      <c r="M1543" s="2">
        <v>109.4</v>
      </c>
      <c r="N1543" s="2">
        <v>109.49</v>
      </c>
      <c r="O1543" s="2">
        <v>0.05</v>
      </c>
      <c r="P1543" s="2">
        <v>267</v>
      </c>
    </row>
    <row r="1544" spans="1:16" x14ac:dyDescent="0.3">
      <c r="A1544" s="27">
        <v>42093</v>
      </c>
      <c r="B1544" s="2">
        <v>125.22</v>
      </c>
      <c r="C1544" s="2">
        <v>125.48</v>
      </c>
      <c r="D1544" s="2">
        <v>125.16</v>
      </c>
      <c r="E1544" s="2">
        <v>125.48</v>
      </c>
      <c r="F1544" s="2">
        <v>0.27</v>
      </c>
      <c r="G1544" s="2">
        <v>-620</v>
      </c>
      <c r="J1544" s="27">
        <v>42093</v>
      </c>
      <c r="K1544" s="2">
        <v>109.32</v>
      </c>
      <c r="L1544" s="2">
        <v>109.44</v>
      </c>
      <c r="M1544" s="2">
        <v>109.29</v>
      </c>
      <c r="N1544" s="2">
        <v>109.44</v>
      </c>
      <c r="O1544" s="2">
        <v>0.11</v>
      </c>
      <c r="P1544" s="2">
        <v>420</v>
      </c>
    </row>
    <row r="1545" spans="1:16" x14ac:dyDescent="0.3">
      <c r="A1545" s="27">
        <v>42090</v>
      </c>
      <c r="B1545" s="2">
        <v>125.02</v>
      </c>
      <c r="C1545" s="2">
        <v>125.21</v>
      </c>
      <c r="D1545" s="2">
        <v>124.86</v>
      </c>
      <c r="E1545" s="2">
        <v>125.21</v>
      </c>
      <c r="F1545" s="2">
        <v>0.01</v>
      </c>
      <c r="G1545" s="2">
        <v>1104</v>
      </c>
      <c r="J1545" s="27">
        <v>42090</v>
      </c>
      <c r="K1545" s="2">
        <v>109.25</v>
      </c>
      <c r="L1545" s="2">
        <v>109.33</v>
      </c>
      <c r="M1545" s="2">
        <v>109.24</v>
      </c>
      <c r="N1545" s="2">
        <v>109.33</v>
      </c>
      <c r="O1545" s="2">
        <v>0.05</v>
      </c>
      <c r="P1545" s="2">
        <v>2477</v>
      </c>
    </row>
    <row r="1546" spans="1:16" x14ac:dyDescent="0.3">
      <c r="A1546" s="27">
        <v>42089</v>
      </c>
      <c r="B1546" s="2">
        <v>125.28</v>
      </c>
      <c r="C1546" s="2">
        <v>125.44</v>
      </c>
      <c r="D1546" s="2">
        <v>125.07</v>
      </c>
      <c r="E1546" s="2">
        <v>125.2</v>
      </c>
      <c r="F1546" s="2">
        <v>-0.11</v>
      </c>
      <c r="G1546" s="2">
        <v>-658</v>
      </c>
      <c r="J1546" s="27">
        <v>42089</v>
      </c>
      <c r="K1546" s="2">
        <v>109.28</v>
      </c>
      <c r="L1546" s="2">
        <v>109.32</v>
      </c>
      <c r="M1546" s="2">
        <v>109.25</v>
      </c>
      <c r="N1546" s="2">
        <v>109.28</v>
      </c>
      <c r="O1546" s="2">
        <v>0</v>
      </c>
      <c r="P1546" s="2">
        <v>3077</v>
      </c>
    </row>
    <row r="1547" spans="1:16" x14ac:dyDescent="0.3">
      <c r="A1547" s="27">
        <v>42088</v>
      </c>
      <c r="B1547" s="2">
        <v>125.18</v>
      </c>
      <c r="C1547" s="2">
        <v>125.31</v>
      </c>
      <c r="D1547" s="2">
        <v>125.05</v>
      </c>
      <c r="E1547" s="2">
        <v>125.31</v>
      </c>
      <c r="F1547" s="2">
        <v>0.24</v>
      </c>
      <c r="G1547" s="2">
        <v>968</v>
      </c>
      <c r="J1547" s="27">
        <v>42088</v>
      </c>
      <c r="K1547" s="2">
        <v>109.27</v>
      </c>
      <c r="L1547" s="2">
        <v>109.3</v>
      </c>
      <c r="M1547" s="2">
        <v>109.23</v>
      </c>
      <c r="N1547" s="2">
        <v>109.28</v>
      </c>
      <c r="O1547" s="2">
        <v>0.03</v>
      </c>
      <c r="P1547" s="2">
        <v>1056</v>
      </c>
    </row>
    <row r="1548" spans="1:16" x14ac:dyDescent="0.3">
      <c r="A1548" s="27">
        <v>42087</v>
      </c>
      <c r="B1548" s="2">
        <v>124.99</v>
      </c>
      <c r="C1548" s="2">
        <v>125.07</v>
      </c>
      <c r="D1548" s="2">
        <v>124.77</v>
      </c>
      <c r="E1548" s="2">
        <v>125.07</v>
      </c>
      <c r="F1548" s="2">
        <v>0.14000000000000001</v>
      </c>
      <c r="G1548" s="2">
        <v>-973</v>
      </c>
      <c r="J1548" s="27">
        <v>42087</v>
      </c>
      <c r="K1548" s="2">
        <v>109.24</v>
      </c>
      <c r="L1548" s="2">
        <v>109.25</v>
      </c>
      <c r="M1548" s="2">
        <v>109.17</v>
      </c>
      <c r="N1548" s="2">
        <v>109.25</v>
      </c>
      <c r="O1548" s="2">
        <v>0.03</v>
      </c>
      <c r="P1548" s="2">
        <v>-2924</v>
      </c>
    </row>
    <row r="1549" spans="1:16" x14ac:dyDescent="0.3">
      <c r="A1549" s="27">
        <v>42086</v>
      </c>
      <c r="B1549" s="2">
        <v>124.88</v>
      </c>
      <c r="C1549" s="2">
        <v>125.28</v>
      </c>
      <c r="D1549" s="2">
        <v>124.85</v>
      </c>
      <c r="E1549" s="2">
        <v>124.93</v>
      </c>
      <c r="F1549" s="2">
        <v>0.03</v>
      </c>
      <c r="G1549" s="2">
        <v>2307</v>
      </c>
      <c r="J1549" s="27">
        <v>42086</v>
      </c>
      <c r="K1549" s="2">
        <v>109.22</v>
      </c>
      <c r="L1549" s="2">
        <v>109.29</v>
      </c>
      <c r="M1549" s="2">
        <v>109.21</v>
      </c>
      <c r="N1549" s="2">
        <v>109.22</v>
      </c>
      <c r="O1549" s="2">
        <v>0</v>
      </c>
      <c r="P1549" s="2">
        <v>6966</v>
      </c>
    </row>
    <row r="1550" spans="1:16" x14ac:dyDescent="0.3">
      <c r="A1550" s="27">
        <v>42083</v>
      </c>
      <c r="B1550" s="2">
        <v>124.78</v>
      </c>
      <c r="C1550" s="2">
        <v>125.07</v>
      </c>
      <c r="D1550" s="2">
        <v>124.73</v>
      </c>
      <c r="E1550" s="2">
        <v>124.9</v>
      </c>
      <c r="F1550" s="2">
        <v>0</v>
      </c>
      <c r="G1550" s="2">
        <v>1579</v>
      </c>
      <c r="J1550" s="27">
        <v>42083</v>
      </c>
      <c r="K1550" s="2">
        <v>109.1</v>
      </c>
      <c r="L1550" s="2">
        <v>109.26</v>
      </c>
      <c r="M1550" s="2">
        <v>109.1</v>
      </c>
      <c r="N1550" s="2">
        <v>109.22</v>
      </c>
      <c r="O1550" s="2">
        <v>0.09</v>
      </c>
      <c r="P1550" s="2">
        <v>3059</v>
      </c>
    </row>
    <row r="1551" spans="1:16" x14ac:dyDescent="0.3">
      <c r="A1551" s="27">
        <v>42082</v>
      </c>
      <c r="B1551" s="2">
        <v>125.03</v>
      </c>
      <c r="C1551" s="2">
        <v>125.09</v>
      </c>
      <c r="D1551" s="2">
        <v>124.71</v>
      </c>
      <c r="E1551" s="2">
        <v>124.9</v>
      </c>
      <c r="F1551" s="2">
        <v>0.7</v>
      </c>
      <c r="G1551" s="2">
        <v>538</v>
      </c>
      <c r="J1551" s="27">
        <v>42082</v>
      </c>
      <c r="K1551" s="2">
        <v>109.15</v>
      </c>
      <c r="L1551" s="2">
        <v>109.15</v>
      </c>
      <c r="M1551" s="2">
        <v>109.09</v>
      </c>
      <c r="N1551" s="2">
        <v>109.13</v>
      </c>
      <c r="O1551" s="2">
        <v>0.11</v>
      </c>
      <c r="P1551" s="2">
        <v>-491</v>
      </c>
    </row>
    <row r="1552" spans="1:16" x14ac:dyDescent="0.3">
      <c r="A1552" s="27">
        <v>42081</v>
      </c>
      <c r="B1552" s="2">
        <v>123.9</v>
      </c>
      <c r="C1552" s="2">
        <v>124.2</v>
      </c>
      <c r="D1552" s="2">
        <v>123.8</v>
      </c>
      <c r="E1552" s="2">
        <v>124.2</v>
      </c>
      <c r="F1552" s="2">
        <v>0.47</v>
      </c>
      <c r="G1552" s="2">
        <v>1307</v>
      </c>
      <c r="J1552" s="27">
        <v>42081</v>
      </c>
      <c r="K1552" s="2">
        <v>108.97</v>
      </c>
      <c r="L1552" s="2">
        <v>109.04</v>
      </c>
      <c r="M1552" s="2">
        <v>108.94</v>
      </c>
      <c r="N1552" s="2">
        <v>109.02</v>
      </c>
      <c r="O1552" s="2">
        <v>7.0000000000000007E-2</v>
      </c>
      <c r="P1552" s="2">
        <v>3821</v>
      </c>
    </row>
    <row r="1553" spans="1:16" x14ac:dyDescent="0.3">
      <c r="A1553" s="27">
        <v>42080</v>
      </c>
      <c r="B1553" s="2">
        <v>124.15</v>
      </c>
      <c r="C1553" s="2">
        <v>124.22</v>
      </c>
      <c r="D1553" s="2">
        <v>123.92</v>
      </c>
      <c r="E1553" s="2">
        <v>124.11</v>
      </c>
      <c r="F1553" s="2">
        <v>0.16</v>
      </c>
      <c r="G1553" s="2">
        <v>-168</v>
      </c>
      <c r="J1553" s="27">
        <v>42080</v>
      </c>
      <c r="K1553" s="2">
        <v>109.08</v>
      </c>
      <c r="L1553" s="2">
        <v>109.08</v>
      </c>
      <c r="M1553" s="2">
        <v>109.01</v>
      </c>
      <c r="N1553" s="2">
        <v>109.01</v>
      </c>
      <c r="O1553" s="2">
        <v>-0.04</v>
      </c>
      <c r="P1553" s="2">
        <v>-2243</v>
      </c>
    </row>
    <row r="1554" spans="1:16" x14ac:dyDescent="0.3">
      <c r="A1554" s="27">
        <v>42079</v>
      </c>
      <c r="B1554" s="2">
        <v>123.56</v>
      </c>
      <c r="C1554" s="2">
        <v>123.95</v>
      </c>
      <c r="D1554" s="2">
        <v>123.48</v>
      </c>
      <c r="E1554" s="2">
        <v>123.95</v>
      </c>
      <c r="F1554" s="2">
        <v>0.5</v>
      </c>
      <c r="G1554" s="2">
        <v>2810</v>
      </c>
      <c r="J1554" s="27">
        <v>42079</v>
      </c>
      <c r="K1554" s="2">
        <v>109.04</v>
      </c>
      <c r="L1554" s="2">
        <v>109.08</v>
      </c>
      <c r="M1554" s="2">
        <v>109.02</v>
      </c>
      <c r="N1554" s="2">
        <v>109.05</v>
      </c>
      <c r="O1554" s="2">
        <v>0.02</v>
      </c>
      <c r="P1554" s="2">
        <v>1838</v>
      </c>
    </row>
    <row r="1555" spans="1:16" x14ac:dyDescent="0.3">
      <c r="A1555" s="27">
        <v>42076</v>
      </c>
      <c r="B1555" s="2">
        <v>123.5</v>
      </c>
      <c r="C1555" s="2">
        <v>123.81</v>
      </c>
      <c r="D1555" s="2">
        <v>123.36</v>
      </c>
      <c r="E1555" s="2">
        <v>123.45</v>
      </c>
      <c r="F1555" s="2">
        <v>-0.1</v>
      </c>
      <c r="G1555" s="2">
        <v>1446</v>
      </c>
      <c r="J1555" s="27">
        <v>42076</v>
      </c>
      <c r="K1555" s="2">
        <v>108.93</v>
      </c>
      <c r="L1555" s="2">
        <v>109.06</v>
      </c>
      <c r="M1555" s="2">
        <v>108.92</v>
      </c>
      <c r="N1555" s="2">
        <v>109.03</v>
      </c>
      <c r="O1555" s="2">
        <v>0.1</v>
      </c>
      <c r="P1555" s="2">
        <v>4987</v>
      </c>
    </row>
    <row r="1556" spans="1:16" x14ac:dyDescent="0.3">
      <c r="A1556" s="27">
        <v>42075</v>
      </c>
      <c r="B1556" s="2">
        <v>124.22</v>
      </c>
      <c r="C1556" s="2">
        <v>124.82</v>
      </c>
      <c r="D1556" s="2">
        <v>123.55</v>
      </c>
      <c r="E1556" s="2">
        <v>123.55</v>
      </c>
      <c r="F1556" s="2">
        <v>-0.34</v>
      </c>
      <c r="G1556" s="2">
        <v>-2055</v>
      </c>
      <c r="J1556" s="27">
        <v>42075</v>
      </c>
      <c r="K1556" s="2">
        <v>109</v>
      </c>
      <c r="L1556" s="2">
        <v>109.19</v>
      </c>
      <c r="M1556" s="2">
        <v>108.93</v>
      </c>
      <c r="N1556" s="2">
        <v>108.93</v>
      </c>
      <c r="O1556" s="2">
        <v>0.02</v>
      </c>
      <c r="P1556" s="2">
        <v>2534</v>
      </c>
    </row>
    <row r="1557" spans="1:16" x14ac:dyDescent="0.3">
      <c r="A1557" s="27">
        <v>42074</v>
      </c>
      <c r="B1557" s="2">
        <v>123.64</v>
      </c>
      <c r="C1557" s="2">
        <v>123.98</v>
      </c>
      <c r="D1557" s="2">
        <v>123.62</v>
      </c>
      <c r="E1557" s="2">
        <v>123.89</v>
      </c>
      <c r="F1557" s="2">
        <v>0.75</v>
      </c>
      <c r="G1557" s="2">
        <v>27</v>
      </c>
      <c r="J1557" s="27">
        <v>42074</v>
      </c>
      <c r="K1557" s="2">
        <v>108.88</v>
      </c>
      <c r="L1557" s="2">
        <v>108.98</v>
      </c>
      <c r="M1557" s="2">
        <v>108.88</v>
      </c>
      <c r="N1557" s="2">
        <v>108.91</v>
      </c>
      <c r="O1557" s="2">
        <v>0.12</v>
      </c>
      <c r="P1557" s="2">
        <v>15046</v>
      </c>
    </row>
    <row r="1558" spans="1:16" x14ac:dyDescent="0.3">
      <c r="A1558" s="27">
        <v>42073</v>
      </c>
      <c r="B1558" s="2">
        <v>123.55</v>
      </c>
      <c r="C1558" s="2">
        <v>123.59</v>
      </c>
      <c r="D1558" s="2">
        <v>123.14</v>
      </c>
      <c r="E1558" s="2">
        <v>123.14</v>
      </c>
      <c r="F1558" s="2">
        <v>-0.16</v>
      </c>
      <c r="G1558" s="2">
        <v>-1395</v>
      </c>
      <c r="J1558" s="27">
        <v>42073</v>
      </c>
      <c r="K1558" s="2">
        <v>108.9</v>
      </c>
      <c r="L1558" s="2">
        <v>108.9</v>
      </c>
      <c r="M1558" s="2">
        <v>108.79</v>
      </c>
      <c r="N1558" s="2">
        <v>108.79</v>
      </c>
      <c r="O1558" s="2">
        <v>-0.06</v>
      </c>
      <c r="P1558" s="2">
        <v>6405</v>
      </c>
    </row>
    <row r="1559" spans="1:16" x14ac:dyDescent="0.3">
      <c r="A1559" s="27">
        <v>42072</v>
      </c>
      <c r="B1559" s="2">
        <v>123.1</v>
      </c>
      <c r="C1559" s="2">
        <v>123.38</v>
      </c>
      <c r="D1559" s="2">
        <v>123.06</v>
      </c>
      <c r="E1559" s="2">
        <v>123.3</v>
      </c>
      <c r="F1559" s="2">
        <v>-0.41</v>
      </c>
      <c r="G1559" s="2">
        <v>122</v>
      </c>
      <c r="J1559" s="27">
        <v>42072</v>
      </c>
      <c r="K1559" s="2">
        <v>108.75</v>
      </c>
      <c r="L1559" s="2">
        <v>108.87</v>
      </c>
      <c r="M1559" s="2">
        <v>108.74</v>
      </c>
      <c r="N1559" s="2">
        <v>108.85</v>
      </c>
      <c r="O1559" s="2">
        <v>0.03</v>
      </c>
      <c r="P1559" s="2">
        <v>-735</v>
      </c>
    </row>
    <row r="1560" spans="1:16" x14ac:dyDescent="0.3">
      <c r="A1560" s="27">
        <v>42069</v>
      </c>
      <c r="B1560" s="2">
        <v>123.65</v>
      </c>
      <c r="C1560" s="2">
        <v>123.95</v>
      </c>
      <c r="D1560" s="2">
        <v>123.64</v>
      </c>
      <c r="E1560" s="2">
        <v>123.71</v>
      </c>
      <c r="F1560" s="2">
        <v>0.22</v>
      </c>
      <c r="G1560" s="2">
        <v>278</v>
      </c>
      <c r="J1560" s="27">
        <v>42069</v>
      </c>
      <c r="K1560" s="2">
        <v>108.77</v>
      </c>
      <c r="L1560" s="2">
        <v>108.87</v>
      </c>
      <c r="M1560" s="2">
        <v>108.76</v>
      </c>
      <c r="N1560" s="2">
        <v>108.82</v>
      </c>
      <c r="O1560" s="2">
        <v>0.1</v>
      </c>
      <c r="P1560" s="2">
        <v>6965</v>
      </c>
    </row>
    <row r="1561" spans="1:16" x14ac:dyDescent="0.3">
      <c r="A1561" s="27">
        <v>42068</v>
      </c>
      <c r="B1561" s="2">
        <v>123.42</v>
      </c>
      <c r="C1561" s="2">
        <v>123.59</v>
      </c>
      <c r="D1561" s="2">
        <v>123.39</v>
      </c>
      <c r="E1561" s="2">
        <v>123.49</v>
      </c>
      <c r="F1561" s="2">
        <v>0.15</v>
      </c>
      <c r="G1561" s="2">
        <v>7</v>
      </c>
      <c r="J1561" s="27">
        <v>42068</v>
      </c>
      <c r="K1561" s="2">
        <v>108.7</v>
      </c>
      <c r="L1561" s="2">
        <v>108.74</v>
      </c>
      <c r="M1561" s="2">
        <v>108.69</v>
      </c>
      <c r="N1561" s="2">
        <v>108.72</v>
      </c>
      <c r="O1561" s="2">
        <v>0.04</v>
      </c>
      <c r="P1561" s="2">
        <v>479</v>
      </c>
    </row>
    <row r="1562" spans="1:16" x14ac:dyDescent="0.3">
      <c r="A1562" s="27">
        <v>42067</v>
      </c>
      <c r="B1562" s="2">
        <v>123.6</v>
      </c>
      <c r="C1562" s="2">
        <v>123.7</v>
      </c>
      <c r="D1562" s="2">
        <v>123.34</v>
      </c>
      <c r="E1562" s="2">
        <v>123.34</v>
      </c>
      <c r="F1562" s="2">
        <v>-0.19</v>
      </c>
      <c r="G1562" s="2">
        <v>-803</v>
      </c>
      <c r="J1562" s="27">
        <v>42067</v>
      </c>
      <c r="K1562" s="2">
        <v>108.71</v>
      </c>
      <c r="L1562" s="2">
        <v>108.74</v>
      </c>
      <c r="M1562" s="2">
        <v>108.68</v>
      </c>
      <c r="N1562" s="2">
        <v>108.68</v>
      </c>
      <c r="O1562" s="2">
        <v>0.03</v>
      </c>
      <c r="P1562" s="2">
        <v>713</v>
      </c>
    </row>
    <row r="1563" spans="1:16" x14ac:dyDescent="0.3">
      <c r="A1563" s="27">
        <v>42066</v>
      </c>
      <c r="B1563" s="2">
        <v>123.45</v>
      </c>
      <c r="C1563" s="2">
        <v>123.65</v>
      </c>
      <c r="D1563" s="2">
        <v>123.27</v>
      </c>
      <c r="E1563" s="2">
        <v>123.53</v>
      </c>
      <c r="F1563" s="2">
        <v>-0.17</v>
      </c>
      <c r="G1563" s="2">
        <v>969</v>
      </c>
      <c r="J1563" s="27">
        <v>42066</v>
      </c>
      <c r="K1563" s="2">
        <v>108.63</v>
      </c>
      <c r="L1563" s="2">
        <v>108.71</v>
      </c>
      <c r="M1563" s="2">
        <v>108.59</v>
      </c>
      <c r="N1563" s="2">
        <v>108.65</v>
      </c>
      <c r="O1563" s="2">
        <v>0</v>
      </c>
      <c r="P1563" s="2">
        <v>5146</v>
      </c>
    </row>
    <row r="1564" spans="1:16" x14ac:dyDescent="0.3">
      <c r="A1564" s="27">
        <v>42065</v>
      </c>
      <c r="B1564" s="2">
        <v>123.92</v>
      </c>
      <c r="C1564" s="2">
        <v>124.16</v>
      </c>
      <c r="D1564" s="2">
        <v>123.7</v>
      </c>
      <c r="E1564" s="2">
        <v>123.7</v>
      </c>
      <c r="F1564" s="2">
        <v>0.16</v>
      </c>
      <c r="G1564" s="2">
        <v>-1084</v>
      </c>
      <c r="J1564" s="27">
        <v>42065</v>
      </c>
      <c r="K1564" s="2">
        <v>108.67</v>
      </c>
      <c r="L1564" s="2">
        <v>108.74</v>
      </c>
      <c r="M1564" s="2">
        <v>108.64</v>
      </c>
      <c r="N1564" s="2">
        <v>108.65</v>
      </c>
      <c r="O1564" s="2">
        <v>0.09</v>
      </c>
      <c r="P1564" s="2">
        <v>-175</v>
      </c>
    </row>
    <row r="1565" spans="1:16" x14ac:dyDescent="0.3">
      <c r="A1565" s="27">
        <v>42062</v>
      </c>
      <c r="B1565" s="2">
        <v>123.2</v>
      </c>
      <c r="C1565" s="2">
        <v>123.59</v>
      </c>
      <c r="D1565" s="2">
        <v>123.13</v>
      </c>
      <c r="E1565" s="2">
        <v>123.54</v>
      </c>
      <c r="F1565" s="2">
        <v>0.14000000000000001</v>
      </c>
      <c r="G1565" s="2">
        <v>632</v>
      </c>
      <c r="J1565" s="27">
        <v>42062</v>
      </c>
      <c r="K1565" s="2">
        <v>108.47</v>
      </c>
      <c r="L1565" s="2">
        <v>108.57</v>
      </c>
      <c r="M1565" s="2">
        <v>108.46</v>
      </c>
      <c r="N1565" s="2">
        <v>108.56</v>
      </c>
      <c r="O1565" s="2">
        <v>0.04</v>
      </c>
      <c r="P1565" s="2">
        <v>467</v>
      </c>
    </row>
    <row r="1566" spans="1:16" x14ac:dyDescent="0.3">
      <c r="A1566" s="27">
        <v>42061</v>
      </c>
      <c r="B1566" s="2">
        <v>123.4</v>
      </c>
      <c r="C1566" s="2">
        <v>123.43</v>
      </c>
      <c r="D1566" s="2">
        <v>123.19</v>
      </c>
      <c r="E1566" s="2">
        <v>123.4</v>
      </c>
      <c r="F1566" s="2">
        <v>0.1</v>
      </c>
      <c r="G1566" s="2">
        <v>-1450</v>
      </c>
      <c r="J1566" s="27">
        <v>42061</v>
      </c>
      <c r="K1566" s="2">
        <v>108.53</v>
      </c>
      <c r="L1566" s="2">
        <v>108.54</v>
      </c>
      <c r="M1566" s="2">
        <v>108.49</v>
      </c>
      <c r="N1566" s="2">
        <v>108.52</v>
      </c>
      <c r="O1566" s="2">
        <v>0</v>
      </c>
      <c r="P1566" s="2">
        <v>-1980</v>
      </c>
    </row>
    <row r="1567" spans="1:16" x14ac:dyDescent="0.3">
      <c r="A1567" s="27">
        <v>42060</v>
      </c>
      <c r="B1567" s="2">
        <v>123.12</v>
      </c>
      <c r="C1567" s="2">
        <v>123.37</v>
      </c>
      <c r="D1567" s="2">
        <v>123.1</v>
      </c>
      <c r="E1567" s="2">
        <v>123.3</v>
      </c>
      <c r="F1567" s="2">
        <v>0.66</v>
      </c>
      <c r="G1567" s="2">
        <v>2051</v>
      </c>
      <c r="J1567" s="27">
        <v>42060</v>
      </c>
      <c r="K1567" s="2">
        <v>108.5</v>
      </c>
      <c r="L1567" s="2">
        <v>108.54</v>
      </c>
      <c r="M1567" s="2">
        <v>108.48</v>
      </c>
      <c r="N1567" s="2">
        <v>108.52</v>
      </c>
      <c r="O1567" s="2">
        <v>0.12</v>
      </c>
      <c r="P1567" s="2">
        <v>-3143</v>
      </c>
    </row>
    <row r="1568" spans="1:16" x14ac:dyDescent="0.3">
      <c r="A1568" s="27">
        <v>42059</v>
      </c>
      <c r="B1568" s="2">
        <v>122.96</v>
      </c>
      <c r="C1568" s="2">
        <v>123</v>
      </c>
      <c r="D1568" s="2">
        <v>122.62</v>
      </c>
      <c r="E1568" s="2">
        <v>122.64</v>
      </c>
      <c r="F1568" s="2">
        <v>-0.09</v>
      </c>
      <c r="G1568" s="2">
        <v>-226</v>
      </c>
      <c r="J1568" s="27">
        <v>42059</v>
      </c>
      <c r="K1568" s="2">
        <v>108.45</v>
      </c>
      <c r="L1568" s="2">
        <v>108.5</v>
      </c>
      <c r="M1568" s="2">
        <v>108.4</v>
      </c>
      <c r="N1568" s="2">
        <v>108.4</v>
      </c>
      <c r="O1568" s="2">
        <v>-0.01</v>
      </c>
      <c r="P1568" s="2">
        <v>544</v>
      </c>
    </row>
    <row r="1569" spans="1:16" x14ac:dyDescent="0.3">
      <c r="A1569" s="27">
        <v>42058</v>
      </c>
      <c r="B1569" s="2">
        <v>122.9</v>
      </c>
      <c r="C1569" s="2">
        <v>123.01</v>
      </c>
      <c r="D1569" s="2">
        <v>122.62</v>
      </c>
      <c r="E1569" s="2">
        <v>122.73</v>
      </c>
      <c r="F1569" s="2">
        <v>-0.46</v>
      </c>
      <c r="G1569" s="2">
        <v>-1006</v>
      </c>
      <c r="J1569" s="27">
        <v>42058</v>
      </c>
      <c r="K1569" s="2">
        <v>108.39</v>
      </c>
      <c r="L1569" s="2">
        <v>108.58</v>
      </c>
      <c r="M1569" s="2">
        <v>108.36</v>
      </c>
      <c r="N1569" s="2">
        <v>108.41</v>
      </c>
      <c r="O1569" s="2">
        <v>-0.03</v>
      </c>
      <c r="P1569" s="2">
        <v>-1260</v>
      </c>
    </row>
    <row r="1570" spans="1:16" x14ac:dyDescent="0.3">
      <c r="A1570" s="27">
        <v>42052</v>
      </c>
      <c r="B1570" s="2">
        <v>122.38</v>
      </c>
      <c r="C1570" s="2">
        <v>123.23</v>
      </c>
      <c r="D1570" s="2">
        <v>122.26</v>
      </c>
      <c r="E1570" s="2">
        <v>123.19</v>
      </c>
      <c r="F1570" s="2">
        <v>0.94</v>
      </c>
      <c r="G1570" s="2">
        <v>1753</v>
      </c>
      <c r="J1570" s="27">
        <v>42052</v>
      </c>
      <c r="K1570" s="2">
        <v>108.3</v>
      </c>
      <c r="L1570" s="2">
        <v>108.45</v>
      </c>
      <c r="M1570" s="2">
        <v>108.27</v>
      </c>
      <c r="N1570" s="2">
        <v>108.44</v>
      </c>
      <c r="O1570" s="2">
        <v>0.17</v>
      </c>
      <c r="P1570" s="2">
        <v>8097</v>
      </c>
    </row>
    <row r="1571" spans="1:16" x14ac:dyDescent="0.3">
      <c r="A1571" s="27">
        <v>42051</v>
      </c>
      <c r="B1571" s="2">
        <v>122.62</v>
      </c>
      <c r="C1571" s="2">
        <v>122.73</v>
      </c>
      <c r="D1571" s="2">
        <v>122.16</v>
      </c>
      <c r="E1571" s="2">
        <v>122.25</v>
      </c>
      <c r="F1571" s="2">
        <v>-0.72</v>
      </c>
      <c r="G1571" s="2">
        <v>1233</v>
      </c>
      <c r="J1571" s="27">
        <v>42051</v>
      </c>
      <c r="K1571" s="2">
        <v>108.37</v>
      </c>
      <c r="L1571" s="2">
        <v>108.4</v>
      </c>
      <c r="M1571" s="2">
        <v>108.27</v>
      </c>
      <c r="N1571" s="2">
        <v>108.27</v>
      </c>
      <c r="O1571" s="2">
        <v>-0.17</v>
      </c>
      <c r="P1571" s="2">
        <v>-1413</v>
      </c>
    </row>
    <row r="1572" spans="1:16" x14ac:dyDescent="0.3">
      <c r="A1572" s="27">
        <v>42048</v>
      </c>
      <c r="B1572" s="2">
        <v>123</v>
      </c>
      <c r="C1572" s="2">
        <v>123.06</v>
      </c>
      <c r="D1572" s="2">
        <v>122.86</v>
      </c>
      <c r="E1572" s="2">
        <v>122.97</v>
      </c>
      <c r="F1572" s="2">
        <v>0.12</v>
      </c>
      <c r="G1572" s="2">
        <v>-491</v>
      </c>
      <c r="J1572" s="27">
        <v>42048</v>
      </c>
      <c r="K1572" s="2">
        <v>108.41</v>
      </c>
      <c r="L1572" s="2">
        <v>108.46</v>
      </c>
      <c r="M1572" s="2">
        <v>108.38</v>
      </c>
      <c r="N1572" s="2">
        <v>108.44</v>
      </c>
      <c r="O1572" s="2">
        <v>0.08</v>
      </c>
      <c r="P1572" s="2">
        <v>-1705</v>
      </c>
    </row>
    <row r="1573" spans="1:16" x14ac:dyDescent="0.3">
      <c r="A1573" s="27">
        <v>42047</v>
      </c>
      <c r="B1573" s="2">
        <v>123.39</v>
      </c>
      <c r="C1573" s="2">
        <v>123.43</v>
      </c>
      <c r="D1573" s="2">
        <v>122.8</v>
      </c>
      <c r="E1573" s="2">
        <v>122.85</v>
      </c>
      <c r="F1573" s="2">
        <v>-0.55000000000000004</v>
      </c>
      <c r="G1573" s="2">
        <v>-3842</v>
      </c>
      <c r="J1573" s="27">
        <v>42047</v>
      </c>
      <c r="K1573" s="2">
        <v>108.45</v>
      </c>
      <c r="L1573" s="2">
        <v>108.46</v>
      </c>
      <c r="M1573" s="2">
        <v>108.33</v>
      </c>
      <c r="N1573" s="2">
        <v>108.36</v>
      </c>
      <c r="O1573" s="2">
        <v>-0.1</v>
      </c>
      <c r="P1573" s="2">
        <v>-13034</v>
      </c>
    </row>
    <row r="1574" spans="1:16" x14ac:dyDescent="0.3">
      <c r="A1574" s="27">
        <v>42046</v>
      </c>
      <c r="B1574" s="2">
        <v>123.31</v>
      </c>
      <c r="C1574" s="2">
        <v>123.64</v>
      </c>
      <c r="D1574" s="2">
        <v>123.24</v>
      </c>
      <c r="E1574" s="2">
        <v>123.4</v>
      </c>
      <c r="F1574" s="2">
        <v>-0.1</v>
      </c>
      <c r="G1574" s="2">
        <v>-62</v>
      </c>
      <c r="J1574" s="27">
        <v>42046</v>
      </c>
      <c r="K1574" s="2">
        <v>108.41</v>
      </c>
      <c r="L1574" s="2">
        <v>108.54</v>
      </c>
      <c r="M1574" s="2">
        <v>108.39</v>
      </c>
      <c r="N1574" s="2">
        <v>108.46</v>
      </c>
      <c r="O1574" s="2">
        <v>0.01</v>
      </c>
      <c r="P1574" s="2">
        <v>-2337</v>
      </c>
    </row>
    <row r="1575" spans="1:16" x14ac:dyDescent="0.3">
      <c r="A1575" s="27">
        <v>42045</v>
      </c>
      <c r="B1575" s="2">
        <v>123.6</v>
      </c>
      <c r="C1575" s="2">
        <v>123.64</v>
      </c>
      <c r="D1575" s="2">
        <v>123.18</v>
      </c>
      <c r="E1575" s="2">
        <v>123.5</v>
      </c>
      <c r="F1575" s="2">
        <v>-0.59</v>
      </c>
      <c r="G1575" s="2">
        <v>-1941</v>
      </c>
      <c r="J1575" s="27">
        <v>42045</v>
      </c>
      <c r="K1575" s="2">
        <v>108.57</v>
      </c>
      <c r="L1575" s="2">
        <v>108.59</v>
      </c>
      <c r="M1575" s="2">
        <v>108.42</v>
      </c>
      <c r="N1575" s="2">
        <v>108.45</v>
      </c>
      <c r="O1575" s="2">
        <v>-0.26</v>
      </c>
      <c r="P1575" s="2">
        <v>-12826</v>
      </c>
    </row>
    <row r="1576" spans="1:16" x14ac:dyDescent="0.3">
      <c r="A1576" s="27">
        <v>42044</v>
      </c>
      <c r="B1576" s="2">
        <v>123.68</v>
      </c>
      <c r="C1576" s="2">
        <v>124.12</v>
      </c>
      <c r="D1576" s="2">
        <v>123.62</v>
      </c>
      <c r="E1576" s="2">
        <v>124.09</v>
      </c>
      <c r="F1576" s="2">
        <v>-0.23</v>
      </c>
      <c r="G1576" s="2">
        <v>2858</v>
      </c>
      <c r="J1576" s="27">
        <v>42044</v>
      </c>
      <c r="K1576" s="2">
        <v>108.59</v>
      </c>
      <c r="L1576" s="2">
        <v>108.72</v>
      </c>
      <c r="M1576" s="2">
        <v>108.59</v>
      </c>
      <c r="N1576" s="2">
        <v>108.71</v>
      </c>
      <c r="O1576" s="2">
        <v>-0.05</v>
      </c>
      <c r="P1576" s="2">
        <v>6235</v>
      </c>
    </row>
    <row r="1577" spans="1:16" x14ac:dyDescent="0.3">
      <c r="A1577" s="27">
        <v>42041</v>
      </c>
      <c r="B1577" s="2">
        <v>124.1</v>
      </c>
      <c r="C1577" s="2">
        <v>124.33</v>
      </c>
      <c r="D1577" s="2">
        <v>123.96</v>
      </c>
      <c r="E1577" s="2">
        <v>124.32</v>
      </c>
      <c r="F1577" s="2">
        <v>0.11</v>
      </c>
      <c r="G1577" s="2">
        <v>-939</v>
      </c>
      <c r="J1577" s="27">
        <v>42041</v>
      </c>
      <c r="K1577" s="2">
        <v>108.71</v>
      </c>
      <c r="L1577" s="2">
        <v>108.77</v>
      </c>
      <c r="M1577" s="2">
        <v>108.68</v>
      </c>
      <c r="N1577" s="2">
        <v>108.76</v>
      </c>
      <c r="O1577" s="2">
        <v>0.03</v>
      </c>
      <c r="P1577" s="2">
        <v>93</v>
      </c>
    </row>
    <row r="1578" spans="1:16" x14ac:dyDescent="0.3">
      <c r="A1578" s="27">
        <v>42040</v>
      </c>
      <c r="B1578" s="2">
        <v>125</v>
      </c>
      <c r="C1578" s="2">
        <v>125</v>
      </c>
      <c r="D1578" s="2">
        <v>124.14</v>
      </c>
      <c r="E1578" s="2">
        <v>124.21</v>
      </c>
      <c r="F1578" s="2">
        <v>-0.36</v>
      </c>
      <c r="G1578" s="2">
        <v>-1362</v>
      </c>
      <c r="J1578" s="27">
        <v>42040</v>
      </c>
      <c r="K1578" s="2">
        <v>108.84</v>
      </c>
      <c r="L1578" s="2">
        <v>108.9</v>
      </c>
      <c r="M1578" s="2">
        <v>108.7</v>
      </c>
      <c r="N1578" s="2">
        <v>108.73</v>
      </c>
      <c r="O1578" s="2">
        <v>-0.05</v>
      </c>
      <c r="P1578" s="2">
        <v>-5148</v>
      </c>
    </row>
    <row r="1579" spans="1:16" x14ac:dyDescent="0.3">
      <c r="A1579" s="27">
        <v>42039</v>
      </c>
      <c r="B1579" s="2">
        <v>124.45</v>
      </c>
      <c r="C1579" s="2">
        <v>124.61</v>
      </c>
      <c r="D1579" s="2">
        <v>124.24</v>
      </c>
      <c r="E1579" s="2">
        <v>124.57</v>
      </c>
      <c r="F1579" s="2">
        <v>-0.41</v>
      </c>
      <c r="G1579" s="2">
        <v>-2659</v>
      </c>
      <c r="J1579" s="27">
        <v>42039</v>
      </c>
      <c r="K1579" s="2">
        <v>108.74</v>
      </c>
      <c r="L1579" s="2">
        <v>108.79</v>
      </c>
      <c r="M1579" s="2">
        <v>108.69</v>
      </c>
      <c r="N1579" s="2">
        <v>108.78</v>
      </c>
      <c r="O1579" s="2">
        <v>-0.06</v>
      </c>
      <c r="P1579" s="2">
        <v>-12144</v>
      </c>
    </row>
    <row r="1580" spans="1:16" x14ac:dyDescent="0.3">
      <c r="A1580" s="27">
        <v>42038</v>
      </c>
      <c r="B1580" s="2">
        <v>124.59</v>
      </c>
      <c r="C1580" s="2">
        <v>125.01</v>
      </c>
      <c r="D1580" s="2">
        <v>124.58</v>
      </c>
      <c r="E1580" s="2">
        <v>124.98</v>
      </c>
      <c r="F1580" s="2">
        <v>0.4</v>
      </c>
      <c r="G1580" s="2">
        <v>3123</v>
      </c>
      <c r="J1580" s="27">
        <v>42038</v>
      </c>
      <c r="K1580" s="2">
        <v>108.7</v>
      </c>
      <c r="L1580" s="2">
        <v>108.92</v>
      </c>
      <c r="M1580" s="2">
        <v>108.7</v>
      </c>
      <c r="N1580" s="2">
        <v>108.84</v>
      </c>
      <c r="O1580" s="2">
        <v>0.14000000000000001</v>
      </c>
      <c r="P1580" s="2">
        <v>10071</v>
      </c>
    </row>
    <row r="1581" spans="1:16" x14ac:dyDescent="0.3">
      <c r="A1581" s="27">
        <v>42037</v>
      </c>
      <c r="B1581" s="2">
        <v>125.02</v>
      </c>
      <c r="C1581" s="2">
        <v>125.1</v>
      </c>
      <c r="D1581" s="2">
        <v>124.48</v>
      </c>
      <c r="E1581" s="2">
        <v>124.58</v>
      </c>
      <c r="F1581" s="2">
        <v>-0.02</v>
      </c>
      <c r="G1581" s="2">
        <v>-2024</v>
      </c>
      <c r="J1581" s="27">
        <v>42037</v>
      </c>
      <c r="K1581" s="2">
        <v>108.77</v>
      </c>
      <c r="L1581" s="2">
        <v>108.79</v>
      </c>
      <c r="M1581" s="2">
        <v>108.67</v>
      </c>
      <c r="N1581" s="2">
        <v>108.7</v>
      </c>
      <c r="O1581" s="2">
        <v>-0.01</v>
      </c>
      <c r="P1581" s="2">
        <v>-758</v>
      </c>
    </row>
    <row r="1582" spans="1:16" x14ac:dyDescent="0.3">
      <c r="A1582" s="27">
        <v>42034</v>
      </c>
      <c r="B1582" s="2">
        <v>124.52</v>
      </c>
      <c r="C1582" s="2">
        <v>124.95</v>
      </c>
      <c r="D1582" s="2">
        <v>124.49</v>
      </c>
      <c r="E1582" s="2">
        <v>124.6</v>
      </c>
      <c r="F1582" s="2">
        <v>-0.13</v>
      </c>
      <c r="G1582" s="2">
        <v>-1141</v>
      </c>
      <c r="J1582" s="27">
        <v>42034</v>
      </c>
      <c r="K1582" s="2">
        <v>108.6</v>
      </c>
      <c r="L1582" s="2">
        <v>108.74</v>
      </c>
      <c r="M1582" s="2">
        <v>108.59</v>
      </c>
      <c r="N1582" s="2">
        <v>108.71</v>
      </c>
      <c r="O1582" s="2">
        <v>0.06</v>
      </c>
      <c r="P1582" s="2">
        <v>9328</v>
      </c>
    </row>
    <row r="1583" spans="1:16" x14ac:dyDescent="0.3">
      <c r="A1583" s="27">
        <v>42033</v>
      </c>
      <c r="B1583" s="2">
        <v>124.85</v>
      </c>
      <c r="C1583" s="2">
        <v>124.95</v>
      </c>
      <c r="D1583" s="2">
        <v>124.48</v>
      </c>
      <c r="E1583" s="2">
        <v>124.73</v>
      </c>
      <c r="F1583" s="2">
        <v>0.3</v>
      </c>
      <c r="G1583" s="2">
        <v>393</v>
      </c>
      <c r="J1583" s="27">
        <v>42033</v>
      </c>
      <c r="K1583" s="2">
        <v>108.72</v>
      </c>
      <c r="L1583" s="2">
        <v>108.73</v>
      </c>
      <c r="M1583" s="2">
        <v>108.61</v>
      </c>
      <c r="N1583" s="2">
        <v>108.65</v>
      </c>
      <c r="O1583" s="2">
        <v>0</v>
      </c>
      <c r="P1583" s="2">
        <v>-1596</v>
      </c>
    </row>
    <row r="1584" spans="1:16" x14ac:dyDescent="0.3">
      <c r="A1584" s="27">
        <v>42032</v>
      </c>
      <c r="B1584" s="2">
        <v>124.01</v>
      </c>
      <c r="C1584" s="2">
        <v>124.47</v>
      </c>
      <c r="D1584" s="2">
        <v>123.99</v>
      </c>
      <c r="E1584" s="2">
        <v>124.43</v>
      </c>
      <c r="F1584" s="2">
        <v>0.4</v>
      </c>
      <c r="G1584" s="2">
        <v>1988</v>
      </c>
      <c r="J1584" s="27">
        <v>42032</v>
      </c>
      <c r="K1584" s="2">
        <v>108.55</v>
      </c>
      <c r="L1584" s="2">
        <v>108.65</v>
      </c>
      <c r="M1584" s="2">
        <v>108.55</v>
      </c>
      <c r="N1584" s="2">
        <v>108.65</v>
      </c>
      <c r="O1584" s="2">
        <v>7.0000000000000007E-2</v>
      </c>
      <c r="P1584" s="2">
        <v>5702</v>
      </c>
    </row>
    <row r="1585" spans="1:16" x14ac:dyDescent="0.3">
      <c r="A1585" s="27">
        <v>42031</v>
      </c>
      <c r="B1585" s="2">
        <v>123.83</v>
      </c>
      <c r="C1585" s="2">
        <v>124.05</v>
      </c>
      <c r="D1585" s="2">
        <v>123.77</v>
      </c>
      <c r="E1585" s="2">
        <v>124.03</v>
      </c>
      <c r="F1585" s="2">
        <v>0.03</v>
      </c>
      <c r="G1585" s="2">
        <v>-230</v>
      </c>
      <c r="J1585" s="27">
        <v>42031</v>
      </c>
      <c r="K1585" s="2">
        <v>108.52</v>
      </c>
      <c r="L1585" s="2">
        <v>108.58</v>
      </c>
      <c r="M1585" s="2">
        <v>108.51</v>
      </c>
      <c r="N1585" s="2">
        <v>108.58</v>
      </c>
      <c r="O1585" s="2">
        <v>0.01</v>
      </c>
      <c r="P1585" s="2">
        <v>-465</v>
      </c>
    </row>
    <row r="1586" spans="1:16" x14ac:dyDescent="0.3">
      <c r="A1586" s="27">
        <v>42030</v>
      </c>
      <c r="B1586" s="2">
        <v>124.07</v>
      </c>
      <c r="C1586" s="2">
        <v>124.4</v>
      </c>
      <c r="D1586" s="2">
        <v>123.82</v>
      </c>
      <c r="E1586" s="2">
        <v>124</v>
      </c>
      <c r="F1586" s="2">
        <v>0.3</v>
      </c>
      <c r="G1586" s="2">
        <v>197</v>
      </c>
      <c r="J1586" s="27">
        <v>42030</v>
      </c>
      <c r="K1586" s="2">
        <v>108.61</v>
      </c>
      <c r="L1586" s="2">
        <v>108.67</v>
      </c>
      <c r="M1586" s="2">
        <v>108.54</v>
      </c>
      <c r="N1586" s="2">
        <v>108.57</v>
      </c>
      <c r="O1586" s="2">
        <v>0.03</v>
      </c>
      <c r="P1586" s="2">
        <v>222</v>
      </c>
    </row>
    <row r="1587" spans="1:16" x14ac:dyDescent="0.3">
      <c r="A1587" s="27">
        <v>42027</v>
      </c>
      <c r="B1587" s="2">
        <v>123.33</v>
      </c>
      <c r="C1587" s="2">
        <v>123.76</v>
      </c>
      <c r="D1587" s="2">
        <v>123.25</v>
      </c>
      <c r="E1587" s="2">
        <v>123.7</v>
      </c>
      <c r="F1587" s="2">
        <v>0.76</v>
      </c>
      <c r="G1587" s="2">
        <v>1084</v>
      </c>
      <c r="J1587" s="27">
        <v>42027</v>
      </c>
      <c r="K1587" s="2">
        <v>108.49</v>
      </c>
      <c r="L1587" s="2">
        <v>108.57</v>
      </c>
      <c r="M1587" s="2">
        <v>108.44</v>
      </c>
      <c r="N1587" s="2">
        <v>108.54</v>
      </c>
      <c r="O1587" s="2">
        <v>0.13</v>
      </c>
      <c r="P1587" s="2">
        <v>3161</v>
      </c>
    </row>
    <row r="1588" spans="1:16" x14ac:dyDescent="0.3">
      <c r="A1588" s="27">
        <v>42026</v>
      </c>
      <c r="B1588" s="2">
        <v>122.99</v>
      </c>
      <c r="C1588" s="2">
        <v>123.06</v>
      </c>
      <c r="D1588" s="2">
        <v>122.78</v>
      </c>
      <c r="E1588" s="2">
        <v>122.94</v>
      </c>
      <c r="F1588" s="2">
        <v>-0.28999999999999998</v>
      </c>
      <c r="G1588" s="2">
        <v>-877</v>
      </c>
      <c r="J1588" s="27">
        <v>42026</v>
      </c>
      <c r="K1588" s="2">
        <v>108.41</v>
      </c>
      <c r="L1588" s="2">
        <v>108.43</v>
      </c>
      <c r="M1588" s="2">
        <v>108.36</v>
      </c>
      <c r="N1588" s="2">
        <v>108.41</v>
      </c>
      <c r="O1588" s="2">
        <v>-0.05</v>
      </c>
      <c r="P1588" s="2">
        <v>-8088</v>
      </c>
    </row>
    <row r="1589" spans="1:16" x14ac:dyDescent="0.3">
      <c r="A1589" s="27">
        <v>42025</v>
      </c>
      <c r="B1589" s="2">
        <v>123.54</v>
      </c>
      <c r="C1589" s="2">
        <v>123.66</v>
      </c>
      <c r="D1589" s="2">
        <v>123.22</v>
      </c>
      <c r="E1589" s="2">
        <v>123.23</v>
      </c>
      <c r="F1589" s="2">
        <v>-0.22</v>
      </c>
      <c r="G1589" s="2">
        <v>-286</v>
      </c>
      <c r="J1589" s="27">
        <v>42025</v>
      </c>
      <c r="K1589" s="2">
        <v>108.55</v>
      </c>
      <c r="L1589" s="2">
        <v>108.57</v>
      </c>
      <c r="M1589" s="2">
        <v>108.45</v>
      </c>
      <c r="N1589" s="2">
        <v>108.46</v>
      </c>
      <c r="O1589" s="2">
        <v>-0.1</v>
      </c>
      <c r="P1589" s="2">
        <v>-1389</v>
      </c>
    </row>
    <row r="1590" spans="1:16" x14ac:dyDescent="0.3">
      <c r="A1590" s="27">
        <v>42024</v>
      </c>
      <c r="B1590" s="2">
        <v>123.3</v>
      </c>
      <c r="C1590" s="2">
        <v>123.45</v>
      </c>
      <c r="D1590" s="2">
        <v>122.97</v>
      </c>
      <c r="E1590" s="2">
        <v>123.45</v>
      </c>
      <c r="F1590" s="2">
        <v>0.31</v>
      </c>
      <c r="G1590" s="2">
        <v>206</v>
      </c>
      <c r="J1590" s="27">
        <v>42024</v>
      </c>
      <c r="K1590" s="2">
        <v>108.54</v>
      </c>
      <c r="L1590" s="2">
        <v>108.57</v>
      </c>
      <c r="M1590" s="2">
        <v>108.47</v>
      </c>
      <c r="N1590" s="2">
        <v>108.56</v>
      </c>
      <c r="O1590" s="2">
        <v>0.06</v>
      </c>
      <c r="P1590" s="2">
        <v>8434</v>
      </c>
    </row>
    <row r="1591" spans="1:16" x14ac:dyDescent="0.3">
      <c r="A1591" s="27">
        <v>42023</v>
      </c>
      <c r="B1591" s="2">
        <v>123.11</v>
      </c>
      <c r="C1591" s="2">
        <v>123.32</v>
      </c>
      <c r="D1591" s="2">
        <v>122.94</v>
      </c>
      <c r="E1591" s="2">
        <v>123.14</v>
      </c>
      <c r="F1591" s="2">
        <v>-0.35</v>
      </c>
      <c r="G1591" s="2">
        <v>616</v>
      </c>
      <c r="J1591" s="27">
        <v>42023</v>
      </c>
      <c r="K1591" s="2">
        <v>108.48</v>
      </c>
      <c r="L1591" s="2">
        <v>108.54</v>
      </c>
      <c r="M1591" s="2">
        <v>108.46</v>
      </c>
      <c r="N1591" s="2">
        <v>108.5</v>
      </c>
      <c r="O1591" s="2">
        <v>-0.06</v>
      </c>
      <c r="P1591" s="2">
        <v>7739</v>
      </c>
    </row>
    <row r="1592" spans="1:16" x14ac:dyDescent="0.3">
      <c r="A1592" s="27">
        <v>42020</v>
      </c>
      <c r="B1592" s="2">
        <v>123.09</v>
      </c>
      <c r="C1592" s="2">
        <v>123.95</v>
      </c>
      <c r="D1592" s="2">
        <v>122.9</v>
      </c>
      <c r="E1592" s="2">
        <v>123.49</v>
      </c>
      <c r="F1592" s="2">
        <v>1.02</v>
      </c>
      <c r="G1592" s="2">
        <v>333</v>
      </c>
      <c r="J1592" s="27">
        <v>42020</v>
      </c>
      <c r="K1592" s="2">
        <v>108.68</v>
      </c>
      <c r="L1592" s="2">
        <v>108.72</v>
      </c>
      <c r="M1592" s="2">
        <v>108.56</v>
      </c>
      <c r="N1592" s="2">
        <v>108.56</v>
      </c>
      <c r="O1592" s="2">
        <v>0.09</v>
      </c>
      <c r="P1592" s="2">
        <v>3847</v>
      </c>
    </row>
    <row r="1593" spans="1:16" x14ac:dyDescent="0.3">
      <c r="A1593" s="27">
        <v>42019</v>
      </c>
      <c r="B1593" s="2">
        <v>123.39</v>
      </c>
      <c r="C1593" s="2">
        <v>123.45</v>
      </c>
      <c r="D1593" s="2">
        <v>122.46</v>
      </c>
      <c r="E1593" s="2">
        <v>122.47</v>
      </c>
      <c r="F1593" s="2">
        <v>-0.82</v>
      </c>
      <c r="G1593" s="2">
        <v>-4809</v>
      </c>
      <c r="J1593" s="27">
        <v>42019</v>
      </c>
      <c r="K1593" s="2">
        <v>108.74</v>
      </c>
      <c r="L1593" s="2">
        <v>108.79</v>
      </c>
      <c r="M1593" s="2">
        <v>108.44</v>
      </c>
      <c r="N1593" s="2">
        <v>108.47</v>
      </c>
      <c r="O1593" s="2">
        <v>-0.23</v>
      </c>
      <c r="P1593" s="2">
        <v>-17030</v>
      </c>
    </row>
    <row r="1594" spans="1:16" x14ac:dyDescent="0.3">
      <c r="A1594" s="27">
        <v>42018</v>
      </c>
      <c r="B1594" s="2">
        <v>122.61</v>
      </c>
      <c r="C1594" s="2">
        <v>123.41</v>
      </c>
      <c r="D1594" s="2">
        <v>122.51</v>
      </c>
      <c r="E1594" s="2">
        <v>123.29</v>
      </c>
      <c r="F1594" s="2">
        <v>0.65</v>
      </c>
      <c r="G1594" s="2">
        <v>277</v>
      </c>
      <c r="J1594" s="27">
        <v>42018</v>
      </c>
      <c r="K1594" s="2">
        <v>108.53</v>
      </c>
      <c r="L1594" s="2">
        <v>108.73</v>
      </c>
      <c r="M1594" s="2">
        <v>108.5</v>
      </c>
      <c r="N1594" s="2">
        <v>108.7</v>
      </c>
      <c r="O1594" s="2">
        <v>0.16</v>
      </c>
      <c r="P1594" s="2">
        <v>3196</v>
      </c>
    </row>
    <row r="1595" spans="1:16" x14ac:dyDescent="0.3">
      <c r="A1595" s="27">
        <v>42017</v>
      </c>
      <c r="B1595" s="2">
        <v>122.6</v>
      </c>
      <c r="C1595" s="2">
        <v>122.87</v>
      </c>
      <c r="D1595" s="2">
        <v>122.48</v>
      </c>
      <c r="E1595" s="2">
        <v>122.64</v>
      </c>
      <c r="F1595" s="2">
        <v>0.14000000000000001</v>
      </c>
      <c r="G1595" s="2">
        <v>1296</v>
      </c>
      <c r="J1595" s="27">
        <v>42017</v>
      </c>
      <c r="K1595" s="2">
        <v>108.59</v>
      </c>
      <c r="L1595" s="2">
        <v>108.62</v>
      </c>
      <c r="M1595" s="2">
        <v>108.5</v>
      </c>
      <c r="N1595" s="2">
        <v>108.54</v>
      </c>
      <c r="O1595" s="2">
        <v>-0.04</v>
      </c>
      <c r="P1595" s="2">
        <v>3011</v>
      </c>
    </row>
    <row r="1596" spans="1:16" x14ac:dyDescent="0.3">
      <c r="A1596" s="27">
        <v>42016</v>
      </c>
      <c r="B1596" s="2">
        <v>121.76</v>
      </c>
      <c r="C1596" s="2">
        <v>122.56</v>
      </c>
      <c r="D1596" s="2">
        <v>121.73</v>
      </c>
      <c r="E1596" s="2">
        <v>122.5</v>
      </c>
      <c r="F1596" s="2">
        <v>0.85</v>
      </c>
      <c r="G1596" s="2">
        <v>3876</v>
      </c>
      <c r="J1596" s="27">
        <v>42016</v>
      </c>
      <c r="K1596" s="2">
        <v>108.43</v>
      </c>
      <c r="L1596" s="2">
        <v>108.67</v>
      </c>
      <c r="M1596" s="2">
        <v>108.42</v>
      </c>
      <c r="N1596" s="2">
        <v>108.58</v>
      </c>
      <c r="O1596" s="2">
        <v>0.17</v>
      </c>
      <c r="P1596" s="2">
        <v>7640</v>
      </c>
    </row>
    <row r="1597" spans="1:16" x14ac:dyDescent="0.3">
      <c r="A1597" s="27">
        <v>42013</v>
      </c>
      <c r="B1597" s="2">
        <v>121.35</v>
      </c>
      <c r="C1597" s="2">
        <v>121.69</v>
      </c>
      <c r="D1597" s="2">
        <v>121.25</v>
      </c>
      <c r="E1597" s="2">
        <v>121.65</v>
      </c>
      <c r="F1597" s="2">
        <v>0.15</v>
      </c>
      <c r="G1597" s="2">
        <v>-588</v>
      </c>
      <c r="J1597" s="27">
        <v>42013</v>
      </c>
      <c r="K1597" s="2">
        <v>108.34</v>
      </c>
      <c r="L1597" s="2">
        <v>108.43</v>
      </c>
      <c r="M1597" s="2">
        <v>108.31</v>
      </c>
      <c r="N1597" s="2">
        <v>108.41</v>
      </c>
      <c r="O1597" s="2">
        <v>0.05</v>
      </c>
      <c r="P1597" s="2">
        <v>2654</v>
      </c>
    </row>
    <row r="1598" spans="1:16" x14ac:dyDescent="0.3">
      <c r="A1598" s="27">
        <v>42012</v>
      </c>
      <c r="B1598" s="2">
        <v>121.38</v>
      </c>
      <c r="C1598" s="2">
        <v>121.5</v>
      </c>
      <c r="D1598" s="2">
        <v>121.06</v>
      </c>
      <c r="E1598" s="2">
        <v>121.5</v>
      </c>
      <c r="F1598" s="2">
        <v>0.15</v>
      </c>
      <c r="G1598" s="2">
        <v>-2320</v>
      </c>
      <c r="J1598" s="27">
        <v>42012</v>
      </c>
      <c r="K1598" s="2">
        <v>108.33</v>
      </c>
      <c r="L1598" s="2">
        <v>108.36</v>
      </c>
      <c r="M1598" s="2">
        <v>108.27</v>
      </c>
      <c r="N1598" s="2">
        <v>108.36</v>
      </c>
      <c r="O1598" s="2">
        <v>0.03</v>
      </c>
      <c r="P1598" s="2">
        <v>-3193</v>
      </c>
    </row>
    <row r="1599" spans="1:16" x14ac:dyDescent="0.3">
      <c r="A1599" s="27">
        <v>42011</v>
      </c>
      <c r="B1599" s="2">
        <v>121.7</v>
      </c>
      <c r="C1599" s="2">
        <v>121.76</v>
      </c>
      <c r="D1599" s="2">
        <v>121.33</v>
      </c>
      <c r="E1599" s="2">
        <v>121.35</v>
      </c>
      <c r="F1599" s="2">
        <v>-0.05</v>
      </c>
      <c r="G1599" s="2">
        <v>-399</v>
      </c>
      <c r="J1599" s="27">
        <v>42011</v>
      </c>
      <c r="K1599" s="2">
        <v>108.38</v>
      </c>
      <c r="L1599" s="2">
        <v>108.4</v>
      </c>
      <c r="M1599" s="2">
        <v>108.32</v>
      </c>
      <c r="N1599" s="2">
        <v>108.33</v>
      </c>
      <c r="O1599" s="2">
        <v>-0.01</v>
      </c>
      <c r="P1599" s="2">
        <v>11782</v>
      </c>
    </row>
    <row r="1600" spans="1:16" x14ac:dyDescent="0.3">
      <c r="A1600" s="27">
        <v>42010</v>
      </c>
      <c r="B1600" s="2">
        <v>121</v>
      </c>
      <c r="C1600" s="2">
        <v>121.5</v>
      </c>
      <c r="D1600" s="2">
        <v>120.96</v>
      </c>
      <c r="E1600" s="2">
        <v>121.4</v>
      </c>
      <c r="F1600" s="2">
        <v>0.62</v>
      </c>
      <c r="G1600" s="2">
        <v>4640</v>
      </c>
      <c r="J1600" s="27">
        <v>42010</v>
      </c>
      <c r="K1600" s="2">
        <v>108.24</v>
      </c>
      <c r="L1600" s="2">
        <v>108.37</v>
      </c>
      <c r="M1600" s="2">
        <v>108.23</v>
      </c>
      <c r="N1600" s="2">
        <v>108.34</v>
      </c>
      <c r="O1600" s="2">
        <v>0.15</v>
      </c>
      <c r="P1600" s="2">
        <v>5900</v>
      </c>
    </row>
    <row r="1601" spans="1:16" x14ac:dyDescent="0.3">
      <c r="A1601" s="27">
        <v>42009</v>
      </c>
      <c r="B1601" s="2">
        <v>120.6</v>
      </c>
      <c r="C1601" s="2">
        <v>120.78</v>
      </c>
      <c r="D1601" s="2">
        <v>120.41</v>
      </c>
      <c r="E1601" s="2">
        <v>120.78</v>
      </c>
      <c r="F1601" s="2">
        <v>0.41</v>
      </c>
      <c r="G1601" s="2">
        <v>1770</v>
      </c>
      <c r="J1601" s="27">
        <v>42009</v>
      </c>
      <c r="K1601" s="2">
        <v>108.12</v>
      </c>
      <c r="L1601" s="2">
        <v>108.19</v>
      </c>
      <c r="M1601" s="2">
        <v>108.07</v>
      </c>
      <c r="N1601" s="2">
        <v>108.19</v>
      </c>
      <c r="O1601" s="2">
        <v>0.11</v>
      </c>
      <c r="P1601" s="2">
        <v>-4488</v>
      </c>
    </row>
    <row r="1602" spans="1:16" x14ac:dyDescent="0.3">
      <c r="A1602" s="27">
        <v>42006</v>
      </c>
      <c r="B1602" s="2">
        <v>120.89</v>
      </c>
      <c r="C1602" s="2">
        <v>120.89</v>
      </c>
      <c r="D1602" s="2">
        <v>120.33</v>
      </c>
      <c r="E1602" s="2">
        <v>120.37</v>
      </c>
      <c r="F1602" s="2">
        <v>-0.61</v>
      </c>
      <c r="G1602" s="2">
        <v>-1331</v>
      </c>
      <c r="J1602" s="27">
        <v>42006</v>
      </c>
      <c r="K1602" s="2">
        <v>108.17</v>
      </c>
      <c r="L1602" s="2">
        <v>108.17</v>
      </c>
      <c r="M1602" s="2">
        <v>108.07</v>
      </c>
      <c r="N1602" s="2">
        <v>108.08</v>
      </c>
      <c r="O1602" s="2">
        <v>-0.12</v>
      </c>
      <c r="P1602" s="2">
        <v>1590</v>
      </c>
    </row>
    <row r="1603" spans="1:16" x14ac:dyDescent="0.3">
      <c r="A1603" s="27">
        <v>42003</v>
      </c>
      <c r="B1603" s="2">
        <v>120.81</v>
      </c>
      <c r="C1603" s="2">
        <v>121.05</v>
      </c>
      <c r="D1603" s="2">
        <v>120.71</v>
      </c>
      <c r="E1603" s="2">
        <v>120.98</v>
      </c>
      <c r="F1603" s="2">
        <v>0.1</v>
      </c>
      <c r="G1603" s="2">
        <v>476</v>
      </c>
      <c r="J1603" s="27">
        <v>42003</v>
      </c>
      <c r="K1603" s="2">
        <v>108.12</v>
      </c>
      <c r="L1603" s="2">
        <v>108.31</v>
      </c>
      <c r="M1603" s="2">
        <v>108.1</v>
      </c>
      <c r="N1603" s="2">
        <v>108.2</v>
      </c>
      <c r="O1603" s="2">
        <v>0.06</v>
      </c>
      <c r="P1603" s="2">
        <v>6744</v>
      </c>
    </row>
    <row r="1604" spans="1:16" x14ac:dyDescent="0.3">
      <c r="A1604" s="27">
        <v>42002</v>
      </c>
      <c r="B1604" s="2">
        <v>120.38</v>
      </c>
      <c r="C1604" s="2">
        <v>120.88</v>
      </c>
      <c r="D1604" s="2">
        <v>120.32</v>
      </c>
      <c r="E1604" s="2">
        <v>120.88</v>
      </c>
      <c r="F1604" s="2">
        <v>0.51</v>
      </c>
      <c r="G1604" s="2">
        <v>740</v>
      </c>
      <c r="J1604" s="27">
        <v>42002</v>
      </c>
      <c r="K1604" s="2">
        <v>108.04</v>
      </c>
      <c r="L1604" s="2">
        <v>108.14</v>
      </c>
      <c r="M1604" s="2">
        <v>108.02</v>
      </c>
      <c r="N1604" s="2">
        <v>108.14</v>
      </c>
      <c r="O1604" s="2">
        <v>0.1</v>
      </c>
      <c r="P1604" s="2">
        <v>869</v>
      </c>
    </row>
    <row r="1605" spans="1:16" x14ac:dyDescent="0.3">
      <c r="A1605" s="27">
        <v>41999</v>
      </c>
      <c r="B1605" s="2">
        <v>120.47</v>
      </c>
      <c r="C1605" s="2">
        <v>120.56</v>
      </c>
      <c r="D1605" s="2">
        <v>120.33</v>
      </c>
      <c r="E1605" s="2">
        <v>120.37</v>
      </c>
      <c r="F1605" s="2">
        <v>-0.02</v>
      </c>
      <c r="G1605" s="2">
        <v>-735</v>
      </c>
      <c r="J1605" s="27">
        <v>41999</v>
      </c>
      <c r="K1605" s="2">
        <v>108.09</v>
      </c>
      <c r="L1605" s="2">
        <v>108.12</v>
      </c>
      <c r="M1605" s="2">
        <v>108.03</v>
      </c>
      <c r="N1605" s="2">
        <v>108.04</v>
      </c>
      <c r="O1605" s="2">
        <v>-0.03</v>
      </c>
      <c r="P1605" s="2">
        <v>-463</v>
      </c>
    </row>
    <row r="1606" spans="1:16" x14ac:dyDescent="0.3">
      <c r="A1606" s="27">
        <v>41997</v>
      </c>
      <c r="B1606" s="2">
        <v>119.93</v>
      </c>
      <c r="C1606" s="2">
        <v>120.39</v>
      </c>
      <c r="D1606" s="2">
        <v>119.82</v>
      </c>
      <c r="E1606" s="2">
        <v>120.39</v>
      </c>
      <c r="F1606" s="2">
        <v>0.19</v>
      </c>
      <c r="G1606" s="2">
        <v>543</v>
      </c>
      <c r="J1606" s="27">
        <v>41997</v>
      </c>
      <c r="K1606" s="2">
        <v>107.96</v>
      </c>
      <c r="L1606" s="2">
        <v>108.07</v>
      </c>
      <c r="M1606" s="2">
        <v>107.94</v>
      </c>
      <c r="N1606" s="2">
        <v>108.07</v>
      </c>
      <c r="O1606" s="2">
        <v>0.04</v>
      </c>
      <c r="P1606" s="2">
        <v>-597</v>
      </c>
    </row>
    <row r="1607" spans="1:16" x14ac:dyDescent="0.3">
      <c r="A1607" s="27">
        <v>41996</v>
      </c>
      <c r="B1607" s="2">
        <v>120.43</v>
      </c>
      <c r="C1607" s="2">
        <v>120.71</v>
      </c>
      <c r="D1607" s="2">
        <v>120.09</v>
      </c>
      <c r="E1607" s="2">
        <v>120.2</v>
      </c>
      <c r="F1607" s="2">
        <v>-0.1</v>
      </c>
      <c r="G1607" s="2">
        <v>108</v>
      </c>
      <c r="J1607" s="27">
        <v>41996</v>
      </c>
      <c r="K1607" s="2">
        <v>108.06</v>
      </c>
      <c r="L1607" s="2">
        <v>108.14</v>
      </c>
      <c r="M1607" s="2">
        <v>107.99</v>
      </c>
      <c r="N1607" s="2">
        <v>108.03</v>
      </c>
      <c r="O1607" s="2">
        <v>-0.01</v>
      </c>
      <c r="P1607" s="2">
        <v>-960</v>
      </c>
    </row>
    <row r="1608" spans="1:16" x14ac:dyDescent="0.3">
      <c r="A1608" s="27">
        <v>41995</v>
      </c>
      <c r="B1608" s="2">
        <v>119.92</v>
      </c>
      <c r="C1608" s="2">
        <v>120.3</v>
      </c>
      <c r="D1608" s="2">
        <v>119.65</v>
      </c>
      <c r="E1608" s="2">
        <v>120.3</v>
      </c>
      <c r="F1608" s="2">
        <v>0.66</v>
      </c>
      <c r="G1608" s="2">
        <v>5027</v>
      </c>
      <c r="J1608" s="27">
        <v>41995</v>
      </c>
      <c r="K1608" s="2">
        <v>107.97</v>
      </c>
      <c r="L1608" s="2">
        <v>108.04</v>
      </c>
      <c r="M1608" s="2">
        <v>107.93</v>
      </c>
      <c r="N1608" s="2">
        <v>108.04</v>
      </c>
      <c r="O1608" s="2">
        <v>0.12</v>
      </c>
      <c r="P1608" s="2">
        <v>7159</v>
      </c>
    </row>
    <row r="1609" spans="1:16" x14ac:dyDescent="0.3">
      <c r="A1609" s="27">
        <v>41992</v>
      </c>
      <c r="B1609" s="2">
        <v>119.25</v>
      </c>
      <c r="C1609" s="2">
        <v>119.68</v>
      </c>
      <c r="D1609" s="2">
        <v>119.23</v>
      </c>
      <c r="E1609" s="2">
        <v>119.64</v>
      </c>
      <c r="F1609" s="2">
        <v>0.04</v>
      </c>
      <c r="G1609" s="2">
        <v>908</v>
      </c>
      <c r="J1609" s="27">
        <v>41992</v>
      </c>
      <c r="K1609" s="2">
        <v>107.82</v>
      </c>
      <c r="L1609" s="2">
        <v>107.93</v>
      </c>
      <c r="M1609" s="2">
        <v>107.8</v>
      </c>
      <c r="N1609" s="2">
        <v>107.92</v>
      </c>
      <c r="O1609" s="2">
        <v>0.06</v>
      </c>
      <c r="P1609" s="2">
        <v>1405</v>
      </c>
    </row>
    <row r="1610" spans="1:16" x14ac:dyDescent="0.3">
      <c r="A1610" s="27">
        <v>41991</v>
      </c>
      <c r="B1610" s="2">
        <v>119.85</v>
      </c>
      <c r="C1610" s="2">
        <v>120.03</v>
      </c>
      <c r="D1610" s="2">
        <v>119.55</v>
      </c>
      <c r="E1610" s="2">
        <v>119.6</v>
      </c>
      <c r="F1610" s="2">
        <v>-0.36</v>
      </c>
      <c r="G1610" s="2">
        <v>-1083</v>
      </c>
      <c r="J1610" s="27">
        <v>41991</v>
      </c>
      <c r="K1610" s="2">
        <v>107.88</v>
      </c>
      <c r="L1610" s="2">
        <v>107.98</v>
      </c>
      <c r="M1610" s="2">
        <v>107.84</v>
      </c>
      <c r="N1610" s="2">
        <v>107.86</v>
      </c>
      <c r="O1610" s="2">
        <v>-0.06</v>
      </c>
      <c r="P1610" s="2">
        <v>-3190</v>
      </c>
    </row>
    <row r="1611" spans="1:16" x14ac:dyDescent="0.3">
      <c r="A1611" s="27">
        <v>41990</v>
      </c>
      <c r="B1611" s="2">
        <v>120.71</v>
      </c>
      <c r="C1611" s="2">
        <v>120.71</v>
      </c>
      <c r="D1611" s="2">
        <v>119.88</v>
      </c>
      <c r="E1611" s="2">
        <v>119.96</v>
      </c>
      <c r="F1611" s="2">
        <v>-0.28999999999999998</v>
      </c>
      <c r="G1611" s="2">
        <v>-1165</v>
      </c>
      <c r="J1611" s="27">
        <v>41990</v>
      </c>
      <c r="K1611" s="2">
        <v>108.15</v>
      </c>
      <c r="L1611" s="2">
        <v>108.15</v>
      </c>
      <c r="M1611" s="2">
        <v>107.92</v>
      </c>
      <c r="N1611" s="2">
        <v>107.92</v>
      </c>
      <c r="O1611" s="2">
        <v>-0.14000000000000001</v>
      </c>
      <c r="P1611" s="2">
        <v>-2979</v>
      </c>
    </row>
    <row r="1612" spans="1:16" x14ac:dyDescent="0.3">
      <c r="A1612" s="27">
        <v>41989</v>
      </c>
      <c r="B1612" s="2">
        <v>120.48</v>
      </c>
      <c r="C1612" s="2">
        <v>120.69</v>
      </c>
      <c r="D1612" s="2">
        <v>120.33</v>
      </c>
      <c r="E1612" s="2">
        <v>120.6</v>
      </c>
      <c r="F1612" s="2">
        <v>0.18</v>
      </c>
      <c r="G1612" s="2">
        <v>806</v>
      </c>
      <c r="J1612" s="27">
        <v>41989</v>
      </c>
      <c r="K1612" s="2">
        <v>108.11</v>
      </c>
      <c r="L1612" s="2">
        <v>108.17</v>
      </c>
      <c r="M1612" s="2">
        <v>108.09</v>
      </c>
      <c r="N1612" s="2">
        <v>108.15</v>
      </c>
      <c r="O1612" s="2">
        <v>0.05</v>
      </c>
      <c r="P1612" s="2">
        <v>5444</v>
      </c>
    </row>
    <row r="1613" spans="1:16" x14ac:dyDescent="0.3">
      <c r="A1613" s="27">
        <v>41988</v>
      </c>
      <c r="B1613" s="2">
        <v>120.6</v>
      </c>
      <c r="C1613" s="2">
        <v>120.77</v>
      </c>
      <c r="D1613" s="2">
        <v>120.3</v>
      </c>
      <c r="E1613" s="2">
        <v>120.42</v>
      </c>
      <c r="F1613" s="2">
        <v>0.12</v>
      </c>
      <c r="G1613" s="2">
        <v>1191</v>
      </c>
      <c r="J1613" s="27">
        <v>41988</v>
      </c>
      <c r="K1613" s="2">
        <v>108.2</v>
      </c>
      <c r="L1613" s="2">
        <v>108.22</v>
      </c>
      <c r="M1613" s="2">
        <v>108.1</v>
      </c>
      <c r="N1613" s="2">
        <v>108.1</v>
      </c>
      <c r="O1613" s="2">
        <v>-0.03</v>
      </c>
      <c r="P1613" s="2">
        <v>3125</v>
      </c>
    </row>
    <row r="1614" spans="1:16" x14ac:dyDescent="0.3">
      <c r="A1614" s="27">
        <v>41985</v>
      </c>
      <c r="B1614" s="2">
        <v>120.37</v>
      </c>
      <c r="C1614" s="2">
        <v>120.54</v>
      </c>
      <c r="D1614" s="2">
        <v>120.21</v>
      </c>
      <c r="E1614" s="2">
        <v>120.3</v>
      </c>
      <c r="F1614" s="2">
        <v>-0.06</v>
      </c>
      <c r="G1614" s="2">
        <v>-263</v>
      </c>
      <c r="J1614" s="27">
        <v>41985</v>
      </c>
      <c r="K1614" s="2">
        <v>108.09</v>
      </c>
      <c r="L1614" s="2">
        <v>108.18</v>
      </c>
      <c r="M1614" s="2">
        <v>108.05</v>
      </c>
      <c r="N1614" s="2">
        <v>108.13</v>
      </c>
      <c r="O1614" s="2">
        <v>0.04</v>
      </c>
      <c r="P1614" s="2">
        <v>5603</v>
      </c>
    </row>
    <row r="1615" spans="1:16" x14ac:dyDescent="0.3">
      <c r="A1615" s="27">
        <v>41984</v>
      </c>
      <c r="B1615" s="2">
        <v>119.9</v>
      </c>
      <c r="C1615" s="2">
        <v>120.36</v>
      </c>
      <c r="D1615" s="2">
        <v>119.75</v>
      </c>
      <c r="E1615" s="2">
        <v>120.36</v>
      </c>
      <c r="F1615" s="2">
        <v>0.73</v>
      </c>
      <c r="G1615" s="2">
        <v>365</v>
      </c>
      <c r="J1615" s="27">
        <v>41984</v>
      </c>
      <c r="K1615" s="2">
        <v>107.95</v>
      </c>
      <c r="L1615" s="2">
        <v>108.09</v>
      </c>
      <c r="M1615" s="2">
        <v>107.87</v>
      </c>
      <c r="N1615" s="2">
        <v>108.09</v>
      </c>
      <c r="O1615" s="2">
        <v>0.22</v>
      </c>
      <c r="P1615" s="2">
        <v>1633</v>
      </c>
    </row>
    <row r="1616" spans="1:16" x14ac:dyDescent="0.3">
      <c r="A1616" s="27">
        <v>41983</v>
      </c>
      <c r="B1616" s="2">
        <v>120.24</v>
      </c>
      <c r="C1616" s="2">
        <v>120.36</v>
      </c>
      <c r="D1616" s="2">
        <v>119.44</v>
      </c>
      <c r="E1616" s="2">
        <v>119.63</v>
      </c>
      <c r="F1616" s="2">
        <v>-0.24</v>
      </c>
      <c r="G1616" s="2">
        <v>-760</v>
      </c>
      <c r="J1616" s="27">
        <v>41983</v>
      </c>
      <c r="K1616" s="2">
        <v>107.99</v>
      </c>
      <c r="L1616" s="2">
        <v>108.07</v>
      </c>
      <c r="M1616" s="2">
        <v>107.82</v>
      </c>
      <c r="N1616" s="2">
        <v>107.87</v>
      </c>
      <c r="O1616" s="2">
        <v>-7.0000000000000007E-2</v>
      </c>
      <c r="P1616" s="2">
        <v>-5480</v>
      </c>
    </row>
    <row r="1617" spans="1:16" x14ac:dyDescent="0.3">
      <c r="A1617" s="27">
        <v>41982</v>
      </c>
      <c r="B1617" s="2">
        <v>119.51</v>
      </c>
      <c r="C1617" s="2">
        <v>119.95</v>
      </c>
      <c r="D1617" s="2">
        <v>119.46</v>
      </c>
      <c r="E1617" s="2">
        <v>119.87</v>
      </c>
      <c r="F1617" s="2">
        <v>0.59</v>
      </c>
      <c r="G1617" s="2">
        <v>504</v>
      </c>
      <c r="J1617" s="27">
        <v>41982</v>
      </c>
      <c r="K1617" s="2">
        <v>107.84</v>
      </c>
      <c r="L1617" s="2">
        <v>107.97</v>
      </c>
      <c r="M1617" s="2">
        <v>107.83</v>
      </c>
      <c r="N1617" s="2">
        <v>107.94</v>
      </c>
      <c r="O1617" s="2">
        <v>0.16</v>
      </c>
      <c r="P1617" s="2">
        <v>-1416</v>
      </c>
    </row>
    <row r="1618" spans="1:16" x14ac:dyDescent="0.3">
      <c r="A1618" s="27">
        <v>41981</v>
      </c>
      <c r="B1618" s="2">
        <v>119.7</v>
      </c>
      <c r="C1618" s="2">
        <v>119.76</v>
      </c>
      <c r="D1618" s="2">
        <v>119.28</v>
      </c>
      <c r="E1618" s="2">
        <v>119.28</v>
      </c>
      <c r="F1618" s="2">
        <v>-0.78</v>
      </c>
      <c r="G1618" s="2">
        <v>-488</v>
      </c>
      <c r="J1618" s="27">
        <v>41981</v>
      </c>
      <c r="K1618" s="2">
        <v>107.91</v>
      </c>
      <c r="L1618" s="2">
        <v>107.94</v>
      </c>
      <c r="M1618" s="2">
        <v>107.78</v>
      </c>
      <c r="N1618" s="2">
        <v>107.78</v>
      </c>
      <c r="O1618" s="2">
        <v>-0.2</v>
      </c>
      <c r="P1618" s="2">
        <v>-1904</v>
      </c>
    </row>
    <row r="1619" spans="1:16" x14ac:dyDescent="0.3">
      <c r="A1619" s="27">
        <v>41978</v>
      </c>
      <c r="B1619" s="2">
        <v>120.12</v>
      </c>
      <c r="C1619" s="2">
        <v>120.23</v>
      </c>
      <c r="D1619" s="2">
        <v>119.72</v>
      </c>
      <c r="E1619" s="2">
        <v>120.06</v>
      </c>
      <c r="F1619" s="2">
        <v>-0.05</v>
      </c>
      <c r="G1619" s="2">
        <v>-2404</v>
      </c>
      <c r="J1619" s="27">
        <v>41978</v>
      </c>
      <c r="K1619" s="2">
        <v>108.01</v>
      </c>
      <c r="L1619" s="2">
        <v>108.04</v>
      </c>
      <c r="M1619" s="2">
        <v>107.89</v>
      </c>
      <c r="N1619" s="2">
        <v>107.98</v>
      </c>
      <c r="O1619" s="2">
        <v>-0.01</v>
      </c>
      <c r="P1619" s="2">
        <v>-7067</v>
      </c>
    </row>
    <row r="1620" spans="1:16" x14ac:dyDescent="0.3">
      <c r="A1620" s="27">
        <v>41977</v>
      </c>
      <c r="B1620" s="2">
        <v>120.36</v>
      </c>
      <c r="C1620" s="2">
        <v>120.45</v>
      </c>
      <c r="D1620" s="2">
        <v>119.47</v>
      </c>
      <c r="E1620" s="2">
        <v>120.11</v>
      </c>
      <c r="F1620" s="2">
        <v>-0.32</v>
      </c>
      <c r="G1620" s="2">
        <v>-1509</v>
      </c>
      <c r="J1620" s="27">
        <v>41977</v>
      </c>
      <c r="K1620" s="2">
        <v>108.08</v>
      </c>
      <c r="L1620" s="2">
        <v>108.09</v>
      </c>
      <c r="M1620" s="2">
        <v>107.83</v>
      </c>
      <c r="N1620" s="2">
        <v>107.99</v>
      </c>
      <c r="O1620" s="2">
        <v>-0.11</v>
      </c>
      <c r="P1620" s="2">
        <v>-25231</v>
      </c>
    </row>
    <row r="1621" spans="1:16" x14ac:dyDescent="0.3">
      <c r="A1621" s="27">
        <v>41976</v>
      </c>
      <c r="B1621" s="2">
        <v>121.09</v>
      </c>
      <c r="C1621" s="2">
        <v>121.23</v>
      </c>
      <c r="D1621" s="2">
        <v>120.43</v>
      </c>
      <c r="E1621" s="2">
        <v>120.43</v>
      </c>
      <c r="F1621" s="2">
        <v>-0.82</v>
      </c>
      <c r="G1621" s="2">
        <v>-771</v>
      </c>
      <c r="J1621" s="27">
        <v>41976</v>
      </c>
      <c r="K1621" s="2">
        <v>108.22</v>
      </c>
      <c r="L1621" s="2">
        <v>108.27</v>
      </c>
      <c r="M1621" s="2">
        <v>108.09</v>
      </c>
      <c r="N1621" s="2">
        <v>108.1</v>
      </c>
      <c r="O1621" s="2">
        <v>-0.17</v>
      </c>
      <c r="P1621" s="2">
        <v>-7860</v>
      </c>
    </row>
    <row r="1622" spans="1:16" x14ac:dyDescent="0.3">
      <c r="A1622" s="27">
        <v>41975</v>
      </c>
      <c r="B1622" s="2">
        <v>121.27</v>
      </c>
      <c r="C1622" s="2">
        <v>121.4</v>
      </c>
      <c r="D1622" s="2">
        <v>121.25</v>
      </c>
      <c r="E1622" s="2">
        <v>121.25</v>
      </c>
      <c r="F1622" s="2">
        <v>-0.2</v>
      </c>
      <c r="G1622" s="2">
        <v>1132</v>
      </c>
      <c r="J1622" s="27">
        <v>41975</v>
      </c>
      <c r="K1622" s="2">
        <v>108.3</v>
      </c>
      <c r="L1622" s="2">
        <v>108.33</v>
      </c>
      <c r="M1622" s="2">
        <v>108.27</v>
      </c>
      <c r="N1622" s="2">
        <v>108.27</v>
      </c>
      <c r="O1622" s="2">
        <v>-0.08</v>
      </c>
      <c r="P1622" s="2">
        <v>304</v>
      </c>
    </row>
    <row r="1623" spans="1:16" x14ac:dyDescent="0.3">
      <c r="A1623" s="27">
        <v>41974</v>
      </c>
      <c r="B1623" s="2">
        <v>121.55</v>
      </c>
      <c r="C1623" s="2">
        <v>121.74</v>
      </c>
      <c r="D1623" s="2">
        <v>121.25</v>
      </c>
      <c r="E1623" s="2">
        <v>121.45</v>
      </c>
      <c r="F1623" s="2">
        <v>0.01</v>
      </c>
      <c r="G1623" s="2">
        <v>-622</v>
      </c>
      <c r="J1623" s="27">
        <v>41974</v>
      </c>
      <c r="K1623" s="2">
        <v>108.38</v>
      </c>
      <c r="L1623" s="2">
        <v>108.42</v>
      </c>
      <c r="M1623" s="2">
        <v>108.29</v>
      </c>
      <c r="N1623" s="2">
        <v>108.35</v>
      </c>
      <c r="O1623" s="2">
        <v>-0.01</v>
      </c>
      <c r="P1623" s="2">
        <v>-472</v>
      </c>
    </row>
    <row r="1624" spans="1:16" x14ac:dyDescent="0.3">
      <c r="A1624" s="27">
        <v>41971</v>
      </c>
      <c r="B1624" s="2">
        <v>121.05</v>
      </c>
      <c r="C1624" s="2">
        <v>121.46</v>
      </c>
      <c r="D1624" s="2">
        <v>121.05</v>
      </c>
      <c r="E1624" s="2">
        <v>121.44</v>
      </c>
      <c r="F1624" s="2">
        <v>0.62</v>
      </c>
      <c r="G1624" s="2">
        <v>-187</v>
      </c>
      <c r="J1624" s="27">
        <v>41971</v>
      </c>
      <c r="K1624" s="2">
        <v>108.27</v>
      </c>
      <c r="L1624" s="2">
        <v>108.37</v>
      </c>
      <c r="M1624" s="2">
        <v>108.27</v>
      </c>
      <c r="N1624" s="2">
        <v>108.36</v>
      </c>
      <c r="O1624" s="2">
        <v>0.16</v>
      </c>
      <c r="P1624" s="2">
        <v>2619</v>
      </c>
    </row>
    <row r="1625" spans="1:16" x14ac:dyDescent="0.3">
      <c r="A1625" s="27">
        <v>41970</v>
      </c>
      <c r="B1625" s="2">
        <v>120.95</v>
      </c>
      <c r="C1625" s="2">
        <v>121.02</v>
      </c>
      <c r="D1625" s="2">
        <v>120.81</v>
      </c>
      <c r="E1625" s="2">
        <v>120.82</v>
      </c>
      <c r="F1625" s="2">
        <v>-0.13</v>
      </c>
      <c r="G1625" s="2">
        <v>209</v>
      </c>
      <c r="J1625" s="27">
        <v>41970</v>
      </c>
      <c r="K1625" s="2">
        <v>108.26</v>
      </c>
      <c r="L1625" s="2">
        <v>108.28</v>
      </c>
      <c r="M1625" s="2">
        <v>108.2</v>
      </c>
      <c r="N1625" s="2">
        <v>108.2</v>
      </c>
      <c r="O1625" s="2">
        <v>-0.06</v>
      </c>
      <c r="P1625" s="2">
        <v>-136</v>
      </c>
    </row>
    <row r="1626" spans="1:16" x14ac:dyDescent="0.3">
      <c r="A1626" s="27">
        <v>41969</v>
      </c>
      <c r="B1626" s="2">
        <v>121</v>
      </c>
      <c r="C1626" s="2">
        <v>121.09</v>
      </c>
      <c r="D1626" s="2">
        <v>120.88</v>
      </c>
      <c r="E1626" s="2">
        <v>120.95</v>
      </c>
      <c r="F1626" s="2">
        <v>0.16</v>
      </c>
      <c r="G1626" s="2">
        <v>-519</v>
      </c>
      <c r="J1626" s="27">
        <v>41969</v>
      </c>
      <c r="K1626" s="2">
        <v>108.29</v>
      </c>
      <c r="L1626" s="2">
        <v>108.31</v>
      </c>
      <c r="M1626" s="2">
        <v>108.26</v>
      </c>
      <c r="N1626" s="2">
        <v>108.26</v>
      </c>
      <c r="O1626" s="2">
        <v>0.02</v>
      </c>
      <c r="P1626" s="2">
        <v>1566</v>
      </c>
    </row>
    <row r="1627" spans="1:16" x14ac:dyDescent="0.3">
      <c r="A1627" s="27">
        <v>41968</v>
      </c>
      <c r="B1627" s="2">
        <v>120.64</v>
      </c>
      <c r="C1627" s="2">
        <v>120.89</v>
      </c>
      <c r="D1627" s="2">
        <v>120.51</v>
      </c>
      <c r="E1627" s="2">
        <v>120.79</v>
      </c>
      <c r="F1627" s="2">
        <v>0.26</v>
      </c>
      <c r="G1627" s="2">
        <v>1981</v>
      </c>
      <c r="J1627" s="27">
        <v>41968</v>
      </c>
      <c r="K1627" s="2">
        <v>108.21</v>
      </c>
      <c r="L1627" s="2">
        <v>108.28</v>
      </c>
      <c r="M1627" s="2">
        <v>108.19</v>
      </c>
      <c r="N1627" s="2">
        <v>108.24</v>
      </c>
      <c r="O1627" s="2">
        <v>0.06</v>
      </c>
      <c r="P1627" s="2">
        <v>926</v>
      </c>
    </row>
    <row r="1628" spans="1:16" x14ac:dyDescent="0.3">
      <c r="A1628" s="27">
        <v>41967</v>
      </c>
      <c r="B1628" s="2">
        <v>120.21</v>
      </c>
      <c r="C1628" s="2">
        <v>120.57</v>
      </c>
      <c r="D1628" s="2">
        <v>120.08</v>
      </c>
      <c r="E1628" s="2">
        <v>120.53</v>
      </c>
      <c r="F1628" s="2">
        <v>0.55000000000000004</v>
      </c>
      <c r="G1628" s="2">
        <v>3271</v>
      </c>
      <c r="J1628" s="27">
        <v>41967</v>
      </c>
      <c r="K1628" s="2">
        <v>108.12</v>
      </c>
      <c r="L1628" s="2">
        <v>108.2</v>
      </c>
      <c r="M1628" s="2">
        <v>108.1</v>
      </c>
      <c r="N1628" s="2">
        <v>108.18</v>
      </c>
      <c r="O1628" s="2">
        <v>0.15</v>
      </c>
      <c r="P1628" s="2">
        <v>-768</v>
      </c>
    </row>
    <row r="1629" spans="1:16" x14ac:dyDescent="0.3">
      <c r="A1629" s="27">
        <v>41964</v>
      </c>
      <c r="B1629" s="2">
        <v>120.1</v>
      </c>
      <c r="C1629" s="2">
        <v>120.3</v>
      </c>
      <c r="D1629" s="2">
        <v>119.98</v>
      </c>
      <c r="E1629" s="2">
        <v>119.98</v>
      </c>
      <c r="F1629" s="2">
        <v>-0.16</v>
      </c>
      <c r="G1629" s="2">
        <v>1041</v>
      </c>
      <c r="J1629" s="27">
        <v>41964</v>
      </c>
      <c r="K1629" s="2">
        <v>108.05</v>
      </c>
      <c r="L1629" s="2">
        <v>108.12</v>
      </c>
      <c r="M1629" s="2">
        <v>108.03</v>
      </c>
      <c r="N1629" s="2">
        <v>108.03</v>
      </c>
      <c r="O1629" s="2">
        <v>-0.04</v>
      </c>
      <c r="P1629" s="2">
        <v>-2735</v>
      </c>
    </row>
    <row r="1630" spans="1:16" x14ac:dyDescent="0.3">
      <c r="A1630" s="27">
        <v>41963</v>
      </c>
      <c r="B1630" s="2">
        <v>119.82</v>
      </c>
      <c r="C1630" s="2">
        <v>120.22</v>
      </c>
      <c r="D1630" s="2">
        <v>119.78</v>
      </c>
      <c r="E1630" s="2">
        <v>120.14</v>
      </c>
      <c r="F1630" s="2">
        <v>0.26</v>
      </c>
      <c r="G1630" s="2">
        <v>549</v>
      </c>
      <c r="J1630" s="27">
        <v>41963</v>
      </c>
      <c r="K1630" s="2">
        <v>107.96</v>
      </c>
      <c r="L1630" s="2">
        <v>108.09</v>
      </c>
      <c r="M1630" s="2">
        <v>107.96</v>
      </c>
      <c r="N1630" s="2">
        <v>108.07</v>
      </c>
      <c r="O1630" s="2">
        <v>0.09</v>
      </c>
      <c r="P1630" s="2">
        <v>3305</v>
      </c>
    </row>
    <row r="1631" spans="1:16" x14ac:dyDescent="0.3">
      <c r="A1631" s="27">
        <v>41962</v>
      </c>
      <c r="B1631" s="2">
        <v>119.88</v>
      </c>
      <c r="C1631" s="2">
        <v>119.97</v>
      </c>
      <c r="D1631" s="2">
        <v>119.69</v>
      </c>
      <c r="E1631" s="2">
        <v>119.88</v>
      </c>
      <c r="F1631" s="2">
        <v>0.03</v>
      </c>
      <c r="G1631" s="2">
        <v>129</v>
      </c>
      <c r="J1631" s="27">
        <v>41962</v>
      </c>
      <c r="K1631" s="2">
        <v>107.99</v>
      </c>
      <c r="L1631" s="2">
        <v>108.01</v>
      </c>
      <c r="M1631" s="2">
        <v>107.93</v>
      </c>
      <c r="N1631" s="2">
        <v>107.98</v>
      </c>
      <c r="O1631" s="2">
        <v>0</v>
      </c>
      <c r="P1631" s="2">
        <v>-1937</v>
      </c>
    </row>
    <row r="1632" spans="1:16" x14ac:dyDescent="0.3">
      <c r="A1632" s="27">
        <v>41961</v>
      </c>
      <c r="B1632" s="2">
        <v>119.59</v>
      </c>
      <c r="C1632" s="2">
        <v>119.85</v>
      </c>
      <c r="D1632" s="2">
        <v>119.58</v>
      </c>
      <c r="E1632" s="2">
        <v>119.85</v>
      </c>
      <c r="F1632" s="2">
        <v>0.17</v>
      </c>
      <c r="G1632" s="2">
        <v>801</v>
      </c>
      <c r="J1632" s="27">
        <v>41961</v>
      </c>
      <c r="K1632" s="2">
        <v>107.91</v>
      </c>
      <c r="L1632" s="2">
        <v>107.99</v>
      </c>
      <c r="M1632" s="2">
        <v>107.91</v>
      </c>
      <c r="N1632" s="2">
        <v>107.98</v>
      </c>
      <c r="O1632" s="2">
        <v>0.04</v>
      </c>
      <c r="P1632" s="2">
        <v>-792</v>
      </c>
    </row>
    <row r="1633" spans="1:16" x14ac:dyDescent="0.3">
      <c r="A1633" s="27">
        <v>41960</v>
      </c>
      <c r="B1633" s="2">
        <v>119.61</v>
      </c>
      <c r="C1633" s="2">
        <v>119.69</v>
      </c>
      <c r="D1633" s="2">
        <v>119.28</v>
      </c>
      <c r="E1633" s="2">
        <v>119.68</v>
      </c>
      <c r="F1633" s="2">
        <v>0.2</v>
      </c>
      <c r="G1633" s="2">
        <v>274</v>
      </c>
      <c r="J1633" s="27">
        <v>41960</v>
      </c>
      <c r="K1633" s="2">
        <v>107.95</v>
      </c>
      <c r="L1633" s="2">
        <v>107.95</v>
      </c>
      <c r="M1633" s="2">
        <v>107.85</v>
      </c>
      <c r="N1633" s="2">
        <v>107.94</v>
      </c>
      <c r="O1633" s="2">
        <v>0.05</v>
      </c>
      <c r="P1633" s="2">
        <v>-857</v>
      </c>
    </row>
    <row r="1634" spans="1:16" x14ac:dyDescent="0.3">
      <c r="A1634" s="27">
        <v>41957</v>
      </c>
      <c r="B1634" s="2">
        <v>119.56</v>
      </c>
      <c r="C1634" s="2">
        <v>119.62</v>
      </c>
      <c r="D1634" s="2">
        <v>119.34</v>
      </c>
      <c r="E1634" s="2">
        <v>119.48</v>
      </c>
      <c r="F1634" s="2">
        <v>0.01</v>
      </c>
      <c r="G1634" s="2">
        <v>-921</v>
      </c>
      <c r="J1634" s="27">
        <v>41957</v>
      </c>
      <c r="K1634" s="2">
        <v>107.89</v>
      </c>
      <c r="L1634" s="2">
        <v>107.9</v>
      </c>
      <c r="M1634" s="2">
        <v>107.83</v>
      </c>
      <c r="N1634" s="2">
        <v>107.89</v>
      </c>
      <c r="O1634" s="2">
        <v>0.03</v>
      </c>
      <c r="P1634" s="2">
        <v>-9939</v>
      </c>
    </row>
    <row r="1635" spans="1:16" x14ac:dyDescent="0.3">
      <c r="A1635" s="27">
        <v>41956</v>
      </c>
      <c r="B1635" s="2">
        <v>119.57</v>
      </c>
      <c r="C1635" s="2">
        <v>119.81</v>
      </c>
      <c r="D1635" s="2">
        <v>119.23</v>
      </c>
      <c r="E1635" s="2">
        <v>119.47</v>
      </c>
      <c r="F1635" s="2">
        <v>-0.13</v>
      </c>
      <c r="G1635" s="2">
        <v>-746</v>
      </c>
      <c r="J1635" s="27">
        <v>41956</v>
      </c>
      <c r="K1635" s="2">
        <v>107.88</v>
      </c>
      <c r="L1635" s="2">
        <v>107.97</v>
      </c>
      <c r="M1635" s="2">
        <v>107.76</v>
      </c>
      <c r="N1635" s="2">
        <v>107.86</v>
      </c>
      <c r="O1635" s="2">
        <v>-0.02</v>
      </c>
      <c r="P1635" s="2">
        <v>-10698</v>
      </c>
    </row>
    <row r="1636" spans="1:16" x14ac:dyDescent="0.3">
      <c r="A1636" s="27">
        <v>41955</v>
      </c>
      <c r="B1636" s="2">
        <v>120.12</v>
      </c>
      <c r="C1636" s="2">
        <v>120.16</v>
      </c>
      <c r="D1636" s="2">
        <v>119.6</v>
      </c>
      <c r="E1636" s="2">
        <v>119.6</v>
      </c>
      <c r="F1636" s="2">
        <v>-0.46</v>
      </c>
      <c r="G1636" s="2">
        <v>-2656</v>
      </c>
      <c r="J1636" s="27">
        <v>41955</v>
      </c>
      <c r="K1636" s="2">
        <v>107.98</v>
      </c>
      <c r="L1636" s="2">
        <v>107.99</v>
      </c>
      <c r="M1636" s="2">
        <v>107.87</v>
      </c>
      <c r="N1636" s="2">
        <v>107.88</v>
      </c>
      <c r="O1636" s="2">
        <v>-0.08</v>
      </c>
      <c r="P1636" s="2">
        <v>-9491</v>
      </c>
    </row>
    <row r="1637" spans="1:16" x14ac:dyDescent="0.3">
      <c r="A1637" s="27">
        <v>41954</v>
      </c>
      <c r="B1637" s="2">
        <v>120.07</v>
      </c>
      <c r="C1637" s="2">
        <v>120.2</v>
      </c>
      <c r="D1637" s="2">
        <v>119.97</v>
      </c>
      <c r="E1637" s="2">
        <v>120.06</v>
      </c>
      <c r="F1637" s="2">
        <v>-0.31</v>
      </c>
      <c r="G1637" s="2">
        <v>906</v>
      </c>
      <c r="J1637" s="27">
        <v>41954</v>
      </c>
      <c r="K1637" s="2">
        <v>108.01</v>
      </c>
      <c r="L1637" s="2">
        <v>108.05</v>
      </c>
      <c r="M1637" s="2">
        <v>107.96</v>
      </c>
      <c r="N1637" s="2">
        <v>107.96</v>
      </c>
      <c r="O1637" s="2">
        <v>-0.2</v>
      </c>
      <c r="P1637" s="2">
        <v>3661</v>
      </c>
    </row>
    <row r="1638" spans="1:16" x14ac:dyDescent="0.3">
      <c r="A1638" s="27">
        <v>41953</v>
      </c>
      <c r="B1638" s="2">
        <v>120.63</v>
      </c>
      <c r="C1638" s="2">
        <v>120.68</v>
      </c>
      <c r="D1638" s="2">
        <v>120.29</v>
      </c>
      <c r="E1638" s="2">
        <v>120.37</v>
      </c>
      <c r="F1638" s="2">
        <v>-0.08</v>
      </c>
      <c r="G1638" s="2">
        <v>1389</v>
      </c>
      <c r="J1638" s="27">
        <v>41953</v>
      </c>
      <c r="K1638" s="2">
        <v>108.25</v>
      </c>
      <c r="L1638" s="2">
        <v>108.27</v>
      </c>
      <c r="M1638" s="2">
        <v>108.13</v>
      </c>
      <c r="N1638" s="2">
        <v>108.16</v>
      </c>
      <c r="O1638" s="2">
        <v>-7.0000000000000007E-2</v>
      </c>
      <c r="P1638" s="2">
        <v>4945</v>
      </c>
    </row>
    <row r="1639" spans="1:16" x14ac:dyDescent="0.3">
      <c r="A1639" s="27">
        <v>41950</v>
      </c>
      <c r="B1639" s="2">
        <v>120.75</v>
      </c>
      <c r="C1639" s="2">
        <v>120.82</v>
      </c>
      <c r="D1639" s="2">
        <v>120.45</v>
      </c>
      <c r="E1639" s="2">
        <v>120.45</v>
      </c>
      <c r="F1639" s="2">
        <v>-0.3</v>
      </c>
      <c r="G1639" s="2">
        <v>-582</v>
      </c>
      <c r="J1639" s="27">
        <v>41950</v>
      </c>
      <c r="K1639" s="2">
        <v>108.3</v>
      </c>
      <c r="L1639" s="2">
        <v>108.31</v>
      </c>
      <c r="M1639" s="2">
        <v>108.23</v>
      </c>
      <c r="N1639" s="2">
        <v>108.23</v>
      </c>
      <c r="O1639" s="2">
        <v>-0.06</v>
      </c>
      <c r="P1639" s="2">
        <v>-3176</v>
      </c>
    </row>
    <row r="1640" spans="1:16" x14ac:dyDescent="0.3">
      <c r="A1640" s="27">
        <v>41949</v>
      </c>
      <c r="B1640" s="2">
        <v>120.79</v>
      </c>
      <c r="C1640" s="2">
        <v>120.96</v>
      </c>
      <c r="D1640" s="2">
        <v>120.61</v>
      </c>
      <c r="E1640" s="2">
        <v>120.75</v>
      </c>
      <c r="F1640" s="2">
        <v>-0.02</v>
      </c>
      <c r="G1640" s="2">
        <v>-994</v>
      </c>
      <c r="J1640" s="27">
        <v>41949</v>
      </c>
      <c r="K1640" s="2">
        <v>108.26</v>
      </c>
      <c r="L1640" s="2">
        <v>108.36</v>
      </c>
      <c r="M1640" s="2">
        <v>108.24</v>
      </c>
      <c r="N1640" s="2">
        <v>108.29</v>
      </c>
      <c r="O1640" s="2">
        <v>0.04</v>
      </c>
      <c r="P1640" s="2">
        <v>-718</v>
      </c>
    </row>
    <row r="1641" spans="1:16" x14ac:dyDescent="0.3">
      <c r="A1641" s="27">
        <v>41948</v>
      </c>
      <c r="B1641" s="2">
        <v>120.95</v>
      </c>
      <c r="C1641" s="2">
        <v>121.05</v>
      </c>
      <c r="D1641" s="2">
        <v>120.74</v>
      </c>
      <c r="E1641" s="2">
        <v>120.77</v>
      </c>
      <c r="F1641" s="2">
        <v>-0.08</v>
      </c>
      <c r="G1641" s="2">
        <v>-1494</v>
      </c>
      <c r="J1641" s="27">
        <v>41948</v>
      </c>
      <c r="K1641" s="2">
        <v>108.26</v>
      </c>
      <c r="L1641" s="2">
        <v>108.29</v>
      </c>
      <c r="M1641" s="2">
        <v>108.21</v>
      </c>
      <c r="N1641" s="2">
        <v>108.25</v>
      </c>
      <c r="O1641" s="2">
        <v>0.01</v>
      </c>
      <c r="P1641" s="2">
        <v>66</v>
      </c>
    </row>
    <row r="1642" spans="1:16" x14ac:dyDescent="0.3">
      <c r="A1642" s="27">
        <v>41947</v>
      </c>
      <c r="B1642" s="2">
        <v>120.63</v>
      </c>
      <c r="C1642" s="2">
        <v>121.06</v>
      </c>
      <c r="D1642" s="2">
        <v>120.61</v>
      </c>
      <c r="E1642" s="2">
        <v>120.85</v>
      </c>
      <c r="F1642" s="2">
        <v>0.28000000000000003</v>
      </c>
      <c r="G1642" s="2">
        <v>1320</v>
      </c>
      <c r="J1642" s="27">
        <v>41947</v>
      </c>
      <c r="K1642" s="2">
        <v>108.21</v>
      </c>
      <c r="L1642" s="2">
        <v>108.32</v>
      </c>
      <c r="M1642" s="2">
        <v>108.2</v>
      </c>
      <c r="N1642" s="2">
        <v>108.24</v>
      </c>
      <c r="O1642" s="2">
        <v>0.05</v>
      </c>
      <c r="P1642" s="2">
        <v>1749</v>
      </c>
    </row>
    <row r="1643" spans="1:16" x14ac:dyDescent="0.3">
      <c r="A1643" s="27">
        <v>41946</v>
      </c>
      <c r="B1643" s="2">
        <v>120.69</v>
      </c>
      <c r="C1643" s="2">
        <v>120.72</v>
      </c>
      <c r="D1643" s="2">
        <v>120.42</v>
      </c>
      <c r="E1643" s="2">
        <v>120.57</v>
      </c>
      <c r="F1643" s="2">
        <v>-0.09</v>
      </c>
      <c r="G1643" s="2">
        <v>-333</v>
      </c>
      <c r="J1643" s="27">
        <v>41946</v>
      </c>
      <c r="K1643" s="2">
        <v>108.18</v>
      </c>
      <c r="L1643" s="2">
        <v>108.24</v>
      </c>
      <c r="M1643" s="2">
        <v>108.15</v>
      </c>
      <c r="N1643" s="2">
        <v>108.19</v>
      </c>
      <c r="O1643" s="2">
        <v>0.03</v>
      </c>
      <c r="P1643" s="2">
        <v>2393</v>
      </c>
    </row>
    <row r="1644" spans="1:16" x14ac:dyDescent="0.3">
      <c r="A1644" s="27">
        <v>41943</v>
      </c>
      <c r="B1644" s="2">
        <v>120.32</v>
      </c>
      <c r="C1644" s="2">
        <v>120.8</v>
      </c>
      <c r="D1644" s="2">
        <v>120.23</v>
      </c>
      <c r="E1644" s="2">
        <v>120.66</v>
      </c>
      <c r="F1644" s="2">
        <v>0.35</v>
      </c>
      <c r="G1644" s="2">
        <v>-2066</v>
      </c>
      <c r="J1644" s="27">
        <v>41943</v>
      </c>
      <c r="K1644" s="2">
        <v>107.98</v>
      </c>
      <c r="L1644" s="2">
        <v>108.21</v>
      </c>
      <c r="M1644" s="2">
        <v>107.96</v>
      </c>
      <c r="N1644" s="2">
        <v>108.16</v>
      </c>
      <c r="O1644" s="2">
        <v>0.18</v>
      </c>
      <c r="P1644" s="2">
        <v>6928</v>
      </c>
    </row>
    <row r="1645" spans="1:16" x14ac:dyDescent="0.3">
      <c r="A1645" s="27">
        <v>41942</v>
      </c>
      <c r="B1645" s="2">
        <v>120.09</v>
      </c>
      <c r="C1645" s="2">
        <v>120.38</v>
      </c>
      <c r="D1645" s="2">
        <v>120.05</v>
      </c>
      <c r="E1645" s="2">
        <v>120.31</v>
      </c>
      <c r="F1645" s="2">
        <v>0.18</v>
      </c>
      <c r="G1645" s="2">
        <v>-98</v>
      </c>
      <c r="J1645" s="27">
        <v>41942</v>
      </c>
      <c r="K1645" s="2">
        <v>107.89</v>
      </c>
      <c r="L1645" s="2">
        <v>107.98</v>
      </c>
      <c r="M1645" s="2">
        <v>107.86</v>
      </c>
      <c r="N1645" s="2">
        <v>107.98</v>
      </c>
      <c r="O1645" s="2">
        <v>7.0000000000000007E-2</v>
      </c>
      <c r="P1645" s="2">
        <v>4321</v>
      </c>
    </row>
    <row r="1646" spans="1:16" x14ac:dyDescent="0.3">
      <c r="A1646" s="27">
        <v>41941</v>
      </c>
      <c r="B1646" s="2">
        <v>119.89</v>
      </c>
      <c r="C1646" s="2">
        <v>120.13</v>
      </c>
      <c r="D1646" s="2">
        <v>119.88</v>
      </c>
      <c r="E1646" s="2">
        <v>120.13</v>
      </c>
      <c r="F1646" s="2">
        <v>0.14000000000000001</v>
      </c>
      <c r="G1646" s="2">
        <v>1188</v>
      </c>
      <c r="J1646" s="27">
        <v>41941</v>
      </c>
      <c r="K1646" s="2">
        <v>107.84</v>
      </c>
      <c r="L1646" s="2">
        <v>107.91</v>
      </c>
      <c r="M1646" s="2">
        <v>107.84</v>
      </c>
      <c r="N1646" s="2">
        <v>107.91</v>
      </c>
      <c r="O1646" s="2">
        <v>0.05</v>
      </c>
      <c r="P1646" s="2">
        <v>10777</v>
      </c>
    </row>
    <row r="1647" spans="1:16" x14ac:dyDescent="0.3">
      <c r="A1647" s="27">
        <v>41940</v>
      </c>
      <c r="B1647" s="2">
        <v>120.03</v>
      </c>
      <c r="C1647" s="2">
        <v>120.11</v>
      </c>
      <c r="D1647" s="2">
        <v>119.81</v>
      </c>
      <c r="E1647" s="2">
        <v>119.99</v>
      </c>
      <c r="F1647" s="2">
        <v>0.03</v>
      </c>
      <c r="G1647" s="2">
        <v>-894</v>
      </c>
      <c r="J1647" s="27">
        <v>41940</v>
      </c>
      <c r="K1647" s="2">
        <v>107.88</v>
      </c>
      <c r="L1647" s="2">
        <v>107.91</v>
      </c>
      <c r="M1647" s="2">
        <v>107.82</v>
      </c>
      <c r="N1647" s="2">
        <v>107.86</v>
      </c>
      <c r="O1647" s="2">
        <v>0</v>
      </c>
      <c r="P1647" s="2">
        <v>784</v>
      </c>
    </row>
    <row r="1648" spans="1:16" x14ac:dyDescent="0.3">
      <c r="A1648" s="27">
        <v>41939</v>
      </c>
      <c r="B1648" s="2">
        <v>120.06</v>
      </c>
      <c r="C1648" s="2">
        <v>120.12</v>
      </c>
      <c r="D1648" s="2">
        <v>119.95</v>
      </c>
      <c r="E1648" s="2">
        <v>119.96</v>
      </c>
      <c r="F1648" s="2">
        <v>-0.19</v>
      </c>
      <c r="G1648" s="2">
        <v>170</v>
      </c>
      <c r="J1648" s="27">
        <v>41939</v>
      </c>
      <c r="K1648" s="2">
        <v>107.88</v>
      </c>
      <c r="L1648" s="2">
        <v>107.9</v>
      </c>
      <c r="M1648" s="2">
        <v>107.86</v>
      </c>
      <c r="N1648" s="2">
        <v>107.86</v>
      </c>
      <c r="O1648" s="2">
        <v>-0.04</v>
      </c>
      <c r="P1648" s="2">
        <v>1469</v>
      </c>
    </row>
    <row r="1649" spans="1:16" x14ac:dyDescent="0.3">
      <c r="A1649" s="27">
        <v>41936</v>
      </c>
      <c r="B1649" s="2">
        <v>119.77</v>
      </c>
      <c r="C1649" s="2">
        <v>120.25</v>
      </c>
      <c r="D1649" s="2">
        <v>119.74</v>
      </c>
      <c r="E1649" s="2">
        <v>120.15</v>
      </c>
      <c r="F1649" s="2">
        <v>0.23</v>
      </c>
      <c r="G1649" s="2">
        <v>2027</v>
      </c>
      <c r="J1649" s="27">
        <v>41936</v>
      </c>
      <c r="K1649" s="2">
        <v>107.81</v>
      </c>
      <c r="L1649" s="2">
        <v>107.93</v>
      </c>
      <c r="M1649" s="2">
        <v>107.81</v>
      </c>
      <c r="N1649" s="2">
        <v>107.9</v>
      </c>
      <c r="O1649" s="2">
        <v>0.04</v>
      </c>
      <c r="P1649" s="2">
        <v>8848</v>
      </c>
    </row>
    <row r="1650" spans="1:16" x14ac:dyDescent="0.3">
      <c r="A1650" s="27">
        <v>41935</v>
      </c>
      <c r="B1650" s="2">
        <v>119.73</v>
      </c>
      <c r="C1650" s="2">
        <v>119.95</v>
      </c>
      <c r="D1650" s="2">
        <v>119.73</v>
      </c>
      <c r="E1650" s="2">
        <v>119.92</v>
      </c>
      <c r="F1650" s="2">
        <v>0.28999999999999998</v>
      </c>
      <c r="G1650" s="2">
        <v>-277</v>
      </c>
      <c r="J1650" s="27">
        <v>41935</v>
      </c>
      <c r="K1650" s="2">
        <v>107.81</v>
      </c>
      <c r="L1650" s="2">
        <v>107.87</v>
      </c>
      <c r="M1650" s="2">
        <v>107.81</v>
      </c>
      <c r="N1650" s="2">
        <v>107.86</v>
      </c>
      <c r="O1650" s="2">
        <v>7.0000000000000007E-2</v>
      </c>
      <c r="P1650" s="2">
        <v>6333</v>
      </c>
    </row>
    <row r="1651" spans="1:16" x14ac:dyDescent="0.3">
      <c r="A1651" s="27">
        <v>41934</v>
      </c>
      <c r="B1651" s="2">
        <v>119.49</v>
      </c>
      <c r="C1651" s="2">
        <v>119.68</v>
      </c>
      <c r="D1651" s="2">
        <v>119.45</v>
      </c>
      <c r="E1651" s="2">
        <v>119.63</v>
      </c>
      <c r="F1651" s="2">
        <v>0.02</v>
      </c>
      <c r="G1651" s="2">
        <v>445</v>
      </c>
      <c r="J1651" s="27">
        <v>41934</v>
      </c>
      <c r="K1651" s="2">
        <v>107.74</v>
      </c>
      <c r="L1651" s="2">
        <v>107.79</v>
      </c>
      <c r="M1651" s="2">
        <v>107.73</v>
      </c>
      <c r="N1651" s="2">
        <v>107.79</v>
      </c>
      <c r="O1651" s="2">
        <v>0.03</v>
      </c>
      <c r="P1651" s="2">
        <v>-1732</v>
      </c>
    </row>
    <row r="1652" spans="1:16" x14ac:dyDescent="0.3">
      <c r="A1652" s="27">
        <v>41933</v>
      </c>
      <c r="B1652" s="2">
        <v>119.47</v>
      </c>
      <c r="C1652" s="2">
        <v>119.69</v>
      </c>
      <c r="D1652" s="2">
        <v>119.28</v>
      </c>
      <c r="E1652" s="2">
        <v>119.61</v>
      </c>
      <c r="F1652" s="2">
        <v>0.26</v>
      </c>
      <c r="G1652" s="2">
        <v>815</v>
      </c>
      <c r="J1652" s="27">
        <v>41933</v>
      </c>
      <c r="K1652" s="2">
        <v>107.74</v>
      </c>
      <c r="L1652" s="2">
        <v>107.77</v>
      </c>
      <c r="M1652" s="2">
        <v>107.69</v>
      </c>
      <c r="N1652" s="2">
        <v>107.76</v>
      </c>
      <c r="O1652" s="2">
        <v>0.06</v>
      </c>
      <c r="P1652" s="2">
        <v>-1273</v>
      </c>
    </row>
    <row r="1653" spans="1:16" x14ac:dyDescent="0.3">
      <c r="A1653" s="27">
        <v>41932</v>
      </c>
      <c r="B1653" s="2">
        <v>119.42</v>
      </c>
      <c r="C1653" s="2">
        <v>119.54</v>
      </c>
      <c r="D1653" s="2">
        <v>119.33</v>
      </c>
      <c r="E1653" s="2">
        <v>119.35</v>
      </c>
      <c r="F1653" s="2">
        <v>-0.44</v>
      </c>
      <c r="G1653" s="2">
        <v>1075</v>
      </c>
      <c r="J1653" s="27">
        <v>41932</v>
      </c>
      <c r="K1653" s="2">
        <v>107.7</v>
      </c>
      <c r="L1653" s="2">
        <v>107.73</v>
      </c>
      <c r="M1653" s="2">
        <v>107.69</v>
      </c>
      <c r="N1653" s="2">
        <v>107.7</v>
      </c>
      <c r="O1653" s="2">
        <v>-0.06</v>
      </c>
      <c r="P1653" s="2">
        <v>3501</v>
      </c>
    </row>
    <row r="1654" spans="1:16" x14ac:dyDescent="0.3">
      <c r="A1654" s="27">
        <v>41929</v>
      </c>
      <c r="B1654" s="2">
        <v>119.53</v>
      </c>
      <c r="C1654" s="2">
        <v>119.82</v>
      </c>
      <c r="D1654" s="2">
        <v>119.42</v>
      </c>
      <c r="E1654" s="2">
        <v>119.79</v>
      </c>
      <c r="F1654" s="2">
        <v>0.06</v>
      </c>
      <c r="G1654" s="2">
        <v>-814</v>
      </c>
      <c r="J1654" s="27">
        <v>41929</v>
      </c>
      <c r="K1654" s="2">
        <v>107.71</v>
      </c>
      <c r="L1654" s="2">
        <v>107.77</v>
      </c>
      <c r="M1654" s="2">
        <v>107.66</v>
      </c>
      <c r="N1654" s="2">
        <v>107.76</v>
      </c>
      <c r="O1654" s="2">
        <v>0</v>
      </c>
      <c r="P1654" s="2">
        <v>-8571</v>
      </c>
    </row>
    <row r="1655" spans="1:16" x14ac:dyDescent="0.3">
      <c r="A1655" s="27">
        <v>41928</v>
      </c>
      <c r="B1655" s="2">
        <v>119.33</v>
      </c>
      <c r="C1655" s="2">
        <v>119.76</v>
      </c>
      <c r="D1655" s="2">
        <v>119.18</v>
      </c>
      <c r="E1655" s="2">
        <v>119.73</v>
      </c>
      <c r="F1655" s="2">
        <v>0.83</v>
      </c>
      <c r="G1655" s="2">
        <v>-980</v>
      </c>
      <c r="J1655" s="27">
        <v>41928</v>
      </c>
      <c r="K1655" s="2">
        <v>107.72</v>
      </c>
      <c r="L1655" s="2">
        <v>107.78</v>
      </c>
      <c r="M1655" s="2">
        <v>107.65</v>
      </c>
      <c r="N1655" s="2">
        <v>107.76</v>
      </c>
      <c r="O1655" s="2">
        <v>0.14000000000000001</v>
      </c>
      <c r="P1655" s="2">
        <v>-13227</v>
      </c>
    </row>
    <row r="1656" spans="1:16" x14ac:dyDescent="0.3">
      <c r="A1656" s="27">
        <v>41927</v>
      </c>
      <c r="B1656" s="2">
        <v>119.03</v>
      </c>
      <c r="C1656" s="2">
        <v>119.54</v>
      </c>
      <c r="D1656" s="2">
        <v>118.86</v>
      </c>
      <c r="E1656" s="2">
        <v>118.9</v>
      </c>
      <c r="F1656" s="2">
        <v>0.1</v>
      </c>
      <c r="G1656" s="2">
        <v>728</v>
      </c>
      <c r="J1656" s="27">
        <v>41927</v>
      </c>
      <c r="K1656" s="2">
        <v>107.71</v>
      </c>
      <c r="L1656" s="2">
        <v>107.83</v>
      </c>
      <c r="M1656" s="2">
        <v>107.61</v>
      </c>
      <c r="N1656" s="2">
        <v>107.62</v>
      </c>
      <c r="O1656" s="2">
        <v>-0.03</v>
      </c>
      <c r="P1656" s="2">
        <v>7750</v>
      </c>
    </row>
    <row r="1657" spans="1:16" x14ac:dyDescent="0.3">
      <c r="A1657" s="27">
        <v>41926</v>
      </c>
      <c r="B1657" s="2">
        <v>118.94</v>
      </c>
      <c r="C1657" s="2">
        <v>119.13</v>
      </c>
      <c r="D1657" s="2">
        <v>118.74</v>
      </c>
      <c r="E1657" s="2">
        <v>118.8</v>
      </c>
      <c r="F1657" s="2">
        <v>-0.15</v>
      </c>
      <c r="G1657" s="2">
        <v>-177</v>
      </c>
      <c r="J1657" s="27">
        <v>41926</v>
      </c>
      <c r="K1657" s="2">
        <v>107.73</v>
      </c>
      <c r="L1657" s="2">
        <v>107.76</v>
      </c>
      <c r="M1657" s="2">
        <v>107.63</v>
      </c>
      <c r="N1657" s="2">
        <v>107.65</v>
      </c>
      <c r="O1657" s="2">
        <v>-0.11</v>
      </c>
      <c r="P1657" s="2">
        <v>-6161</v>
      </c>
    </row>
    <row r="1658" spans="1:16" x14ac:dyDescent="0.3">
      <c r="A1658" s="27">
        <v>41925</v>
      </c>
      <c r="B1658" s="2">
        <v>119.05</v>
      </c>
      <c r="C1658" s="2">
        <v>119.18</v>
      </c>
      <c r="D1658" s="2">
        <v>118.84</v>
      </c>
      <c r="E1658" s="2">
        <v>118.95</v>
      </c>
      <c r="F1658" s="2">
        <v>0</v>
      </c>
      <c r="G1658" s="2">
        <v>-1360</v>
      </c>
      <c r="J1658" s="27">
        <v>41925</v>
      </c>
      <c r="K1658" s="2">
        <v>107.78</v>
      </c>
      <c r="L1658" s="2">
        <v>107.8</v>
      </c>
      <c r="M1658" s="2">
        <v>107.69</v>
      </c>
      <c r="N1658" s="2">
        <v>107.76</v>
      </c>
      <c r="O1658" s="2">
        <v>0.01</v>
      </c>
      <c r="P1658" s="2">
        <v>-6597</v>
      </c>
    </row>
    <row r="1659" spans="1:16" x14ac:dyDescent="0.3">
      <c r="A1659" s="27">
        <v>41922</v>
      </c>
      <c r="B1659" s="2">
        <v>118.72</v>
      </c>
      <c r="C1659" s="2">
        <v>119.04</v>
      </c>
      <c r="D1659" s="2">
        <v>118.72</v>
      </c>
      <c r="E1659" s="2">
        <v>118.95</v>
      </c>
      <c r="F1659" s="2">
        <v>0.26</v>
      </c>
      <c r="G1659" s="2">
        <v>949</v>
      </c>
      <c r="J1659" s="27">
        <v>41922</v>
      </c>
      <c r="K1659" s="2">
        <v>107.7</v>
      </c>
      <c r="L1659" s="2">
        <v>107.78</v>
      </c>
      <c r="M1659" s="2">
        <v>107.7</v>
      </c>
      <c r="N1659" s="2">
        <v>107.75</v>
      </c>
      <c r="O1659" s="2">
        <v>0.09</v>
      </c>
      <c r="P1659" s="2">
        <v>5166</v>
      </c>
    </row>
    <row r="1660" spans="1:16" x14ac:dyDescent="0.3">
      <c r="A1660" s="27">
        <v>41920</v>
      </c>
      <c r="B1660" s="2">
        <v>118.8</v>
      </c>
      <c r="C1660" s="2">
        <v>118.87</v>
      </c>
      <c r="D1660" s="2">
        <v>118.47</v>
      </c>
      <c r="E1660" s="2">
        <v>118.69</v>
      </c>
      <c r="F1660" s="2">
        <v>0.2</v>
      </c>
      <c r="G1660" s="2">
        <v>129</v>
      </c>
      <c r="J1660" s="27">
        <v>41920</v>
      </c>
      <c r="K1660" s="2">
        <v>107.74</v>
      </c>
      <c r="L1660" s="2">
        <v>107.74</v>
      </c>
      <c r="M1660" s="2">
        <v>107.6</v>
      </c>
      <c r="N1660" s="2">
        <v>107.66</v>
      </c>
      <c r="O1660" s="2">
        <v>0.01</v>
      </c>
      <c r="P1660" s="2">
        <v>-2178</v>
      </c>
    </row>
    <row r="1661" spans="1:16" x14ac:dyDescent="0.3">
      <c r="A1661" s="27">
        <v>41919</v>
      </c>
      <c r="B1661" s="2">
        <v>118.77</v>
      </c>
      <c r="C1661" s="2">
        <v>118.95</v>
      </c>
      <c r="D1661" s="2">
        <v>118.46</v>
      </c>
      <c r="E1661" s="2">
        <v>118.49</v>
      </c>
      <c r="F1661" s="2">
        <v>-0.21</v>
      </c>
      <c r="G1661" s="2">
        <v>1167</v>
      </c>
      <c r="J1661" s="27">
        <v>41919</v>
      </c>
      <c r="K1661" s="2">
        <v>107.77</v>
      </c>
      <c r="L1661" s="2">
        <v>107.81</v>
      </c>
      <c r="M1661" s="2">
        <v>107.63</v>
      </c>
      <c r="N1661" s="2">
        <v>107.65</v>
      </c>
      <c r="O1661" s="2">
        <v>-0.11</v>
      </c>
      <c r="P1661" s="2">
        <v>-1267</v>
      </c>
    </row>
    <row r="1662" spans="1:16" x14ac:dyDescent="0.3">
      <c r="A1662" s="27">
        <v>41918</v>
      </c>
      <c r="B1662" s="2">
        <v>118.57</v>
      </c>
      <c r="C1662" s="2">
        <v>118.83</v>
      </c>
      <c r="D1662" s="2">
        <v>118.53</v>
      </c>
      <c r="E1662" s="2">
        <v>118.7</v>
      </c>
      <c r="F1662" s="2">
        <v>-0.15</v>
      </c>
      <c r="G1662" s="2">
        <v>489</v>
      </c>
      <c r="J1662" s="27">
        <v>41918</v>
      </c>
      <c r="K1662" s="2">
        <v>107.75</v>
      </c>
      <c r="L1662" s="2">
        <v>107.79</v>
      </c>
      <c r="M1662" s="2">
        <v>107.71</v>
      </c>
      <c r="N1662" s="2">
        <v>107.76</v>
      </c>
      <c r="O1662" s="2">
        <v>-0.04</v>
      </c>
      <c r="P1662" s="2">
        <v>-2328</v>
      </c>
    </row>
    <row r="1663" spans="1:16" x14ac:dyDescent="0.3">
      <c r="A1663" s="27">
        <v>41914</v>
      </c>
      <c r="B1663" s="2">
        <v>119.4</v>
      </c>
      <c r="C1663" s="2">
        <v>119.66</v>
      </c>
      <c r="D1663" s="2">
        <v>118.68</v>
      </c>
      <c r="E1663" s="2">
        <v>118.85</v>
      </c>
      <c r="F1663" s="2">
        <v>-0.24</v>
      </c>
      <c r="G1663" s="2">
        <v>-3642</v>
      </c>
      <c r="J1663" s="27">
        <v>41914</v>
      </c>
      <c r="K1663" s="2">
        <v>108.01</v>
      </c>
      <c r="L1663" s="2">
        <v>108.06</v>
      </c>
      <c r="M1663" s="2">
        <v>107.76</v>
      </c>
      <c r="N1663" s="2">
        <v>107.8</v>
      </c>
      <c r="O1663" s="2">
        <v>-0.1</v>
      </c>
      <c r="P1663" s="2">
        <v>-17420</v>
      </c>
    </row>
    <row r="1664" spans="1:16" x14ac:dyDescent="0.3">
      <c r="A1664" s="27">
        <v>41913</v>
      </c>
      <c r="B1664" s="2">
        <v>118.75</v>
      </c>
      <c r="C1664" s="2">
        <v>119.09</v>
      </c>
      <c r="D1664" s="2">
        <v>118.75</v>
      </c>
      <c r="E1664" s="2">
        <v>119.09</v>
      </c>
      <c r="F1664" s="2">
        <v>0.47</v>
      </c>
      <c r="G1664" s="2">
        <v>-1408</v>
      </c>
      <c r="J1664" s="27">
        <v>41913</v>
      </c>
      <c r="K1664" s="2">
        <v>107.68</v>
      </c>
      <c r="L1664" s="2">
        <v>107.9</v>
      </c>
      <c r="M1664" s="2">
        <v>107.65</v>
      </c>
      <c r="N1664" s="2">
        <v>107.9</v>
      </c>
      <c r="O1664" s="2">
        <v>0.27</v>
      </c>
      <c r="P1664" s="2">
        <v>2044</v>
      </c>
    </row>
    <row r="1665" spans="1:16" x14ac:dyDescent="0.3">
      <c r="A1665" s="27">
        <v>41912</v>
      </c>
      <c r="B1665" s="2">
        <v>118.15</v>
      </c>
      <c r="C1665" s="2">
        <v>118.62</v>
      </c>
      <c r="D1665" s="2">
        <v>118.15</v>
      </c>
      <c r="E1665" s="2">
        <v>118.62</v>
      </c>
      <c r="F1665" s="2">
        <v>0.53</v>
      </c>
      <c r="G1665" s="2">
        <v>441</v>
      </c>
      <c r="J1665" s="27">
        <v>41912</v>
      </c>
      <c r="K1665" s="2">
        <v>107.53</v>
      </c>
      <c r="L1665" s="2">
        <v>107.63</v>
      </c>
      <c r="M1665" s="2">
        <v>107.53</v>
      </c>
      <c r="N1665" s="2">
        <v>107.63</v>
      </c>
      <c r="O1665" s="2">
        <v>0.12</v>
      </c>
      <c r="P1665" s="2">
        <v>1982</v>
      </c>
    </row>
    <row r="1666" spans="1:16" x14ac:dyDescent="0.3">
      <c r="A1666" s="27">
        <v>41911</v>
      </c>
      <c r="B1666" s="2">
        <v>117.98</v>
      </c>
      <c r="C1666" s="2">
        <v>118.12</v>
      </c>
      <c r="D1666" s="2">
        <v>117.81</v>
      </c>
      <c r="E1666" s="2">
        <v>118.09</v>
      </c>
      <c r="F1666" s="2">
        <v>0.08</v>
      </c>
      <c r="G1666" s="2">
        <v>189</v>
      </c>
      <c r="J1666" s="27">
        <v>41911</v>
      </c>
      <c r="K1666" s="2">
        <v>107.52</v>
      </c>
      <c r="L1666" s="2">
        <v>107.54</v>
      </c>
      <c r="M1666" s="2">
        <v>107.48</v>
      </c>
      <c r="N1666" s="2">
        <v>107.51</v>
      </c>
      <c r="O1666" s="2">
        <v>-0.02</v>
      </c>
      <c r="P1666" s="2">
        <v>-107</v>
      </c>
    </row>
    <row r="1667" spans="1:16" x14ac:dyDescent="0.3">
      <c r="A1667" s="27">
        <v>41908</v>
      </c>
      <c r="B1667" s="2">
        <v>117.95</v>
      </c>
      <c r="C1667" s="2">
        <v>118.04</v>
      </c>
      <c r="D1667" s="2">
        <v>117.78</v>
      </c>
      <c r="E1667" s="2">
        <v>118.01</v>
      </c>
      <c r="F1667" s="2">
        <v>0.31</v>
      </c>
      <c r="G1667" s="2">
        <v>-103</v>
      </c>
      <c r="J1667" s="27">
        <v>41908</v>
      </c>
      <c r="K1667" s="2">
        <v>107.52</v>
      </c>
      <c r="L1667" s="2">
        <v>107.54</v>
      </c>
      <c r="M1667" s="2">
        <v>107.49</v>
      </c>
      <c r="N1667" s="2">
        <v>107.53</v>
      </c>
      <c r="O1667" s="2">
        <v>0.06</v>
      </c>
      <c r="P1667" s="2">
        <v>-1806</v>
      </c>
    </row>
    <row r="1668" spans="1:16" x14ac:dyDescent="0.3">
      <c r="A1668" s="27">
        <v>41907</v>
      </c>
      <c r="B1668" s="2">
        <v>117.5</v>
      </c>
      <c r="C1668" s="2">
        <v>117.7</v>
      </c>
      <c r="D1668" s="2">
        <v>117.44</v>
      </c>
      <c r="E1668" s="2">
        <v>117.7</v>
      </c>
      <c r="F1668" s="2">
        <v>0.2</v>
      </c>
      <c r="G1668" s="2">
        <v>1435</v>
      </c>
      <c r="J1668" s="27">
        <v>41907</v>
      </c>
      <c r="K1668" s="2">
        <v>107.44</v>
      </c>
      <c r="L1668" s="2">
        <v>107.47</v>
      </c>
      <c r="M1668" s="2">
        <v>107.43</v>
      </c>
      <c r="N1668" s="2">
        <v>107.47</v>
      </c>
      <c r="O1668" s="2">
        <v>0.03</v>
      </c>
      <c r="P1668" s="2">
        <v>-312</v>
      </c>
    </row>
    <row r="1669" spans="1:16" x14ac:dyDescent="0.3">
      <c r="A1669" s="27">
        <v>41906</v>
      </c>
      <c r="B1669" s="2">
        <v>117.51</v>
      </c>
      <c r="C1669" s="2">
        <v>117.71</v>
      </c>
      <c r="D1669" s="2">
        <v>117.33</v>
      </c>
      <c r="E1669" s="2">
        <v>117.5</v>
      </c>
      <c r="F1669" s="2">
        <v>0.1</v>
      </c>
      <c r="G1669" s="2">
        <v>1034</v>
      </c>
      <c r="J1669" s="27">
        <v>41906</v>
      </c>
      <c r="K1669" s="2">
        <v>107.4</v>
      </c>
      <c r="L1669" s="2">
        <v>107.47</v>
      </c>
      <c r="M1669" s="2">
        <v>107.39</v>
      </c>
      <c r="N1669" s="2">
        <v>107.44</v>
      </c>
      <c r="O1669" s="2">
        <v>7.0000000000000007E-2</v>
      </c>
      <c r="P1669" s="2">
        <v>8972</v>
      </c>
    </row>
    <row r="1670" spans="1:16" x14ac:dyDescent="0.3">
      <c r="A1670" s="27">
        <v>41905</v>
      </c>
      <c r="B1670" s="2">
        <v>117.43</v>
      </c>
      <c r="C1670" s="2">
        <v>117.66</v>
      </c>
      <c r="D1670" s="2">
        <v>117.37</v>
      </c>
      <c r="E1670" s="2">
        <v>117.4</v>
      </c>
      <c r="F1670" s="2">
        <v>0.04</v>
      </c>
      <c r="G1670" s="2">
        <v>811</v>
      </c>
      <c r="J1670" s="27">
        <v>41905</v>
      </c>
      <c r="K1670" s="2">
        <v>107.37</v>
      </c>
      <c r="L1670" s="2">
        <v>107.41</v>
      </c>
      <c r="M1670" s="2">
        <v>107.35</v>
      </c>
      <c r="N1670" s="2">
        <v>107.37</v>
      </c>
      <c r="O1670" s="2">
        <v>0.02</v>
      </c>
      <c r="P1670" s="2">
        <v>3786</v>
      </c>
    </row>
    <row r="1671" spans="1:16" x14ac:dyDescent="0.3">
      <c r="A1671" s="27">
        <v>41904</v>
      </c>
      <c r="B1671" s="2">
        <v>117.23</v>
      </c>
      <c r="C1671" s="2">
        <v>117.39</v>
      </c>
      <c r="D1671" s="2">
        <v>117.14</v>
      </c>
      <c r="E1671" s="2">
        <v>117.36</v>
      </c>
      <c r="F1671" s="2">
        <v>0.4</v>
      </c>
      <c r="G1671" s="2">
        <v>545</v>
      </c>
      <c r="J1671" s="27">
        <v>41904</v>
      </c>
      <c r="K1671" s="2">
        <v>107.35</v>
      </c>
      <c r="L1671" s="2">
        <v>107.38</v>
      </c>
      <c r="M1671" s="2">
        <v>107.34</v>
      </c>
      <c r="N1671" s="2">
        <v>107.35</v>
      </c>
      <c r="O1671" s="2">
        <v>0.06</v>
      </c>
      <c r="P1671" s="2">
        <v>4795</v>
      </c>
    </row>
    <row r="1672" spans="1:16" x14ac:dyDescent="0.3">
      <c r="A1672" s="27">
        <v>41901</v>
      </c>
      <c r="B1672" s="2">
        <v>117.15</v>
      </c>
      <c r="C1672" s="2">
        <v>117.18</v>
      </c>
      <c r="D1672" s="2">
        <v>116.88</v>
      </c>
      <c r="E1672" s="2">
        <v>116.96</v>
      </c>
      <c r="F1672" s="2">
        <v>-7.0000000000000007E-2</v>
      </c>
      <c r="G1672" s="2">
        <v>-1310</v>
      </c>
      <c r="J1672" s="27">
        <v>41901</v>
      </c>
      <c r="K1672" s="2">
        <v>107.32</v>
      </c>
      <c r="L1672" s="2">
        <v>107.34</v>
      </c>
      <c r="M1672" s="2">
        <v>107.26</v>
      </c>
      <c r="N1672" s="2">
        <v>107.29</v>
      </c>
      <c r="O1672" s="2">
        <v>0</v>
      </c>
      <c r="P1672" s="2">
        <v>-329</v>
      </c>
    </row>
    <row r="1673" spans="1:16" x14ac:dyDescent="0.3">
      <c r="A1673" s="27">
        <v>41900</v>
      </c>
      <c r="B1673" s="2">
        <v>116.91</v>
      </c>
      <c r="C1673" s="2">
        <v>117.17</v>
      </c>
      <c r="D1673" s="2">
        <v>116.74</v>
      </c>
      <c r="E1673" s="2">
        <v>117.03</v>
      </c>
      <c r="F1673" s="2">
        <v>0.12</v>
      </c>
      <c r="G1673" s="2">
        <v>-15</v>
      </c>
      <c r="J1673" s="27">
        <v>41900</v>
      </c>
      <c r="K1673" s="2">
        <v>107.28</v>
      </c>
      <c r="L1673" s="2">
        <v>107.36</v>
      </c>
      <c r="M1673" s="2">
        <v>107.24</v>
      </c>
      <c r="N1673" s="2">
        <v>107.29</v>
      </c>
      <c r="O1673" s="2">
        <v>0.02</v>
      </c>
      <c r="P1673" s="2">
        <v>6193</v>
      </c>
    </row>
    <row r="1674" spans="1:16" x14ac:dyDescent="0.3">
      <c r="A1674" s="27">
        <v>41899</v>
      </c>
      <c r="B1674" s="2">
        <v>116.69</v>
      </c>
      <c r="C1674" s="2">
        <v>116.93</v>
      </c>
      <c r="D1674" s="2">
        <v>116.62</v>
      </c>
      <c r="E1674" s="2">
        <v>116.91</v>
      </c>
      <c r="F1674" s="2">
        <v>0.26</v>
      </c>
      <c r="G1674" s="2">
        <v>579</v>
      </c>
      <c r="J1674" s="27">
        <v>41899</v>
      </c>
      <c r="K1674" s="2">
        <v>107.31</v>
      </c>
      <c r="L1674" s="2">
        <v>107.39</v>
      </c>
      <c r="M1674" s="2">
        <v>107.27</v>
      </c>
      <c r="N1674" s="2">
        <v>107.27</v>
      </c>
      <c r="O1674" s="2">
        <v>-0.02</v>
      </c>
      <c r="P1674" s="2">
        <v>-1753</v>
      </c>
    </row>
    <row r="1675" spans="1:16" x14ac:dyDescent="0.3">
      <c r="A1675" s="27">
        <v>41898</v>
      </c>
      <c r="B1675" s="2">
        <v>117</v>
      </c>
      <c r="C1675" s="2">
        <v>117.21</v>
      </c>
      <c r="D1675" s="2">
        <v>116.87</v>
      </c>
      <c r="E1675" s="2">
        <v>117.1</v>
      </c>
      <c r="F1675" s="2">
        <v>0.16</v>
      </c>
      <c r="G1675" s="2">
        <v>58</v>
      </c>
      <c r="J1675" s="27">
        <v>41898</v>
      </c>
      <c r="K1675" s="2">
        <v>107.38</v>
      </c>
      <c r="L1675" s="2">
        <v>107.4</v>
      </c>
      <c r="M1675" s="2">
        <v>107.34</v>
      </c>
      <c r="N1675" s="2">
        <v>107.38</v>
      </c>
      <c r="O1675" s="2">
        <v>0.03</v>
      </c>
      <c r="P1675" s="2">
        <v>8780</v>
      </c>
    </row>
    <row r="1676" spans="1:16" x14ac:dyDescent="0.3">
      <c r="A1676" s="27">
        <v>41897</v>
      </c>
      <c r="B1676" s="2">
        <v>117.1</v>
      </c>
      <c r="C1676" s="2">
        <v>117.15</v>
      </c>
      <c r="D1676" s="2">
        <v>116.72</v>
      </c>
      <c r="E1676" s="2">
        <v>116.94</v>
      </c>
      <c r="F1676" s="2">
        <v>-0.22</v>
      </c>
      <c r="G1676" s="2">
        <v>-3182</v>
      </c>
      <c r="J1676" s="27">
        <v>41897</v>
      </c>
      <c r="K1676" s="2">
        <v>107.36</v>
      </c>
      <c r="L1676" s="2">
        <v>107.37</v>
      </c>
      <c r="M1676" s="2">
        <v>107.3</v>
      </c>
      <c r="N1676" s="2">
        <v>107.35</v>
      </c>
      <c r="O1676" s="2">
        <v>-0.01</v>
      </c>
      <c r="P1676" s="2">
        <v>1656</v>
      </c>
    </row>
    <row r="1677" spans="1:16" x14ac:dyDescent="0.3">
      <c r="A1677" s="27">
        <v>41894</v>
      </c>
      <c r="B1677" s="2">
        <v>116.46</v>
      </c>
      <c r="C1677" s="2">
        <v>117.17</v>
      </c>
      <c r="D1677" s="2">
        <v>116.4</v>
      </c>
      <c r="E1677" s="2">
        <v>117.16</v>
      </c>
      <c r="F1677" s="2">
        <v>0.68</v>
      </c>
      <c r="G1677" s="2">
        <v>100</v>
      </c>
      <c r="J1677" s="27">
        <v>41894</v>
      </c>
      <c r="K1677" s="2">
        <v>107.1</v>
      </c>
      <c r="L1677" s="2">
        <v>107.37</v>
      </c>
      <c r="M1677" s="2">
        <v>107.09</v>
      </c>
      <c r="N1677" s="2">
        <v>107.36</v>
      </c>
      <c r="O1677" s="2">
        <v>0.25</v>
      </c>
      <c r="P1677" s="2">
        <v>8697</v>
      </c>
    </row>
    <row r="1678" spans="1:16" x14ac:dyDescent="0.3">
      <c r="A1678" s="27">
        <v>41893</v>
      </c>
      <c r="B1678" s="2">
        <v>116.44</v>
      </c>
      <c r="C1678" s="2">
        <v>116.53</v>
      </c>
      <c r="D1678" s="2">
        <v>116.25</v>
      </c>
      <c r="E1678" s="2">
        <v>116.48</v>
      </c>
      <c r="F1678" s="2">
        <v>-0.13</v>
      </c>
      <c r="G1678" s="2">
        <v>-267</v>
      </c>
      <c r="J1678" s="27">
        <v>41893</v>
      </c>
      <c r="K1678" s="2">
        <v>107.01</v>
      </c>
      <c r="L1678" s="2">
        <v>107.11</v>
      </c>
      <c r="M1678" s="2">
        <v>107.01</v>
      </c>
      <c r="N1678" s="2">
        <v>107.11</v>
      </c>
      <c r="O1678" s="2">
        <v>0.05</v>
      </c>
      <c r="P1678" s="2">
        <v>-340</v>
      </c>
    </row>
    <row r="1679" spans="1:16" x14ac:dyDescent="0.3">
      <c r="A1679" s="27">
        <v>41887</v>
      </c>
      <c r="B1679" s="2">
        <v>116.2</v>
      </c>
      <c r="C1679" s="2">
        <v>116.78</v>
      </c>
      <c r="D1679" s="2">
        <v>116.08</v>
      </c>
      <c r="E1679" s="2">
        <v>116.61</v>
      </c>
      <c r="F1679" s="2">
        <v>0.27</v>
      </c>
      <c r="G1679" s="2">
        <v>-46</v>
      </c>
      <c r="J1679" s="27">
        <v>41887</v>
      </c>
      <c r="K1679" s="2">
        <v>106.93</v>
      </c>
      <c r="L1679" s="2">
        <v>107.09</v>
      </c>
      <c r="M1679" s="2">
        <v>106.9</v>
      </c>
      <c r="N1679" s="2">
        <v>107.06</v>
      </c>
      <c r="O1679" s="2">
        <v>0.11</v>
      </c>
      <c r="P1679" s="2">
        <v>-807</v>
      </c>
    </row>
    <row r="1680" spans="1:16" x14ac:dyDescent="0.3">
      <c r="A1680" s="27">
        <v>41886</v>
      </c>
      <c r="B1680" s="2">
        <v>116.35</v>
      </c>
      <c r="C1680" s="2">
        <v>116.37</v>
      </c>
      <c r="D1680" s="2">
        <v>116.04</v>
      </c>
      <c r="E1680" s="2">
        <v>116.34</v>
      </c>
      <c r="F1680" s="2">
        <v>0.06</v>
      </c>
      <c r="G1680" s="2">
        <v>-1288</v>
      </c>
      <c r="J1680" s="27">
        <v>41886</v>
      </c>
      <c r="K1680" s="2">
        <v>106.97</v>
      </c>
      <c r="L1680" s="2">
        <v>106.98</v>
      </c>
      <c r="M1680" s="2">
        <v>106.91</v>
      </c>
      <c r="N1680" s="2">
        <v>106.95</v>
      </c>
      <c r="O1680" s="2">
        <v>-0.01</v>
      </c>
      <c r="P1680" s="2">
        <v>-4208</v>
      </c>
    </row>
    <row r="1681" spans="1:16" x14ac:dyDescent="0.3">
      <c r="A1681" s="27">
        <v>41885</v>
      </c>
      <c r="B1681" s="2">
        <v>116.23</v>
      </c>
      <c r="C1681" s="2">
        <v>116.39</v>
      </c>
      <c r="D1681" s="2">
        <v>116.18</v>
      </c>
      <c r="E1681" s="2">
        <v>116.28</v>
      </c>
      <c r="F1681" s="2">
        <v>-0.34</v>
      </c>
      <c r="G1681" s="2">
        <v>160</v>
      </c>
      <c r="J1681" s="27">
        <v>41885</v>
      </c>
      <c r="K1681" s="2">
        <v>106.94</v>
      </c>
      <c r="L1681" s="2">
        <v>106.98</v>
      </c>
      <c r="M1681" s="2">
        <v>106.93</v>
      </c>
      <c r="N1681" s="2">
        <v>106.96</v>
      </c>
      <c r="O1681" s="2">
        <v>-0.05</v>
      </c>
      <c r="P1681" s="2">
        <v>501</v>
      </c>
    </row>
    <row r="1682" spans="1:16" x14ac:dyDescent="0.3">
      <c r="A1682" s="27">
        <v>41884</v>
      </c>
      <c r="B1682" s="2">
        <v>116.91</v>
      </c>
      <c r="C1682" s="2">
        <v>116.96</v>
      </c>
      <c r="D1682" s="2">
        <v>116.59</v>
      </c>
      <c r="E1682" s="2">
        <v>116.62</v>
      </c>
      <c r="F1682" s="2">
        <v>-0.22</v>
      </c>
      <c r="G1682" s="2">
        <v>-1537</v>
      </c>
      <c r="J1682" s="27">
        <v>41884</v>
      </c>
      <c r="K1682" s="2">
        <v>107.03</v>
      </c>
      <c r="L1682" s="2">
        <v>107.05</v>
      </c>
      <c r="M1682" s="2">
        <v>107.01</v>
      </c>
      <c r="N1682" s="2">
        <v>107.01</v>
      </c>
      <c r="O1682" s="2">
        <v>0</v>
      </c>
      <c r="P1682" s="2">
        <v>1929</v>
      </c>
    </row>
    <row r="1683" spans="1:16" x14ac:dyDescent="0.3">
      <c r="A1683" s="27">
        <v>41883</v>
      </c>
      <c r="B1683" s="2">
        <v>116.88</v>
      </c>
      <c r="C1683" s="2">
        <v>117.16</v>
      </c>
      <c r="D1683" s="2">
        <v>116.82</v>
      </c>
      <c r="E1683" s="2">
        <v>116.84</v>
      </c>
      <c r="F1683" s="2">
        <v>-0.06</v>
      </c>
      <c r="G1683" s="2">
        <v>-1181</v>
      </c>
      <c r="J1683" s="27">
        <v>41883</v>
      </c>
      <c r="K1683" s="2">
        <v>107.01</v>
      </c>
      <c r="L1683" s="2">
        <v>107.07</v>
      </c>
      <c r="M1683" s="2">
        <v>107</v>
      </c>
      <c r="N1683" s="2">
        <v>107.01</v>
      </c>
      <c r="O1683" s="2">
        <v>-0.01</v>
      </c>
      <c r="P1683" s="2">
        <v>1617</v>
      </c>
    </row>
    <row r="1684" spans="1:16" x14ac:dyDescent="0.3">
      <c r="A1684" s="27">
        <v>41880</v>
      </c>
      <c r="B1684" s="2">
        <v>116.8</v>
      </c>
      <c r="C1684" s="2">
        <v>116.97</v>
      </c>
      <c r="D1684" s="2">
        <v>116.8</v>
      </c>
      <c r="E1684" s="2">
        <v>116.9</v>
      </c>
      <c r="F1684" s="2">
        <v>0.22</v>
      </c>
      <c r="G1684" s="2">
        <v>1444</v>
      </c>
      <c r="J1684" s="27">
        <v>41880</v>
      </c>
      <c r="K1684" s="2">
        <v>107.01</v>
      </c>
      <c r="L1684" s="2">
        <v>107.04</v>
      </c>
      <c r="M1684" s="2">
        <v>107</v>
      </c>
      <c r="N1684" s="2">
        <v>107.02</v>
      </c>
      <c r="O1684" s="2">
        <v>0.05</v>
      </c>
      <c r="P1684" s="2">
        <v>1966</v>
      </c>
    </row>
    <row r="1685" spans="1:16" x14ac:dyDescent="0.3">
      <c r="A1685" s="27">
        <v>41879</v>
      </c>
      <c r="B1685" s="2">
        <v>116.96</v>
      </c>
      <c r="C1685" s="2">
        <v>117.02</v>
      </c>
      <c r="D1685" s="2">
        <v>116.68</v>
      </c>
      <c r="E1685" s="2">
        <v>116.68</v>
      </c>
      <c r="F1685" s="2">
        <v>-0.09</v>
      </c>
      <c r="G1685" s="2">
        <v>-216</v>
      </c>
      <c r="J1685" s="27">
        <v>41879</v>
      </c>
      <c r="K1685" s="2">
        <v>107.03</v>
      </c>
      <c r="L1685" s="2">
        <v>107.04</v>
      </c>
      <c r="M1685" s="2">
        <v>106.97</v>
      </c>
      <c r="N1685" s="2">
        <v>106.97</v>
      </c>
      <c r="O1685" s="2">
        <v>-0.02</v>
      </c>
      <c r="P1685" s="2">
        <v>4852</v>
      </c>
    </row>
    <row r="1686" spans="1:16" x14ac:dyDescent="0.3">
      <c r="A1686" s="27">
        <v>41878</v>
      </c>
      <c r="B1686" s="2">
        <v>116.56</v>
      </c>
      <c r="C1686" s="2">
        <v>116.89</v>
      </c>
      <c r="D1686" s="2">
        <v>116.54</v>
      </c>
      <c r="E1686" s="2">
        <v>116.77</v>
      </c>
      <c r="F1686" s="2">
        <v>0.14000000000000001</v>
      </c>
      <c r="G1686" s="2">
        <v>3913</v>
      </c>
      <c r="J1686" s="27">
        <v>41878</v>
      </c>
      <c r="K1686" s="2">
        <v>106.94</v>
      </c>
      <c r="L1686" s="2">
        <v>107.01</v>
      </c>
      <c r="M1686" s="2">
        <v>106.94</v>
      </c>
      <c r="N1686" s="2">
        <v>106.99</v>
      </c>
      <c r="O1686" s="2">
        <v>0.03</v>
      </c>
      <c r="P1686" s="2">
        <v>5233</v>
      </c>
    </row>
    <row r="1687" spans="1:16" x14ac:dyDescent="0.3">
      <c r="A1687" s="27">
        <v>41877</v>
      </c>
      <c r="B1687" s="2">
        <v>116.29</v>
      </c>
      <c r="C1687" s="2">
        <v>116.68</v>
      </c>
      <c r="D1687" s="2">
        <v>116.29</v>
      </c>
      <c r="E1687" s="2">
        <v>116.63</v>
      </c>
      <c r="F1687" s="2">
        <v>0.41</v>
      </c>
      <c r="G1687" s="2">
        <v>2248</v>
      </c>
      <c r="J1687" s="27">
        <v>41877</v>
      </c>
      <c r="K1687" s="2">
        <v>106.87</v>
      </c>
      <c r="L1687" s="2">
        <v>106.97</v>
      </c>
      <c r="M1687" s="2">
        <v>106.86</v>
      </c>
      <c r="N1687" s="2">
        <v>106.96</v>
      </c>
      <c r="O1687" s="2">
        <v>0.11</v>
      </c>
      <c r="P1687" s="2">
        <v>8245</v>
      </c>
    </row>
    <row r="1688" spans="1:16" x14ac:dyDescent="0.3">
      <c r="A1688" s="27">
        <v>41876</v>
      </c>
      <c r="B1688" s="2">
        <v>115.86</v>
      </c>
      <c r="C1688" s="2">
        <v>116.22</v>
      </c>
      <c r="D1688" s="2">
        <v>115.83</v>
      </c>
      <c r="E1688" s="2">
        <v>116.22</v>
      </c>
      <c r="F1688" s="2">
        <v>0.4</v>
      </c>
      <c r="G1688" s="2">
        <v>2557</v>
      </c>
      <c r="J1688" s="27">
        <v>41876</v>
      </c>
      <c r="K1688" s="2">
        <v>106.8</v>
      </c>
      <c r="L1688" s="2">
        <v>106.86</v>
      </c>
      <c r="M1688" s="2">
        <v>106.78</v>
      </c>
      <c r="N1688" s="2">
        <v>106.85</v>
      </c>
      <c r="O1688" s="2">
        <v>7.0000000000000007E-2</v>
      </c>
      <c r="P1688" s="2">
        <v>6122</v>
      </c>
    </row>
    <row r="1689" spans="1:16" x14ac:dyDescent="0.3">
      <c r="A1689" s="27">
        <v>41873</v>
      </c>
      <c r="B1689" s="2">
        <v>115.85</v>
      </c>
      <c r="C1689" s="2">
        <v>115.85</v>
      </c>
      <c r="D1689" s="2">
        <v>115.71</v>
      </c>
      <c r="E1689" s="2">
        <v>115.82</v>
      </c>
      <c r="F1689" s="2">
        <v>0.05</v>
      </c>
      <c r="G1689" s="2">
        <v>-236</v>
      </c>
      <c r="J1689" s="27">
        <v>41873</v>
      </c>
      <c r="K1689" s="2">
        <v>106.79</v>
      </c>
      <c r="L1689" s="2">
        <v>106.8</v>
      </c>
      <c r="M1689" s="2">
        <v>106.77</v>
      </c>
      <c r="N1689" s="2">
        <v>106.78</v>
      </c>
      <c r="O1689" s="2">
        <v>0.01</v>
      </c>
      <c r="P1689" s="2">
        <v>-997</v>
      </c>
    </row>
    <row r="1690" spans="1:16" x14ac:dyDescent="0.3">
      <c r="A1690" s="27">
        <v>41872</v>
      </c>
      <c r="B1690" s="2">
        <v>115.74</v>
      </c>
      <c r="C1690" s="2">
        <v>115.91</v>
      </c>
      <c r="D1690" s="2">
        <v>115.68</v>
      </c>
      <c r="E1690" s="2">
        <v>115.77</v>
      </c>
      <c r="F1690" s="2">
        <v>-0.08</v>
      </c>
      <c r="G1690" s="2">
        <v>583</v>
      </c>
      <c r="J1690" s="27">
        <v>41872</v>
      </c>
      <c r="K1690" s="2">
        <v>106.77</v>
      </c>
      <c r="L1690" s="2">
        <v>106.81</v>
      </c>
      <c r="M1690" s="2">
        <v>106.74</v>
      </c>
      <c r="N1690" s="2">
        <v>106.77</v>
      </c>
      <c r="O1690" s="2">
        <v>-0.02</v>
      </c>
      <c r="P1690" s="2">
        <v>-1644</v>
      </c>
    </row>
    <row r="1691" spans="1:16" x14ac:dyDescent="0.3">
      <c r="A1691" s="27">
        <v>41871</v>
      </c>
      <c r="B1691" s="2">
        <v>115.82</v>
      </c>
      <c r="C1691" s="2">
        <v>116.01</v>
      </c>
      <c r="D1691" s="2">
        <v>115.66</v>
      </c>
      <c r="E1691" s="2">
        <v>115.85</v>
      </c>
      <c r="F1691" s="2">
        <v>0.04</v>
      </c>
      <c r="G1691" s="2">
        <v>1003</v>
      </c>
      <c r="J1691" s="27">
        <v>41871</v>
      </c>
      <c r="K1691" s="2">
        <v>106.8</v>
      </c>
      <c r="L1691" s="2">
        <v>106.85</v>
      </c>
      <c r="M1691" s="2">
        <v>106.75</v>
      </c>
      <c r="N1691" s="2">
        <v>106.79</v>
      </c>
      <c r="O1691" s="2">
        <v>-0.01</v>
      </c>
      <c r="P1691" s="2">
        <v>-3916</v>
      </c>
    </row>
    <row r="1692" spans="1:16" x14ac:dyDescent="0.3">
      <c r="A1692" s="27">
        <v>41870</v>
      </c>
      <c r="B1692" s="2">
        <v>116.15</v>
      </c>
      <c r="C1692" s="2">
        <v>116.16</v>
      </c>
      <c r="D1692" s="2">
        <v>115.76</v>
      </c>
      <c r="E1692" s="2">
        <v>115.81</v>
      </c>
      <c r="F1692" s="2">
        <v>-0.41</v>
      </c>
      <c r="G1692" s="2">
        <v>-621</v>
      </c>
      <c r="J1692" s="27">
        <v>41870</v>
      </c>
      <c r="K1692" s="2">
        <v>106.8</v>
      </c>
      <c r="L1692" s="2">
        <v>106.82</v>
      </c>
      <c r="M1692" s="2">
        <v>106.75</v>
      </c>
      <c r="N1692" s="2">
        <v>106.8</v>
      </c>
      <c r="O1692" s="2">
        <v>-0.03</v>
      </c>
      <c r="P1692" s="2">
        <v>-2002</v>
      </c>
    </row>
    <row r="1693" spans="1:16" x14ac:dyDescent="0.3">
      <c r="A1693" s="27">
        <v>41869</v>
      </c>
      <c r="B1693" s="2">
        <v>116.74</v>
      </c>
      <c r="C1693" s="2">
        <v>116.78</v>
      </c>
      <c r="D1693" s="2">
        <v>116.22</v>
      </c>
      <c r="E1693" s="2">
        <v>116.22</v>
      </c>
      <c r="F1693" s="2">
        <v>-0.28999999999999998</v>
      </c>
      <c r="G1693" s="2">
        <v>-3036</v>
      </c>
      <c r="J1693" s="27">
        <v>41869</v>
      </c>
      <c r="K1693" s="2">
        <v>106.93</v>
      </c>
      <c r="L1693" s="2">
        <v>106.95</v>
      </c>
      <c r="M1693" s="2">
        <v>106.83</v>
      </c>
      <c r="N1693" s="2">
        <v>106.83</v>
      </c>
      <c r="O1693" s="2">
        <v>-0.08</v>
      </c>
      <c r="P1693" s="2">
        <v>12189</v>
      </c>
    </row>
    <row r="1694" spans="1:16" x14ac:dyDescent="0.3">
      <c r="A1694" s="27">
        <v>41865</v>
      </c>
      <c r="B1694" s="2">
        <v>116.67</v>
      </c>
      <c r="C1694" s="2">
        <v>116.8</v>
      </c>
      <c r="D1694" s="2">
        <v>116.13</v>
      </c>
      <c r="E1694" s="2">
        <v>116.51</v>
      </c>
      <c r="F1694" s="2">
        <v>0.01</v>
      </c>
      <c r="G1694" s="2">
        <v>-2163</v>
      </c>
      <c r="J1694" s="27">
        <v>41865</v>
      </c>
      <c r="K1694" s="2">
        <v>107.03</v>
      </c>
      <c r="L1694" s="2">
        <v>107.08</v>
      </c>
      <c r="M1694" s="2">
        <v>106.81</v>
      </c>
      <c r="N1694" s="2">
        <v>106.91</v>
      </c>
      <c r="O1694" s="2">
        <v>-7.0000000000000007E-2</v>
      </c>
      <c r="P1694" s="2">
        <v>-9054</v>
      </c>
    </row>
    <row r="1695" spans="1:16" x14ac:dyDescent="0.3">
      <c r="A1695" s="27">
        <v>41864</v>
      </c>
      <c r="B1695" s="2">
        <v>116.6</v>
      </c>
      <c r="C1695" s="2">
        <v>116.94</v>
      </c>
      <c r="D1695" s="2">
        <v>116.49</v>
      </c>
      <c r="E1695" s="2">
        <v>116.5</v>
      </c>
      <c r="F1695" s="2">
        <v>-0.11</v>
      </c>
      <c r="G1695" s="2">
        <v>83</v>
      </c>
      <c r="J1695" s="27">
        <v>41864</v>
      </c>
      <c r="K1695" s="2">
        <v>106.99</v>
      </c>
      <c r="L1695" s="2">
        <v>107.06</v>
      </c>
      <c r="M1695" s="2">
        <v>106.98</v>
      </c>
      <c r="N1695" s="2">
        <v>106.98</v>
      </c>
      <c r="O1695" s="2">
        <v>-0.01</v>
      </c>
      <c r="P1695" s="2">
        <v>979</v>
      </c>
    </row>
    <row r="1696" spans="1:16" x14ac:dyDescent="0.3">
      <c r="A1696" s="27">
        <v>41863</v>
      </c>
      <c r="B1696" s="2">
        <v>116.76</v>
      </c>
      <c r="C1696" s="2">
        <v>116.84</v>
      </c>
      <c r="D1696" s="2">
        <v>116.5</v>
      </c>
      <c r="E1696" s="2">
        <v>116.61</v>
      </c>
      <c r="F1696" s="2">
        <v>-0.19</v>
      </c>
      <c r="G1696" s="2">
        <v>-1849</v>
      </c>
      <c r="J1696" s="27">
        <v>41863</v>
      </c>
      <c r="K1696" s="2">
        <v>107.03</v>
      </c>
      <c r="L1696" s="2">
        <v>107.05</v>
      </c>
      <c r="M1696" s="2">
        <v>106.96</v>
      </c>
      <c r="N1696" s="2">
        <v>106.99</v>
      </c>
      <c r="O1696" s="2">
        <v>-0.04</v>
      </c>
      <c r="P1696" s="2">
        <v>-3198</v>
      </c>
    </row>
    <row r="1697" spans="1:16" x14ac:dyDescent="0.3">
      <c r="A1697" s="27">
        <v>41862</v>
      </c>
      <c r="B1697" s="2">
        <v>116.74</v>
      </c>
      <c r="C1697" s="2">
        <v>116.84</v>
      </c>
      <c r="D1697" s="2">
        <v>116.66</v>
      </c>
      <c r="E1697" s="2">
        <v>116.8</v>
      </c>
      <c r="F1697" s="2">
        <v>-0.1</v>
      </c>
      <c r="G1697" s="2">
        <v>-375</v>
      </c>
      <c r="J1697" s="27">
        <v>41862</v>
      </c>
      <c r="K1697" s="2">
        <v>107.03</v>
      </c>
      <c r="L1697" s="2">
        <v>107.05</v>
      </c>
      <c r="M1697" s="2">
        <v>107</v>
      </c>
      <c r="N1697" s="2">
        <v>107.03</v>
      </c>
      <c r="O1697" s="2">
        <v>-0.04</v>
      </c>
      <c r="P1697" s="2">
        <v>111</v>
      </c>
    </row>
    <row r="1698" spans="1:16" x14ac:dyDescent="0.3">
      <c r="A1698" s="27">
        <v>41859</v>
      </c>
      <c r="B1698" s="2">
        <v>116.66</v>
      </c>
      <c r="C1698" s="2">
        <v>117.07</v>
      </c>
      <c r="D1698" s="2">
        <v>116.63</v>
      </c>
      <c r="E1698" s="2">
        <v>116.9</v>
      </c>
      <c r="F1698" s="2">
        <v>0.5</v>
      </c>
      <c r="G1698" s="2">
        <v>1873</v>
      </c>
      <c r="J1698" s="27">
        <v>41859</v>
      </c>
      <c r="K1698" s="2">
        <v>107.01</v>
      </c>
      <c r="L1698" s="2">
        <v>107.11</v>
      </c>
      <c r="M1698" s="2">
        <v>107</v>
      </c>
      <c r="N1698" s="2">
        <v>107.07</v>
      </c>
      <c r="O1698" s="2">
        <v>0.12</v>
      </c>
      <c r="P1698" s="2">
        <v>3700</v>
      </c>
    </row>
    <row r="1699" spans="1:16" x14ac:dyDescent="0.3">
      <c r="A1699" s="27">
        <v>41858</v>
      </c>
      <c r="B1699" s="2">
        <v>116.43</v>
      </c>
      <c r="C1699" s="2">
        <v>116.59</v>
      </c>
      <c r="D1699" s="2">
        <v>116.37</v>
      </c>
      <c r="E1699" s="2">
        <v>116.4</v>
      </c>
      <c r="F1699" s="2">
        <v>0.1</v>
      </c>
      <c r="G1699" s="2">
        <v>1191</v>
      </c>
      <c r="J1699" s="27">
        <v>41858</v>
      </c>
      <c r="K1699" s="2">
        <v>106.95</v>
      </c>
      <c r="L1699" s="2">
        <v>106.99</v>
      </c>
      <c r="M1699" s="2">
        <v>106.94</v>
      </c>
      <c r="N1699" s="2">
        <v>106.95</v>
      </c>
      <c r="O1699" s="2">
        <v>0.04</v>
      </c>
      <c r="P1699" s="2">
        <v>2078</v>
      </c>
    </row>
    <row r="1700" spans="1:16" x14ac:dyDescent="0.3">
      <c r="A1700" s="27">
        <v>41857</v>
      </c>
      <c r="B1700" s="2">
        <v>116.59</v>
      </c>
      <c r="C1700" s="2">
        <v>116.6</v>
      </c>
      <c r="D1700" s="2">
        <v>116.21</v>
      </c>
      <c r="E1700" s="2">
        <v>116.3</v>
      </c>
      <c r="F1700" s="2">
        <v>-0.3</v>
      </c>
      <c r="G1700" s="2">
        <v>-3377</v>
      </c>
      <c r="J1700" s="27">
        <v>41857</v>
      </c>
      <c r="K1700" s="2">
        <v>106.96</v>
      </c>
      <c r="L1700" s="2">
        <v>106.97</v>
      </c>
      <c r="M1700" s="2">
        <v>106.9</v>
      </c>
      <c r="N1700" s="2">
        <v>106.91</v>
      </c>
      <c r="O1700" s="2">
        <v>-0.06</v>
      </c>
      <c r="P1700" s="2">
        <v>-11303</v>
      </c>
    </row>
    <row r="1701" spans="1:16" x14ac:dyDescent="0.3">
      <c r="A1701" s="27">
        <v>41856</v>
      </c>
      <c r="B1701" s="2">
        <v>116.25</v>
      </c>
      <c r="C1701" s="2">
        <v>116.61</v>
      </c>
      <c r="D1701" s="2">
        <v>116.23</v>
      </c>
      <c r="E1701" s="2">
        <v>116.6</v>
      </c>
      <c r="F1701" s="2">
        <v>0.41</v>
      </c>
      <c r="G1701" s="2">
        <v>884</v>
      </c>
      <c r="J1701" s="27">
        <v>41856</v>
      </c>
      <c r="K1701" s="2">
        <v>106.9</v>
      </c>
      <c r="L1701" s="2">
        <v>106.99</v>
      </c>
      <c r="M1701" s="2">
        <v>106.9</v>
      </c>
      <c r="N1701" s="2">
        <v>106.97</v>
      </c>
      <c r="O1701" s="2">
        <v>0.09</v>
      </c>
      <c r="P1701" s="2">
        <v>2568</v>
      </c>
    </row>
    <row r="1702" spans="1:16" x14ac:dyDescent="0.3">
      <c r="A1702" s="27">
        <v>41855</v>
      </c>
      <c r="B1702" s="2">
        <v>116.4</v>
      </c>
      <c r="C1702" s="2">
        <v>116.52</v>
      </c>
      <c r="D1702" s="2">
        <v>116.18</v>
      </c>
      <c r="E1702" s="2">
        <v>116.19</v>
      </c>
      <c r="F1702" s="2">
        <v>0</v>
      </c>
      <c r="G1702" s="2">
        <v>2554</v>
      </c>
      <c r="J1702" s="27">
        <v>41855</v>
      </c>
      <c r="K1702" s="2">
        <v>106.93</v>
      </c>
      <c r="L1702" s="2">
        <v>106.96</v>
      </c>
      <c r="M1702" s="2">
        <v>106.88</v>
      </c>
      <c r="N1702" s="2">
        <v>106.88</v>
      </c>
      <c r="O1702" s="2">
        <v>0</v>
      </c>
      <c r="P1702" s="2">
        <v>6622</v>
      </c>
    </row>
    <row r="1703" spans="1:16" x14ac:dyDescent="0.3">
      <c r="A1703" s="27">
        <v>41852</v>
      </c>
      <c r="B1703" s="2">
        <v>116.79</v>
      </c>
      <c r="C1703" s="2">
        <v>116.81</v>
      </c>
      <c r="D1703" s="2">
        <v>116.19</v>
      </c>
      <c r="E1703" s="2">
        <v>116.19</v>
      </c>
      <c r="F1703" s="2">
        <v>-0.51</v>
      </c>
      <c r="G1703" s="2">
        <v>-3123</v>
      </c>
      <c r="J1703" s="27">
        <v>41852</v>
      </c>
      <c r="K1703" s="2">
        <v>107</v>
      </c>
      <c r="L1703" s="2">
        <v>107</v>
      </c>
      <c r="M1703" s="2">
        <v>106.88</v>
      </c>
      <c r="N1703" s="2">
        <v>106.88</v>
      </c>
      <c r="O1703" s="2">
        <v>-0.09</v>
      </c>
      <c r="P1703" s="2">
        <v>-3281</v>
      </c>
    </row>
    <row r="1704" spans="1:16" x14ac:dyDescent="0.3">
      <c r="A1704" s="27">
        <v>41851</v>
      </c>
      <c r="B1704" s="2">
        <v>116.59</v>
      </c>
      <c r="C1704" s="2">
        <v>116.76</v>
      </c>
      <c r="D1704" s="2">
        <v>116.52</v>
      </c>
      <c r="E1704" s="2">
        <v>116.7</v>
      </c>
      <c r="F1704" s="2">
        <v>-0.17</v>
      </c>
      <c r="G1704" s="2">
        <v>567</v>
      </c>
      <c r="J1704" s="27">
        <v>41851</v>
      </c>
      <c r="K1704" s="2">
        <v>106.93</v>
      </c>
      <c r="L1704" s="2">
        <v>106.97</v>
      </c>
      <c r="M1704" s="2">
        <v>106.92</v>
      </c>
      <c r="N1704" s="2">
        <v>106.97</v>
      </c>
      <c r="O1704" s="2">
        <v>-0.02</v>
      </c>
      <c r="P1704" s="2">
        <v>-3668</v>
      </c>
    </row>
    <row r="1705" spans="1:16" x14ac:dyDescent="0.3">
      <c r="A1705" s="27">
        <v>41850</v>
      </c>
      <c r="B1705" s="2">
        <v>117.19</v>
      </c>
      <c r="C1705" s="2">
        <v>117.21</v>
      </c>
      <c r="D1705" s="2">
        <v>116.68</v>
      </c>
      <c r="E1705" s="2">
        <v>116.87</v>
      </c>
      <c r="F1705" s="2">
        <v>-0.03</v>
      </c>
      <c r="G1705" s="2">
        <v>1597</v>
      </c>
      <c r="J1705" s="27">
        <v>41850</v>
      </c>
      <c r="K1705" s="2">
        <v>107.04</v>
      </c>
      <c r="L1705" s="2">
        <v>107.06</v>
      </c>
      <c r="M1705" s="2">
        <v>106.96</v>
      </c>
      <c r="N1705" s="2">
        <v>106.99</v>
      </c>
      <c r="O1705" s="2">
        <v>0.02</v>
      </c>
      <c r="P1705" s="2">
        <v>2757</v>
      </c>
    </row>
    <row r="1706" spans="1:16" x14ac:dyDescent="0.3">
      <c r="A1706" s="27">
        <v>41849</v>
      </c>
      <c r="B1706" s="2">
        <v>117.01</v>
      </c>
      <c r="C1706" s="2">
        <v>117.1</v>
      </c>
      <c r="D1706" s="2">
        <v>116.83</v>
      </c>
      <c r="E1706" s="2">
        <v>116.9</v>
      </c>
      <c r="F1706" s="2">
        <v>-0.11</v>
      </c>
      <c r="G1706" s="2">
        <v>409</v>
      </c>
      <c r="J1706" s="27">
        <v>41849</v>
      </c>
      <c r="K1706" s="2">
        <v>106.99</v>
      </c>
      <c r="L1706" s="2">
        <v>107.01</v>
      </c>
      <c r="M1706" s="2">
        <v>106.95</v>
      </c>
      <c r="N1706" s="2">
        <v>106.97</v>
      </c>
      <c r="O1706" s="2">
        <v>-0.02</v>
      </c>
      <c r="P1706" s="2">
        <v>2756</v>
      </c>
    </row>
    <row r="1707" spans="1:16" x14ac:dyDescent="0.3">
      <c r="A1707" s="27">
        <v>41848</v>
      </c>
      <c r="B1707" s="2">
        <v>117.22</v>
      </c>
      <c r="C1707" s="2">
        <v>117.32</v>
      </c>
      <c r="D1707" s="2">
        <v>117.01</v>
      </c>
      <c r="E1707" s="2">
        <v>117.01</v>
      </c>
      <c r="F1707" s="2">
        <v>-0.19</v>
      </c>
      <c r="G1707" s="2">
        <v>1037</v>
      </c>
      <c r="J1707" s="27">
        <v>41848</v>
      </c>
      <c r="K1707" s="2">
        <v>107.06</v>
      </c>
      <c r="L1707" s="2">
        <v>107.06</v>
      </c>
      <c r="M1707" s="2">
        <v>106.99</v>
      </c>
      <c r="N1707" s="2">
        <v>106.99</v>
      </c>
      <c r="O1707" s="2">
        <v>-0.04</v>
      </c>
      <c r="P1707" s="2">
        <v>4940</v>
      </c>
    </row>
    <row r="1708" spans="1:16" x14ac:dyDescent="0.3">
      <c r="A1708" s="27">
        <v>41845</v>
      </c>
      <c r="B1708" s="2">
        <v>117.03</v>
      </c>
      <c r="C1708" s="2">
        <v>117.2</v>
      </c>
      <c r="D1708" s="2">
        <v>116.86</v>
      </c>
      <c r="E1708" s="2">
        <v>117.2</v>
      </c>
      <c r="F1708" s="2">
        <v>0.16</v>
      </c>
      <c r="G1708" s="2">
        <v>1237</v>
      </c>
      <c r="J1708" s="27">
        <v>41845</v>
      </c>
      <c r="K1708" s="2">
        <v>107</v>
      </c>
      <c r="L1708" s="2">
        <v>107.03</v>
      </c>
      <c r="M1708" s="2">
        <v>106.98</v>
      </c>
      <c r="N1708" s="2">
        <v>107.03</v>
      </c>
      <c r="O1708" s="2">
        <v>0.02</v>
      </c>
      <c r="P1708" s="2">
        <v>1430</v>
      </c>
    </row>
    <row r="1709" spans="1:16" x14ac:dyDescent="0.3">
      <c r="A1709" s="27">
        <v>41844</v>
      </c>
      <c r="B1709" s="2">
        <v>117.58</v>
      </c>
      <c r="C1709" s="2">
        <v>117.72</v>
      </c>
      <c r="D1709" s="2">
        <v>117</v>
      </c>
      <c r="E1709" s="2">
        <v>117.04</v>
      </c>
      <c r="F1709" s="2">
        <v>-0.45</v>
      </c>
      <c r="G1709" s="2">
        <v>-2073</v>
      </c>
      <c r="J1709" s="27">
        <v>41844</v>
      </c>
      <c r="K1709" s="2">
        <v>107.1</v>
      </c>
      <c r="L1709" s="2">
        <v>107.17</v>
      </c>
      <c r="M1709" s="2">
        <v>106.93</v>
      </c>
      <c r="N1709" s="2">
        <v>107.01</v>
      </c>
      <c r="O1709" s="2">
        <v>-0.09</v>
      </c>
      <c r="P1709" s="2">
        <v>-4452</v>
      </c>
    </row>
    <row r="1710" spans="1:16" x14ac:dyDescent="0.3">
      <c r="A1710" s="27">
        <v>41843</v>
      </c>
      <c r="B1710" s="2">
        <v>117.33</v>
      </c>
      <c r="C1710" s="2">
        <v>117.57</v>
      </c>
      <c r="D1710" s="2">
        <v>117.29</v>
      </c>
      <c r="E1710" s="2">
        <v>117.49</v>
      </c>
      <c r="F1710" s="2">
        <v>0.26</v>
      </c>
      <c r="G1710" s="2">
        <v>2312</v>
      </c>
      <c r="J1710" s="27">
        <v>41843</v>
      </c>
      <c r="K1710" s="2">
        <v>107</v>
      </c>
      <c r="L1710" s="2">
        <v>107.12</v>
      </c>
      <c r="M1710" s="2">
        <v>106.99</v>
      </c>
      <c r="N1710" s="2">
        <v>107.1</v>
      </c>
      <c r="O1710" s="2">
        <v>0.13</v>
      </c>
      <c r="P1710" s="2">
        <v>411</v>
      </c>
    </row>
    <row r="1711" spans="1:16" x14ac:dyDescent="0.3">
      <c r="A1711" s="27">
        <v>41842</v>
      </c>
      <c r="B1711" s="2">
        <v>117.26</v>
      </c>
      <c r="C1711" s="2">
        <v>117.42</v>
      </c>
      <c r="D1711" s="2">
        <v>117.2</v>
      </c>
      <c r="E1711" s="2">
        <v>117.23</v>
      </c>
      <c r="F1711" s="2">
        <v>0.03</v>
      </c>
      <c r="G1711" s="2">
        <v>783</v>
      </c>
      <c r="J1711" s="27">
        <v>41842</v>
      </c>
      <c r="K1711" s="2">
        <v>106.97</v>
      </c>
      <c r="L1711" s="2">
        <v>107.02</v>
      </c>
      <c r="M1711" s="2">
        <v>106.96</v>
      </c>
      <c r="N1711" s="2">
        <v>106.97</v>
      </c>
      <c r="O1711" s="2">
        <v>0.01</v>
      </c>
      <c r="P1711" s="2">
        <v>179</v>
      </c>
    </row>
    <row r="1712" spans="1:16" x14ac:dyDescent="0.3">
      <c r="A1712" s="27">
        <v>41841</v>
      </c>
      <c r="B1712" s="2">
        <v>117.37</v>
      </c>
      <c r="C1712" s="2">
        <v>117.41</v>
      </c>
      <c r="D1712" s="2">
        <v>117.17</v>
      </c>
      <c r="E1712" s="2">
        <v>117.2</v>
      </c>
      <c r="F1712" s="2">
        <v>-0.2</v>
      </c>
      <c r="G1712" s="2">
        <v>1314</v>
      </c>
      <c r="J1712" s="27">
        <v>41841</v>
      </c>
      <c r="K1712" s="2">
        <v>106.96</v>
      </c>
      <c r="L1712" s="2">
        <v>106.99</v>
      </c>
      <c r="M1712" s="2">
        <v>106.95</v>
      </c>
      <c r="N1712" s="2">
        <v>106.96</v>
      </c>
      <c r="O1712" s="2">
        <v>-0.01</v>
      </c>
      <c r="P1712" s="2">
        <v>-1067</v>
      </c>
    </row>
    <row r="1713" spans="1:16" x14ac:dyDescent="0.3">
      <c r="A1713" s="27">
        <v>41838</v>
      </c>
      <c r="B1713" s="2">
        <v>117.64</v>
      </c>
      <c r="C1713" s="2">
        <v>117.7</v>
      </c>
      <c r="D1713" s="2">
        <v>117.4</v>
      </c>
      <c r="E1713" s="2">
        <v>117.4</v>
      </c>
      <c r="F1713" s="2">
        <v>-0.2</v>
      </c>
      <c r="G1713" s="2">
        <v>-1954</v>
      </c>
      <c r="J1713" s="27">
        <v>41838</v>
      </c>
      <c r="K1713" s="2">
        <v>107.01</v>
      </c>
      <c r="L1713" s="2">
        <v>107.03</v>
      </c>
      <c r="M1713" s="2">
        <v>106.94</v>
      </c>
      <c r="N1713" s="2">
        <v>106.97</v>
      </c>
      <c r="O1713" s="2">
        <v>-0.03</v>
      </c>
      <c r="P1713" s="2">
        <v>-1580</v>
      </c>
    </row>
    <row r="1714" spans="1:16" x14ac:dyDescent="0.3">
      <c r="A1714" s="27">
        <v>41837</v>
      </c>
      <c r="B1714" s="2">
        <v>116.94</v>
      </c>
      <c r="C1714" s="2">
        <v>117.75</v>
      </c>
      <c r="D1714" s="2">
        <v>116.76</v>
      </c>
      <c r="E1714" s="2">
        <v>117.6</v>
      </c>
      <c r="F1714" s="2">
        <v>0.7</v>
      </c>
      <c r="G1714" s="2">
        <v>-89</v>
      </c>
      <c r="J1714" s="27">
        <v>41837</v>
      </c>
      <c r="K1714" s="2">
        <v>106.82</v>
      </c>
      <c r="L1714" s="2">
        <v>107.05</v>
      </c>
      <c r="M1714" s="2">
        <v>106.79</v>
      </c>
      <c r="N1714" s="2">
        <v>107</v>
      </c>
      <c r="O1714" s="2">
        <v>0.18</v>
      </c>
      <c r="P1714" s="2">
        <v>-4591</v>
      </c>
    </row>
    <row r="1715" spans="1:16" x14ac:dyDescent="0.3">
      <c r="A1715" s="27">
        <v>41836</v>
      </c>
      <c r="B1715" s="2">
        <v>116.8</v>
      </c>
      <c r="C1715" s="2">
        <v>116.9</v>
      </c>
      <c r="D1715" s="2">
        <v>116.75</v>
      </c>
      <c r="E1715" s="2">
        <v>116.9</v>
      </c>
      <c r="F1715" s="2">
        <v>0.31</v>
      </c>
      <c r="G1715" s="2">
        <v>-156</v>
      </c>
      <c r="J1715" s="27">
        <v>41836</v>
      </c>
      <c r="K1715" s="2">
        <v>106.8</v>
      </c>
      <c r="L1715" s="2">
        <v>106.83</v>
      </c>
      <c r="M1715" s="2">
        <v>106.78</v>
      </c>
      <c r="N1715" s="2">
        <v>106.82</v>
      </c>
      <c r="O1715" s="2">
        <v>0.06</v>
      </c>
      <c r="P1715" s="2">
        <v>-916</v>
      </c>
    </row>
    <row r="1716" spans="1:16" x14ac:dyDescent="0.3">
      <c r="A1716" s="27">
        <v>41835</v>
      </c>
      <c r="B1716" s="2">
        <v>116.48</v>
      </c>
      <c r="C1716" s="2">
        <v>116.74</v>
      </c>
      <c r="D1716" s="2">
        <v>116.44</v>
      </c>
      <c r="E1716" s="2">
        <v>116.59</v>
      </c>
      <c r="F1716" s="2">
        <v>0.17</v>
      </c>
      <c r="G1716" s="2">
        <v>216</v>
      </c>
      <c r="J1716" s="27">
        <v>41835</v>
      </c>
      <c r="K1716" s="2">
        <v>106.76</v>
      </c>
      <c r="L1716" s="2">
        <v>106.82</v>
      </c>
      <c r="M1716" s="2">
        <v>106.73</v>
      </c>
      <c r="N1716" s="2">
        <v>106.76</v>
      </c>
      <c r="O1716" s="2">
        <v>0.02</v>
      </c>
      <c r="P1716" s="2">
        <v>2026</v>
      </c>
    </row>
    <row r="1717" spans="1:16" x14ac:dyDescent="0.3">
      <c r="A1717" s="27">
        <v>41834</v>
      </c>
      <c r="B1717" s="2">
        <v>116.69</v>
      </c>
      <c r="C1717" s="2">
        <v>116.71</v>
      </c>
      <c r="D1717" s="2">
        <v>116.41</v>
      </c>
      <c r="E1717" s="2">
        <v>116.42</v>
      </c>
      <c r="F1717" s="2">
        <v>-0.12</v>
      </c>
      <c r="G1717" s="2">
        <v>-2146</v>
      </c>
      <c r="J1717" s="27">
        <v>41834</v>
      </c>
      <c r="K1717" s="2">
        <v>106.8</v>
      </c>
      <c r="L1717" s="2">
        <v>106.82</v>
      </c>
      <c r="M1717" s="2">
        <v>106.74</v>
      </c>
      <c r="N1717" s="2">
        <v>106.74</v>
      </c>
      <c r="O1717" s="2">
        <v>-0.04</v>
      </c>
      <c r="P1717" s="2">
        <v>-417</v>
      </c>
    </row>
    <row r="1718" spans="1:16" x14ac:dyDescent="0.3">
      <c r="A1718" s="27">
        <v>41831</v>
      </c>
      <c r="B1718" s="2">
        <v>116.4</v>
      </c>
      <c r="C1718" s="2">
        <v>116.84</v>
      </c>
      <c r="D1718" s="2">
        <v>116.4</v>
      </c>
      <c r="E1718" s="2">
        <v>116.54</v>
      </c>
      <c r="F1718" s="2">
        <v>0.19</v>
      </c>
      <c r="G1718" s="2">
        <v>-1080</v>
      </c>
      <c r="J1718" s="27">
        <v>41831</v>
      </c>
      <c r="K1718" s="2">
        <v>106.77</v>
      </c>
      <c r="L1718" s="2">
        <v>106.87</v>
      </c>
      <c r="M1718" s="2">
        <v>106.77</v>
      </c>
      <c r="N1718" s="2">
        <v>106.78</v>
      </c>
      <c r="O1718" s="2">
        <v>0</v>
      </c>
      <c r="P1718" s="2">
        <v>-5545</v>
      </c>
    </row>
    <row r="1719" spans="1:16" x14ac:dyDescent="0.3">
      <c r="A1719" s="27">
        <v>41830</v>
      </c>
      <c r="B1719" s="2">
        <v>115.72</v>
      </c>
      <c r="C1719" s="2">
        <v>116.5</v>
      </c>
      <c r="D1719" s="2">
        <v>115.53</v>
      </c>
      <c r="E1719" s="2">
        <v>116.35</v>
      </c>
      <c r="F1719" s="2">
        <v>0.66</v>
      </c>
      <c r="G1719" s="2">
        <v>-654</v>
      </c>
      <c r="J1719" s="27">
        <v>41830</v>
      </c>
      <c r="K1719" s="2">
        <v>106.7</v>
      </c>
      <c r="L1719" s="2">
        <v>106.9</v>
      </c>
      <c r="M1719" s="2">
        <v>106.61</v>
      </c>
      <c r="N1719" s="2">
        <v>106.78</v>
      </c>
      <c r="O1719" s="2">
        <v>0.11</v>
      </c>
      <c r="P1719" s="2">
        <v>-4068</v>
      </c>
    </row>
    <row r="1720" spans="1:16" x14ac:dyDescent="0.3">
      <c r="A1720" s="27">
        <v>41829</v>
      </c>
      <c r="B1720" s="2">
        <v>115.85</v>
      </c>
      <c r="C1720" s="2">
        <v>115.85</v>
      </c>
      <c r="D1720" s="2">
        <v>115.49</v>
      </c>
      <c r="E1720" s="2">
        <v>115.69</v>
      </c>
      <c r="F1720" s="2">
        <v>0.04</v>
      </c>
      <c r="G1720" s="2">
        <v>-142</v>
      </c>
      <c r="J1720" s="27">
        <v>41829</v>
      </c>
      <c r="K1720" s="2">
        <v>106.61</v>
      </c>
      <c r="L1720" s="2">
        <v>106.68</v>
      </c>
      <c r="M1720" s="2">
        <v>106.55</v>
      </c>
      <c r="N1720" s="2">
        <v>106.67</v>
      </c>
      <c r="O1720" s="2">
        <v>0.12</v>
      </c>
      <c r="P1720" s="2">
        <v>5651</v>
      </c>
    </row>
    <row r="1721" spans="1:16" x14ac:dyDescent="0.3">
      <c r="A1721" s="27">
        <v>41828</v>
      </c>
      <c r="B1721" s="2">
        <v>116.05</v>
      </c>
      <c r="C1721" s="2">
        <v>116.13</v>
      </c>
      <c r="D1721" s="2">
        <v>115.57</v>
      </c>
      <c r="E1721" s="2">
        <v>115.65</v>
      </c>
      <c r="F1721" s="2">
        <v>-0.27</v>
      </c>
      <c r="G1721" s="2">
        <v>930</v>
      </c>
      <c r="J1721" s="27">
        <v>41828</v>
      </c>
      <c r="K1721" s="2">
        <v>106.7</v>
      </c>
      <c r="L1721" s="2">
        <v>106.73</v>
      </c>
      <c r="M1721" s="2">
        <v>106.54</v>
      </c>
      <c r="N1721" s="2">
        <v>106.55</v>
      </c>
      <c r="O1721" s="2">
        <v>-0.11</v>
      </c>
      <c r="P1721" s="2">
        <v>-108</v>
      </c>
    </row>
    <row r="1722" spans="1:16" x14ac:dyDescent="0.3">
      <c r="A1722" s="27">
        <v>41827</v>
      </c>
      <c r="B1722" s="2">
        <v>115.95</v>
      </c>
      <c r="C1722" s="2">
        <v>116.12</v>
      </c>
      <c r="D1722" s="2">
        <v>115.82</v>
      </c>
      <c r="E1722" s="2">
        <v>115.92</v>
      </c>
      <c r="F1722" s="2">
        <v>-0.02</v>
      </c>
      <c r="G1722" s="2">
        <v>4875</v>
      </c>
      <c r="J1722" s="27">
        <v>41827</v>
      </c>
      <c r="K1722" s="2">
        <v>106.66</v>
      </c>
      <c r="L1722" s="2">
        <v>106.72</v>
      </c>
      <c r="M1722" s="2">
        <v>106.64</v>
      </c>
      <c r="N1722" s="2">
        <v>106.66</v>
      </c>
      <c r="O1722" s="2">
        <v>0.01</v>
      </c>
      <c r="P1722" s="2">
        <v>8592</v>
      </c>
    </row>
    <row r="1723" spans="1:16" x14ac:dyDescent="0.3">
      <c r="A1723" s="27">
        <v>41824</v>
      </c>
      <c r="B1723" s="2">
        <v>116.25</v>
      </c>
      <c r="C1723" s="2">
        <v>116.39</v>
      </c>
      <c r="D1723" s="2">
        <v>115.94</v>
      </c>
      <c r="E1723" s="2">
        <v>115.94</v>
      </c>
      <c r="F1723" s="2">
        <v>-0.17</v>
      </c>
      <c r="G1723" s="2">
        <v>-1612</v>
      </c>
      <c r="J1723" s="27">
        <v>41824</v>
      </c>
      <c r="K1723" s="2">
        <v>106.72</v>
      </c>
      <c r="L1723" s="2">
        <v>106.76</v>
      </c>
      <c r="M1723" s="2">
        <v>106.64</v>
      </c>
      <c r="N1723" s="2">
        <v>106.65</v>
      </c>
      <c r="O1723" s="2">
        <v>-0.03</v>
      </c>
      <c r="P1723" s="2">
        <v>-4735</v>
      </c>
    </row>
    <row r="1724" spans="1:16" x14ac:dyDescent="0.3">
      <c r="A1724" s="27">
        <v>41823</v>
      </c>
      <c r="B1724" s="2">
        <v>116.2</v>
      </c>
      <c r="C1724" s="2">
        <v>116.3</v>
      </c>
      <c r="D1724" s="2">
        <v>116.06</v>
      </c>
      <c r="E1724" s="2">
        <v>116.11</v>
      </c>
      <c r="F1724" s="2">
        <v>-0.19</v>
      </c>
      <c r="G1724" s="2">
        <v>-2042</v>
      </c>
      <c r="J1724" s="27">
        <v>41823</v>
      </c>
      <c r="K1724" s="2">
        <v>106.69</v>
      </c>
      <c r="L1724" s="2">
        <v>106.73</v>
      </c>
      <c r="M1724" s="2">
        <v>106.66</v>
      </c>
      <c r="N1724" s="2">
        <v>106.68</v>
      </c>
      <c r="O1724" s="2">
        <v>-0.04</v>
      </c>
      <c r="P1724" s="2">
        <v>-4636</v>
      </c>
    </row>
    <row r="1725" spans="1:16" x14ac:dyDescent="0.3">
      <c r="A1725" s="27">
        <v>41822</v>
      </c>
      <c r="B1725" s="2">
        <v>115.51</v>
      </c>
      <c r="C1725" s="2">
        <v>116.44</v>
      </c>
      <c r="D1725" s="2">
        <v>115.51</v>
      </c>
      <c r="E1725" s="2">
        <v>116.3</v>
      </c>
      <c r="F1725" s="2">
        <v>0.79</v>
      </c>
      <c r="G1725" s="2">
        <v>694</v>
      </c>
      <c r="J1725" s="27">
        <v>41822</v>
      </c>
      <c r="K1725" s="2">
        <v>106.47</v>
      </c>
      <c r="L1725" s="2">
        <v>106.77</v>
      </c>
      <c r="M1725" s="2">
        <v>106.46</v>
      </c>
      <c r="N1725" s="2">
        <v>106.72</v>
      </c>
      <c r="O1725" s="2">
        <v>0.25</v>
      </c>
      <c r="P1725" s="2">
        <v>-690</v>
      </c>
    </row>
    <row r="1726" spans="1:16" x14ac:dyDescent="0.3">
      <c r="A1726" s="27">
        <v>41821</v>
      </c>
      <c r="B1726" s="2">
        <v>115.58</v>
      </c>
      <c r="C1726" s="2">
        <v>115.68</v>
      </c>
      <c r="D1726" s="2">
        <v>115.49</v>
      </c>
      <c r="E1726" s="2">
        <v>115.51</v>
      </c>
      <c r="F1726" s="2">
        <v>0.01</v>
      </c>
      <c r="G1726" s="2">
        <v>-1270</v>
      </c>
      <c r="J1726" s="27">
        <v>41821</v>
      </c>
      <c r="K1726" s="2">
        <v>106.44</v>
      </c>
      <c r="L1726" s="2">
        <v>106.5</v>
      </c>
      <c r="M1726" s="2">
        <v>106.43</v>
      </c>
      <c r="N1726" s="2">
        <v>106.47</v>
      </c>
      <c r="O1726" s="2">
        <v>0.04</v>
      </c>
      <c r="P1726" s="2">
        <v>-2905</v>
      </c>
    </row>
    <row r="1727" spans="1:16" x14ac:dyDescent="0.3">
      <c r="A1727" s="27">
        <v>41820</v>
      </c>
      <c r="B1727" s="2">
        <v>115.45</v>
      </c>
      <c r="C1727" s="2">
        <v>115.6</v>
      </c>
      <c r="D1727" s="2">
        <v>115.34</v>
      </c>
      <c r="E1727" s="2">
        <v>115.5</v>
      </c>
      <c r="F1727" s="2">
        <v>0.1</v>
      </c>
      <c r="G1727" s="2">
        <v>-2256</v>
      </c>
      <c r="J1727" s="27">
        <v>41820</v>
      </c>
      <c r="K1727" s="2">
        <v>106.4</v>
      </c>
      <c r="L1727" s="2">
        <v>106.46</v>
      </c>
      <c r="M1727" s="2">
        <v>106.38</v>
      </c>
      <c r="N1727" s="2">
        <v>106.43</v>
      </c>
      <c r="O1727" s="2">
        <v>0.04</v>
      </c>
      <c r="P1727" s="2">
        <v>-2406</v>
      </c>
    </row>
    <row r="1728" spans="1:16" x14ac:dyDescent="0.3">
      <c r="A1728" s="27">
        <v>41817</v>
      </c>
      <c r="B1728" s="2">
        <v>115.41</v>
      </c>
      <c r="C1728" s="2">
        <v>115.5</v>
      </c>
      <c r="D1728" s="2">
        <v>115.26</v>
      </c>
      <c r="E1728" s="2">
        <v>115.4</v>
      </c>
      <c r="F1728" s="2">
        <v>0.22</v>
      </c>
      <c r="G1728" s="2">
        <v>-1003</v>
      </c>
      <c r="J1728" s="27">
        <v>41817</v>
      </c>
      <c r="K1728" s="2">
        <v>106.4</v>
      </c>
      <c r="L1728" s="2">
        <v>106.45</v>
      </c>
      <c r="M1728" s="2">
        <v>106.38</v>
      </c>
      <c r="N1728" s="2">
        <v>106.39</v>
      </c>
      <c r="O1728" s="2">
        <v>0.06</v>
      </c>
      <c r="P1728" s="2">
        <v>-3017</v>
      </c>
    </row>
    <row r="1729" spans="1:16" x14ac:dyDescent="0.3">
      <c r="A1729" s="27">
        <v>41816</v>
      </c>
      <c r="B1729" s="2">
        <v>115.1</v>
      </c>
      <c r="C1729" s="2">
        <v>115.19</v>
      </c>
      <c r="D1729" s="2">
        <v>114.85</v>
      </c>
      <c r="E1729" s="2">
        <v>115.18</v>
      </c>
      <c r="F1729" s="2">
        <v>0.13</v>
      </c>
      <c r="G1729" s="2">
        <v>1602</v>
      </c>
      <c r="J1729" s="27">
        <v>41816</v>
      </c>
      <c r="K1729" s="2">
        <v>106.33</v>
      </c>
      <c r="L1729" s="2">
        <v>106.34</v>
      </c>
      <c r="M1729" s="2">
        <v>106.26</v>
      </c>
      <c r="N1729" s="2">
        <v>106.33</v>
      </c>
      <c r="O1729" s="2">
        <v>0.01</v>
      </c>
      <c r="P1729" s="2">
        <v>359</v>
      </c>
    </row>
    <row r="1730" spans="1:16" x14ac:dyDescent="0.3">
      <c r="A1730" s="27">
        <v>41815</v>
      </c>
      <c r="B1730" s="2">
        <v>115.33</v>
      </c>
      <c r="C1730" s="2">
        <v>115.39</v>
      </c>
      <c r="D1730" s="2">
        <v>114.98</v>
      </c>
      <c r="E1730" s="2">
        <v>115.05</v>
      </c>
      <c r="F1730" s="2">
        <v>-0.01</v>
      </c>
      <c r="G1730" s="2">
        <v>-1804</v>
      </c>
      <c r="J1730" s="27">
        <v>41815</v>
      </c>
      <c r="K1730" s="2">
        <v>106.4</v>
      </c>
      <c r="L1730" s="2">
        <v>106.44</v>
      </c>
      <c r="M1730" s="2">
        <v>106.3</v>
      </c>
      <c r="N1730" s="2">
        <v>106.32</v>
      </c>
      <c r="O1730" s="2">
        <v>-0.04</v>
      </c>
      <c r="P1730" s="2">
        <v>8544</v>
      </c>
    </row>
    <row r="1731" spans="1:16" x14ac:dyDescent="0.3">
      <c r="A1731" s="27">
        <v>41814</v>
      </c>
      <c r="B1731" s="2">
        <v>114.91</v>
      </c>
      <c r="C1731" s="2">
        <v>115.11</v>
      </c>
      <c r="D1731" s="2">
        <v>114.84</v>
      </c>
      <c r="E1731" s="2">
        <v>115.06</v>
      </c>
      <c r="F1731" s="2">
        <v>0.18</v>
      </c>
      <c r="G1731" s="2">
        <v>1781</v>
      </c>
      <c r="J1731" s="27">
        <v>41814</v>
      </c>
      <c r="K1731" s="2">
        <v>106.34</v>
      </c>
      <c r="L1731" s="2">
        <v>106.37</v>
      </c>
      <c r="M1731" s="2">
        <v>106.32</v>
      </c>
      <c r="N1731" s="2">
        <v>106.36</v>
      </c>
      <c r="O1731" s="2">
        <v>0.02</v>
      </c>
      <c r="P1731" s="2">
        <v>1246</v>
      </c>
    </row>
    <row r="1732" spans="1:16" x14ac:dyDescent="0.3">
      <c r="A1732" s="27">
        <v>41813</v>
      </c>
      <c r="B1732" s="2">
        <v>114.97</v>
      </c>
      <c r="C1732" s="2">
        <v>115.24</v>
      </c>
      <c r="D1732" s="2">
        <v>114.87</v>
      </c>
      <c r="E1732" s="2">
        <v>114.88</v>
      </c>
      <c r="F1732" s="2">
        <v>-0.17</v>
      </c>
      <c r="G1732" s="2">
        <v>-728</v>
      </c>
      <c r="J1732" s="27">
        <v>41813</v>
      </c>
      <c r="K1732" s="2">
        <v>106.41</v>
      </c>
      <c r="L1732" s="2">
        <v>106.46</v>
      </c>
      <c r="M1732" s="2">
        <v>106.32</v>
      </c>
      <c r="N1732" s="2">
        <v>106.34</v>
      </c>
      <c r="O1732" s="2">
        <v>-0.09</v>
      </c>
      <c r="P1732" s="2">
        <v>-2829</v>
      </c>
    </row>
    <row r="1733" spans="1:16" x14ac:dyDescent="0.3">
      <c r="A1733" s="27">
        <v>41810</v>
      </c>
      <c r="B1733" s="2">
        <v>114.68</v>
      </c>
      <c r="C1733" s="2">
        <v>115.05</v>
      </c>
      <c r="D1733" s="2">
        <v>114.59</v>
      </c>
      <c r="E1733" s="2">
        <v>115.05</v>
      </c>
      <c r="F1733" s="2">
        <v>0.37</v>
      </c>
      <c r="G1733" s="2">
        <v>-26</v>
      </c>
      <c r="J1733" s="27">
        <v>41810</v>
      </c>
      <c r="K1733" s="2">
        <v>106.32</v>
      </c>
      <c r="L1733" s="2">
        <v>106.43</v>
      </c>
      <c r="M1733" s="2">
        <v>106.3</v>
      </c>
      <c r="N1733" s="2">
        <v>106.43</v>
      </c>
      <c r="O1733" s="2">
        <v>0.12</v>
      </c>
      <c r="P1733" s="2">
        <v>331</v>
      </c>
    </row>
    <row r="1734" spans="1:16" x14ac:dyDescent="0.3">
      <c r="A1734" s="27">
        <v>41809</v>
      </c>
      <c r="B1734" s="2">
        <v>114.54</v>
      </c>
      <c r="C1734" s="2">
        <v>114.82</v>
      </c>
      <c r="D1734" s="2">
        <v>114.43</v>
      </c>
      <c r="E1734" s="2">
        <v>114.68</v>
      </c>
      <c r="F1734" s="2">
        <v>0.43</v>
      </c>
      <c r="G1734" s="2">
        <v>-1406</v>
      </c>
      <c r="J1734" s="27">
        <v>41809</v>
      </c>
      <c r="K1734" s="2">
        <v>106.28</v>
      </c>
      <c r="L1734" s="2">
        <v>106.34</v>
      </c>
      <c r="M1734" s="2">
        <v>106.26</v>
      </c>
      <c r="N1734" s="2">
        <v>106.31</v>
      </c>
      <c r="O1734" s="2">
        <v>0.11</v>
      </c>
      <c r="P1734" s="2">
        <v>-8900</v>
      </c>
    </row>
    <row r="1735" spans="1:16" x14ac:dyDescent="0.3">
      <c r="A1735" s="27">
        <v>41808</v>
      </c>
      <c r="B1735" s="2">
        <v>114.1</v>
      </c>
      <c r="C1735" s="2">
        <v>114.33</v>
      </c>
      <c r="D1735" s="2">
        <v>114.1</v>
      </c>
      <c r="E1735" s="2">
        <v>114.25</v>
      </c>
      <c r="F1735" s="2">
        <v>0</v>
      </c>
      <c r="G1735" s="2">
        <v>297</v>
      </c>
      <c r="J1735" s="27">
        <v>41808</v>
      </c>
      <c r="K1735" s="2">
        <v>106.15</v>
      </c>
      <c r="L1735" s="2">
        <v>106.25</v>
      </c>
      <c r="M1735" s="2">
        <v>106.15</v>
      </c>
      <c r="N1735" s="2">
        <v>106.2</v>
      </c>
      <c r="O1735" s="2">
        <v>0</v>
      </c>
      <c r="P1735" s="2">
        <v>2091</v>
      </c>
    </row>
    <row r="1736" spans="1:16" x14ac:dyDescent="0.3">
      <c r="A1736" s="27">
        <v>41807</v>
      </c>
      <c r="B1736" s="2">
        <v>114.67</v>
      </c>
      <c r="C1736" s="2">
        <v>114.85</v>
      </c>
      <c r="D1736" s="2">
        <v>114.6</v>
      </c>
      <c r="E1736" s="2">
        <v>114.75</v>
      </c>
      <c r="F1736" s="2">
        <v>0.15</v>
      </c>
      <c r="G1736" s="2">
        <v>-1383</v>
      </c>
      <c r="J1736" s="27">
        <v>41807</v>
      </c>
      <c r="K1736" s="2">
        <v>106.4</v>
      </c>
      <c r="L1736" s="2">
        <v>106.4</v>
      </c>
      <c r="M1736" s="2">
        <v>106.35</v>
      </c>
      <c r="N1736" s="2">
        <v>106.37</v>
      </c>
      <c r="O1736" s="2">
        <v>0</v>
      </c>
      <c r="P1736" s="2">
        <v>-2131</v>
      </c>
    </row>
    <row r="1737" spans="1:16" x14ac:dyDescent="0.3">
      <c r="A1737" s="27">
        <v>41806</v>
      </c>
      <c r="B1737" s="2">
        <v>114.53</v>
      </c>
      <c r="C1737" s="2">
        <v>114.68</v>
      </c>
      <c r="D1737" s="2">
        <v>114.5</v>
      </c>
      <c r="E1737" s="2">
        <v>114.6</v>
      </c>
      <c r="F1737" s="2">
        <v>-0.01</v>
      </c>
      <c r="G1737" s="2">
        <v>2023</v>
      </c>
      <c r="J1737" s="27">
        <v>41806</v>
      </c>
      <c r="K1737" s="2">
        <v>106.31</v>
      </c>
      <c r="L1737" s="2">
        <v>106.4</v>
      </c>
      <c r="M1737" s="2">
        <v>106.31</v>
      </c>
      <c r="N1737" s="2">
        <v>106.37</v>
      </c>
      <c r="O1737" s="2">
        <v>0.03</v>
      </c>
      <c r="P1737" s="2">
        <v>401</v>
      </c>
    </row>
    <row r="1738" spans="1:16" x14ac:dyDescent="0.3">
      <c r="A1738" s="27">
        <v>41803</v>
      </c>
      <c r="B1738" s="2">
        <v>114.6</v>
      </c>
      <c r="C1738" s="2">
        <v>114.76</v>
      </c>
      <c r="D1738" s="2">
        <v>114.48</v>
      </c>
      <c r="E1738" s="2">
        <v>114.61</v>
      </c>
      <c r="F1738" s="2">
        <v>7.0000000000000007E-2</v>
      </c>
      <c r="G1738" s="2">
        <v>-1443</v>
      </c>
      <c r="J1738" s="27">
        <v>41803</v>
      </c>
      <c r="K1738" s="2">
        <v>106.23</v>
      </c>
      <c r="L1738" s="2">
        <v>106.4</v>
      </c>
      <c r="M1738" s="2">
        <v>106.2</v>
      </c>
      <c r="N1738" s="2">
        <v>106.34</v>
      </c>
      <c r="O1738" s="2">
        <v>0.13</v>
      </c>
      <c r="P1738" s="2">
        <v>-2045</v>
      </c>
    </row>
    <row r="1739" spans="1:16" x14ac:dyDescent="0.3">
      <c r="A1739" s="27">
        <v>41802</v>
      </c>
      <c r="B1739" s="2">
        <v>114.25</v>
      </c>
      <c r="C1739" s="2">
        <v>114.63</v>
      </c>
      <c r="D1739" s="2">
        <v>114.12</v>
      </c>
      <c r="E1739" s="2">
        <v>114.54</v>
      </c>
      <c r="F1739" s="2">
        <v>0.35</v>
      </c>
      <c r="G1739" s="2">
        <v>1238</v>
      </c>
      <c r="J1739" s="27">
        <v>41802</v>
      </c>
      <c r="K1739" s="2">
        <v>106.13</v>
      </c>
      <c r="L1739" s="2">
        <v>106.25</v>
      </c>
      <c r="M1739" s="2">
        <v>106.09</v>
      </c>
      <c r="N1739" s="2">
        <v>106.21</v>
      </c>
      <c r="O1739" s="2">
        <v>0.1</v>
      </c>
      <c r="P1739" s="2">
        <v>2756</v>
      </c>
    </row>
    <row r="1740" spans="1:16" x14ac:dyDescent="0.3">
      <c r="A1740" s="27">
        <v>41801</v>
      </c>
      <c r="B1740" s="2">
        <v>114.25</v>
      </c>
      <c r="C1740" s="2">
        <v>114.34</v>
      </c>
      <c r="D1740" s="2">
        <v>114.09</v>
      </c>
      <c r="E1740" s="2">
        <v>114.19</v>
      </c>
      <c r="F1740" s="2">
        <v>-0.15</v>
      </c>
      <c r="G1740" s="2">
        <v>-1173</v>
      </c>
      <c r="J1740" s="27">
        <v>41801</v>
      </c>
      <c r="K1740" s="2">
        <v>106.11</v>
      </c>
      <c r="L1740" s="2">
        <v>106.14</v>
      </c>
      <c r="M1740" s="2">
        <v>106.09</v>
      </c>
      <c r="N1740" s="2">
        <v>106.11</v>
      </c>
      <c r="O1740" s="2">
        <v>-0.03</v>
      </c>
      <c r="P1740" s="2">
        <v>-4697</v>
      </c>
    </row>
    <row r="1741" spans="1:16" x14ac:dyDescent="0.3">
      <c r="A1741" s="27">
        <v>41800</v>
      </c>
      <c r="B1741" s="2">
        <v>113.95</v>
      </c>
      <c r="C1741" s="2">
        <v>114.34</v>
      </c>
      <c r="D1741" s="2">
        <v>113.95</v>
      </c>
      <c r="E1741" s="2">
        <v>114.34</v>
      </c>
      <c r="F1741" s="2">
        <v>0.41</v>
      </c>
      <c r="G1741" s="2">
        <v>723</v>
      </c>
      <c r="J1741" s="27">
        <v>41800</v>
      </c>
      <c r="K1741" s="2">
        <v>106.05</v>
      </c>
      <c r="L1741" s="2">
        <v>106.14</v>
      </c>
      <c r="M1741" s="2">
        <v>106.04</v>
      </c>
      <c r="N1741" s="2">
        <v>106.14</v>
      </c>
      <c r="O1741" s="2">
        <v>0.1</v>
      </c>
      <c r="P1741" s="2">
        <v>3510</v>
      </c>
    </row>
    <row r="1742" spans="1:16" x14ac:dyDescent="0.3">
      <c r="A1742" s="27">
        <v>41799</v>
      </c>
      <c r="B1742" s="2">
        <v>113.92</v>
      </c>
      <c r="C1742" s="2">
        <v>114.05</v>
      </c>
      <c r="D1742" s="2">
        <v>113.84</v>
      </c>
      <c r="E1742" s="2">
        <v>113.93</v>
      </c>
      <c r="F1742" s="2">
        <v>0.03</v>
      </c>
      <c r="G1742" s="2">
        <v>-2062</v>
      </c>
      <c r="J1742" s="27">
        <v>41799</v>
      </c>
      <c r="K1742" s="2">
        <v>106.04</v>
      </c>
      <c r="L1742" s="2">
        <v>106.07</v>
      </c>
      <c r="M1742" s="2">
        <v>106.03</v>
      </c>
      <c r="N1742" s="2">
        <v>106.04</v>
      </c>
      <c r="O1742" s="2">
        <v>0</v>
      </c>
      <c r="P1742" s="2">
        <v>-388</v>
      </c>
    </row>
    <row r="1743" spans="1:16" x14ac:dyDescent="0.3">
      <c r="A1743" s="27">
        <v>41795</v>
      </c>
      <c r="B1743" s="2">
        <v>113.71</v>
      </c>
      <c r="C1743" s="2">
        <v>113.9</v>
      </c>
      <c r="D1743" s="2">
        <v>113.65</v>
      </c>
      <c r="E1743" s="2">
        <v>113.9</v>
      </c>
      <c r="F1743" s="2">
        <v>-0.05</v>
      </c>
      <c r="G1743" s="2">
        <v>-1406</v>
      </c>
      <c r="J1743" s="27">
        <v>41795</v>
      </c>
      <c r="K1743" s="2">
        <v>106</v>
      </c>
      <c r="L1743" s="2">
        <v>106.04</v>
      </c>
      <c r="M1743" s="2">
        <v>105.99</v>
      </c>
      <c r="N1743" s="2">
        <v>106.04</v>
      </c>
      <c r="O1743" s="2">
        <v>0</v>
      </c>
      <c r="P1743" s="2">
        <v>-4107</v>
      </c>
    </row>
    <row r="1744" spans="1:16" x14ac:dyDescent="0.3">
      <c r="A1744" s="27">
        <v>41793</v>
      </c>
      <c r="B1744" s="2">
        <v>113.87</v>
      </c>
      <c r="C1744" s="2">
        <v>113.98</v>
      </c>
      <c r="D1744" s="2">
        <v>113.86</v>
      </c>
      <c r="E1744" s="2">
        <v>113.95</v>
      </c>
      <c r="F1744" s="2">
        <v>-0.12</v>
      </c>
      <c r="G1744" s="2">
        <v>572</v>
      </c>
      <c r="J1744" s="27">
        <v>41793</v>
      </c>
      <c r="K1744" s="2">
        <v>106.02</v>
      </c>
      <c r="L1744" s="2">
        <v>106.04</v>
      </c>
      <c r="M1744" s="2">
        <v>106.01</v>
      </c>
      <c r="N1744" s="2">
        <v>106.04</v>
      </c>
      <c r="O1744" s="2">
        <v>-0.01</v>
      </c>
      <c r="P1744" s="2">
        <v>-4023</v>
      </c>
    </row>
    <row r="1745" spans="1:16" x14ac:dyDescent="0.3">
      <c r="A1745" s="27">
        <v>41792</v>
      </c>
      <c r="B1745" s="2">
        <v>114.19</v>
      </c>
      <c r="C1745" s="2">
        <v>114.21</v>
      </c>
      <c r="D1745" s="2">
        <v>114.06</v>
      </c>
      <c r="E1745" s="2">
        <v>114.07</v>
      </c>
      <c r="F1745" s="2">
        <v>-0.2</v>
      </c>
      <c r="G1745" s="2">
        <v>2153</v>
      </c>
      <c r="J1745" s="27">
        <v>41792</v>
      </c>
      <c r="K1745" s="2">
        <v>106.06</v>
      </c>
      <c r="L1745" s="2">
        <v>106.07</v>
      </c>
      <c r="M1745" s="2">
        <v>106.04</v>
      </c>
      <c r="N1745" s="2">
        <v>106.05</v>
      </c>
      <c r="O1745" s="2">
        <v>-0.03</v>
      </c>
      <c r="P1745" s="2">
        <v>-295</v>
      </c>
    </row>
    <row r="1746" spans="1:16" x14ac:dyDescent="0.3">
      <c r="A1746" s="27">
        <v>41789</v>
      </c>
      <c r="B1746" s="2">
        <v>114.28</v>
      </c>
      <c r="C1746" s="2">
        <v>114.38</v>
      </c>
      <c r="D1746" s="2">
        <v>114.21</v>
      </c>
      <c r="E1746" s="2">
        <v>114.27</v>
      </c>
      <c r="F1746" s="2">
        <v>-0.17</v>
      </c>
      <c r="G1746" s="2">
        <v>-868</v>
      </c>
      <c r="J1746" s="27">
        <v>41789</v>
      </c>
      <c r="K1746" s="2">
        <v>106.09</v>
      </c>
      <c r="L1746" s="2">
        <v>106.11</v>
      </c>
      <c r="M1746" s="2">
        <v>106.06</v>
      </c>
      <c r="N1746" s="2">
        <v>106.08</v>
      </c>
      <c r="O1746" s="2">
        <v>-0.04</v>
      </c>
      <c r="P1746" s="2">
        <v>-2594</v>
      </c>
    </row>
    <row r="1747" spans="1:16" x14ac:dyDescent="0.3">
      <c r="A1747" s="27">
        <v>41788</v>
      </c>
      <c r="B1747" s="2">
        <v>114.5</v>
      </c>
      <c r="C1747" s="2">
        <v>114.54</v>
      </c>
      <c r="D1747" s="2">
        <v>114.32</v>
      </c>
      <c r="E1747" s="2">
        <v>114.44</v>
      </c>
      <c r="F1747" s="2">
        <v>0.3</v>
      </c>
      <c r="G1747" s="2">
        <v>-1428</v>
      </c>
      <c r="J1747" s="27">
        <v>41788</v>
      </c>
      <c r="K1747" s="2">
        <v>106.13</v>
      </c>
      <c r="L1747" s="2">
        <v>106.15</v>
      </c>
      <c r="M1747" s="2">
        <v>106.11</v>
      </c>
      <c r="N1747" s="2">
        <v>106.12</v>
      </c>
      <c r="O1747" s="2">
        <v>0.04</v>
      </c>
      <c r="P1747" s="2">
        <v>-5763</v>
      </c>
    </row>
    <row r="1748" spans="1:16" x14ac:dyDescent="0.3">
      <c r="A1748" s="27">
        <v>41787</v>
      </c>
      <c r="B1748" s="2">
        <v>114.08</v>
      </c>
      <c r="C1748" s="2">
        <v>114.33</v>
      </c>
      <c r="D1748" s="2">
        <v>113.98</v>
      </c>
      <c r="E1748" s="2">
        <v>114.14</v>
      </c>
      <c r="F1748" s="2">
        <v>0.17</v>
      </c>
      <c r="G1748" s="2">
        <v>39</v>
      </c>
      <c r="J1748" s="27">
        <v>41787</v>
      </c>
      <c r="K1748" s="2">
        <v>106.06</v>
      </c>
      <c r="L1748" s="2">
        <v>106.1</v>
      </c>
      <c r="M1748" s="2">
        <v>106.04</v>
      </c>
      <c r="N1748" s="2">
        <v>106.08</v>
      </c>
      <c r="O1748" s="2">
        <v>0.04</v>
      </c>
      <c r="P1748" s="2">
        <v>4682</v>
      </c>
    </row>
    <row r="1749" spans="1:16" x14ac:dyDescent="0.3">
      <c r="A1749" s="27">
        <v>41786</v>
      </c>
      <c r="B1749" s="2">
        <v>113.96</v>
      </c>
      <c r="C1749" s="2">
        <v>114.14</v>
      </c>
      <c r="D1749" s="2">
        <v>113.94</v>
      </c>
      <c r="E1749" s="2">
        <v>113.97</v>
      </c>
      <c r="F1749" s="2">
        <v>0.01</v>
      </c>
      <c r="G1749" s="2">
        <v>-86</v>
      </c>
      <c r="J1749" s="27">
        <v>41786</v>
      </c>
      <c r="K1749" s="2">
        <v>106.04</v>
      </c>
      <c r="L1749" s="2">
        <v>106.07</v>
      </c>
      <c r="M1749" s="2">
        <v>106.03</v>
      </c>
      <c r="N1749" s="2">
        <v>106.04</v>
      </c>
      <c r="O1749" s="2">
        <v>0</v>
      </c>
      <c r="P1749" s="2">
        <v>649</v>
      </c>
    </row>
    <row r="1750" spans="1:16" x14ac:dyDescent="0.3">
      <c r="A1750" s="27">
        <v>41785</v>
      </c>
      <c r="B1750" s="2">
        <v>113.9</v>
      </c>
      <c r="C1750" s="2">
        <v>113.98</v>
      </c>
      <c r="D1750" s="2">
        <v>113.76</v>
      </c>
      <c r="E1750" s="2">
        <v>113.96</v>
      </c>
      <c r="F1750" s="2">
        <v>0.11</v>
      </c>
      <c r="G1750" s="2">
        <v>-1493</v>
      </c>
      <c r="J1750" s="27">
        <v>41785</v>
      </c>
      <c r="K1750" s="2">
        <v>106.03</v>
      </c>
      <c r="L1750" s="2">
        <v>106.05</v>
      </c>
      <c r="M1750" s="2">
        <v>106</v>
      </c>
      <c r="N1750" s="2">
        <v>106.04</v>
      </c>
      <c r="O1750" s="2">
        <v>0.02</v>
      </c>
      <c r="P1750" s="2">
        <v>-1412</v>
      </c>
    </row>
    <row r="1751" spans="1:16" x14ac:dyDescent="0.3">
      <c r="A1751" s="27">
        <v>41782</v>
      </c>
      <c r="B1751" s="2">
        <v>113.63</v>
      </c>
      <c r="C1751" s="2">
        <v>113.85</v>
      </c>
      <c r="D1751" s="2">
        <v>113.63</v>
      </c>
      <c r="E1751" s="2">
        <v>113.85</v>
      </c>
      <c r="F1751" s="2">
        <v>0.25</v>
      </c>
      <c r="G1751" s="2">
        <v>1125</v>
      </c>
      <c r="J1751" s="27">
        <v>41782</v>
      </c>
      <c r="K1751" s="2">
        <v>105.97</v>
      </c>
      <c r="L1751" s="2">
        <v>106.03</v>
      </c>
      <c r="M1751" s="2">
        <v>105.97</v>
      </c>
      <c r="N1751" s="2">
        <v>106.02</v>
      </c>
      <c r="O1751" s="2">
        <v>0.06</v>
      </c>
      <c r="P1751" s="2">
        <v>6466</v>
      </c>
    </row>
    <row r="1752" spans="1:16" x14ac:dyDescent="0.3">
      <c r="A1752" s="27">
        <v>41781</v>
      </c>
      <c r="B1752" s="2">
        <v>113.81</v>
      </c>
      <c r="C1752" s="2">
        <v>113.9</v>
      </c>
      <c r="D1752" s="2">
        <v>113.6</v>
      </c>
      <c r="E1752" s="2">
        <v>113.6</v>
      </c>
      <c r="F1752" s="2">
        <v>-0.25</v>
      </c>
      <c r="G1752" s="2">
        <v>-1027</v>
      </c>
      <c r="J1752" s="27">
        <v>41781</v>
      </c>
      <c r="K1752" s="2">
        <v>105.98</v>
      </c>
      <c r="L1752" s="2">
        <v>106</v>
      </c>
      <c r="M1752" s="2">
        <v>105.93</v>
      </c>
      <c r="N1752" s="2">
        <v>105.96</v>
      </c>
      <c r="O1752" s="2">
        <v>-0.02</v>
      </c>
      <c r="P1752" s="2">
        <v>-287</v>
      </c>
    </row>
    <row r="1753" spans="1:16" x14ac:dyDescent="0.3">
      <c r="A1753" s="27">
        <v>41780</v>
      </c>
      <c r="B1753" s="2">
        <v>113.94</v>
      </c>
      <c r="C1753" s="2">
        <v>114.04</v>
      </c>
      <c r="D1753" s="2">
        <v>113.85</v>
      </c>
      <c r="E1753" s="2">
        <v>113.85</v>
      </c>
      <c r="F1753" s="2">
        <v>0.03</v>
      </c>
      <c r="G1753" s="2">
        <v>1394</v>
      </c>
      <c r="J1753" s="27">
        <v>41780</v>
      </c>
      <c r="K1753" s="2">
        <v>106.01</v>
      </c>
      <c r="L1753" s="2">
        <v>106.03</v>
      </c>
      <c r="M1753" s="2">
        <v>105.98</v>
      </c>
      <c r="N1753" s="2">
        <v>105.98</v>
      </c>
      <c r="O1753" s="2">
        <v>-0.01</v>
      </c>
      <c r="P1753" s="2">
        <v>1202</v>
      </c>
    </row>
    <row r="1754" spans="1:16" x14ac:dyDescent="0.3">
      <c r="A1754" s="27">
        <v>41779</v>
      </c>
      <c r="B1754" s="2">
        <v>113.81</v>
      </c>
      <c r="C1754" s="2">
        <v>113.9</v>
      </c>
      <c r="D1754" s="2">
        <v>113.75</v>
      </c>
      <c r="E1754" s="2">
        <v>113.82</v>
      </c>
      <c r="F1754" s="2">
        <v>-0.11</v>
      </c>
      <c r="G1754" s="2">
        <v>-76</v>
      </c>
      <c r="J1754" s="27">
        <v>41779</v>
      </c>
      <c r="K1754" s="2">
        <v>105.99</v>
      </c>
      <c r="L1754" s="2">
        <v>106</v>
      </c>
      <c r="M1754" s="2">
        <v>105.96</v>
      </c>
      <c r="N1754" s="2">
        <v>105.99</v>
      </c>
      <c r="O1754" s="2">
        <v>-0.02</v>
      </c>
      <c r="P1754" s="2">
        <v>-275</v>
      </c>
    </row>
    <row r="1755" spans="1:16" x14ac:dyDescent="0.3">
      <c r="A1755" s="27">
        <v>41778</v>
      </c>
      <c r="B1755" s="2">
        <v>113.75</v>
      </c>
      <c r="C1755" s="2">
        <v>113.94</v>
      </c>
      <c r="D1755" s="2">
        <v>113.68</v>
      </c>
      <c r="E1755" s="2">
        <v>113.93</v>
      </c>
      <c r="F1755" s="2">
        <v>0.14000000000000001</v>
      </c>
      <c r="G1755" s="2">
        <v>2572</v>
      </c>
      <c r="J1755" s="27">
        <v>41778</v>
      </c>
      <c r="K1755" s="2">
        <v>105.97</v>
      </c>
      <c r="L1755" s="2">
        <v>106.01</v>
      </c>
      <c r="M1755" s="2">
        <v>105.94</v>
      </c>
      <c r="N1755" s="2">
        <v>106.01</v>
      </c>
      <c r="O1755" s="2">
        <v>0.03</v>
      </c>
      <c r="P1755" s="2">
        <v>-448</v>
      </c>
    </row>
    <row r="1756" spans="1:16" x14ac:dyDescent="0.3">
      <c r="A1756" s="27">
        <v>41775</v>
      </c>
      <c r="B1756" s="2">
        <v>114.07</v>
      </c>
      <c r="C1756" s="2">
        <v>114.13</v>
      </c>
      <c r="D1756" s="2">
        <v>113.73</v>
      </c>
      <c r="E1756" s="2">
        <v>113.79</v>
      </c>
      <c r="F1756" s="2">
        <v>-0.06</v>
      </c>
      <c r="G1756" s="2">
        <v>-2547</v>
      </c>
      <c r="J1756" s="27">
        <v>41775</v>
      </c>
      <c r="K1756" s="2">
        <v>106.05</v>
      </c>
      <c r="L1756" s="2">
        <v>106.07</v>
      </c>
      <c r="M1756" s="2">
        <v>105.97</v>
      </c>
      <c r="N1756" s="2">
        <v>105.98</v>
      </c>
      <c r="O1756" s="2">
        <v>-0.03</v>
      </c>
      <c r="P1756" s="2">
        <v>-6950</v>
      </c>
    </row>
    <row r="1757" spans="1:16" x14ac:dyDescent="0.3">
      <c r="A1757" s="27">
        <v>41774</v>
      </c>
      <c r="B1757" s="2">
        <v>113.58</v>
      </c>
      <c r="C1757" s="2">
        <v>114</v>
      </c>
      <c r="D1757" s="2">
        <v>113.56</v>
      </c>
      <c r="E1757" s="2">
        <v>113.85</v>
      </c>
      <c r="F1757" s="2">
        <v>0.6</v>
      </c>
      <c r="G1757" s="2">
        <v>-217</v>
      </c>
      <c r="J1757" s="27">
        <v>41774</v>
      </c>
      <c r="K1757" s="2">
        <v>105.99</v>
      </c>
      <c r="L1757" s="2">
        <v>106.05</v>
      </c>
      <c r="M1757" s="2">
        <v>105.98</v>
      </c>
      <c r="N1757" s="2">
        <v>106.01</v>
      </c>
      <c r="O1757" s="2">
        <v>0.09</v>
      </c>
      <c r="P1757" s="2">
        <v>-680</v>
      </c>
    </row>
    <row r="1758" spans="1:16" x14ac:dyDescent="0.3">
      <c r="A1758" s="27">
        <v>41773</v>
      </c>
      <c r="B1758" s="2">
        <v>113.31</v>
      </c>
      <c r="C1758" s="2">
        <v>113.38</v>
      </c>
      <c r="D1758" s="2">
        <v>113.19</v>
      </c>
      <c r="E1758" s="2">
        <v>113.25</v>
      </c>
      <c r="F1758" s="2">
        <v>0.12</v>
      </c>
      <c r="G1758" s="2">
        <v>-1356</v>
      </c>
      <c r="J1758" s="27">
        <v>41773</v>
      </c>
      <c r="K1758" s="2">
        <v>105.95</v>
      </c>
      <c r="L1758" s="2">
        <v>105.96</v>
      </c>
      <c r="M1758" s="2">
        <v>105.91</v>
      </c>
      <c r="N1758" s="2">
        <v>105.92</v>
      </c>
      <c r="O1758" s="2">
        <v>0.02</v>
      </c>
      <c r="P1758" s="2">
        <v>-1022</v>
      </c>
    </row>
    <row r="1759" spans="1:16" x14ac:dyDescent="0.3">
      <c r="A1759" s="27">
        <v>41772</v>
      </c>
      <c r="B1759" s="2">
        <v>113.19</v>
      </c>
      <c r="C1759" s="2">
        <v>113.35</v>
      </c>
      <c r="D1759" s="2">
        <v>113.11</v>
      </c>
      <c r="E1759" s="2">
        <v>113.13</v>
      </c>
      <c r="F1759" s="2">
        <v>-0.15</v>
      </c>
      <c r="G1759" s="2">
        <v>-240</v>
      </c>
      <c r="J1759" s="27">
        <v>41772</v>
      </c>
      <c r="K1759" s="2">
        <v>105.92</v>
      </c>
      <c r="L1759" s="2">
        <v>105.95</v>
      </c>
      <c r="M1759" s="2">
        <v>105.89</v>
      </c>
      <c r="N1759" s="2">
        <v>105.9</v>
      </c>
      <c r="O1759" s="2">
        <v>-0.05</v>
      </c>
      <c r="P1759" s="2">
        <v>-4710</v>
      </c>
    </row>
    <row r="1760" spans="1:16" x14ac:dyDescent="0.3">
      <c r="A1760" s="27">
        <v>41771</v>
      </c>
      <c r="B1760" s="2">
        <v>113.36</v>
      </c>
      <c r="C1760" s="2">
        <v>113.38</v>
      </c>
      <c r="D1760" s="2">
        <v>113.19</v>
      </c>
      <c r="E1760" s="2">
        <v>113.28</v>
      </c>
      <c r="F1760" s="2">
        <v>-0.14000000000000001</v>
      </c>
      <c r="G1760" s="2">
        <v>-2013</v>
      </c>
      <c r="J1760" s="27">
        <v>41771</v>
      </c>
      <c r="K1760" s="2">
        <v>105.96</v>
      </c>
      <c r="L1760" s="2">
        <v>105.97</v>
      </c>
      <c r="M1760" s="2">
        <v>105.92</v>
      </c>
      <c r="N1760" s="2">
        <v>105.95</v>
      </c>
      <c r="O1760" s="2">
        <v>-0.03</v>
      </c>
      <c r="P1760" s="2">
        <v>132</v>
      </c>
    </row>
    <row r="1761" spans="1:16" x14ac:dyDescent="0.3">
      <c r="A1761" s="27">
        <v>41768</v>
      </c>
      <c r="B1761" s="2">
        <v>113.15</v>
      </c>
      <c r="C1761" s="2">
        <v>113.42</v>
      </c>
      <c r="D1761" s="2">
        <v>113.11</v>
      </c>
      <c r="E1761" s="2">
        <v>113.42</v>
      </c>
      <c r="F1761" s="2">
        <v>0.35</v>
      </c>
      <c r="G1761" s="2">
        <v>296</v>
      </c>
      <c r="J1761" s="27">
        <v>41768</v>
      </c>
      <c r="K1761" s="2">
        <v>105.93</v>
      </c>
      <c r="L1761" s="2">
        <v>105.98</v>
      </c>
      <c r="M1761" s="2">
        <v>105.92</v>
      </c>
      <c r="N1761" s="2">
        <v>105.98</v>
      </c>
      <c r="O1761" s="2">
        <v>7.0000000000000007E-2</v>
      </c>
      <c r="P1761" s="2">
        <v>5044</v>
      </c>
    </row>
    <row r="1762" spans="1:16" x14ac:dyDescent="0.3">
      <c r="A1762" s="27">
        <v>41767</v>
      </c>
      <c r="B1762" s="2">
        <v>112.98</v>
      </c>
      <c r="C1762" s="2">
        <v>113.28</v>
      </c>
      <c r="D1762" s="2">
        <v>112.97</v>
      </c>
      <c r="E1762" s="2">
        <v>113.07</v>
      </c>
      <c r="F1762" s="2">
        <v>0.03</v>
      </c>
      <c r="G1762" s="2">
        <v>2874</v>
      </c>
      <c r="J1762" s="27">
        <v>41767</v>
      </c>
      <c r="K1762" s="2">
        <v>105.91</v>
      </c>
      <c r="L1762" s="2">
        <v>105.99</v>
      </c>
      <c r="M1762" s="2">
        <v>105.9</v>
      </c>
      <c r="N1762" s="2">
        <v>105.91</v>
      </c>
      <c r="O1762" s="2">
        <v>0.01</v>
      </c>
      <c r="P1762" s="2">
        <v>7444</v>
      </c>
    </row>
    <row r="1763" spans="1:16" x14ac:dyDescent="0.3">
      <c r="A1763" s="27">
        <v>41766</v>
      </c>
      <c r="B1763" s="2">
        <v>112.61</v>
      </c>
      <c r="C1763" s="2">
        <v>113.04</v>
      </c>
      <c r="D1763" s="2">
        <v>112.61</v>
      </c>
      <c r="E1763" s="2">
        <v>113.04</v>
      </c>
      <c r="F1763" s="2">
        <v>0.39</v>
      </c>
      <c r="G1763" s="2">
        <v>4424</v>
      </c>
      <c r="J1763" s="27">
        <v>41766</v>
      </c>
      <c r="K1763" s="2">
        <v>105.83</v>
      </c>
      <c r="L1763" s="2">
        <v>105.91</v>
      </c>
      <c r="M1763" s="2">
        <v>105.82</v>
      </c>
      <c r="N1763" s="2">
        <v>105.9</v>
      </c>
      <c r="O1763" s="2">
        <v>0.06</v>
      </c>
      <c r="P1763" s="2">
        <v>8006</v>
      </c>
    </row>
    <row r="1764" spans="1:16" x14ac:dyDescent="0.3">
      <c r="A1764" s="27">
        <v>41761</v>
      </c>
      <c r="B1764" s="2">
        <v>112.57</v>
      </c>
      <c r="C1764" s="2">
        <v>112.65</v>
      </c>
      <c r="D1764" s="2">
        <v>112.57</v>
      </c>
      <c r="E1764" s="2">
        <v>112.65</v>
      </c>
      <c r="F1764" s="2">
        <v>0.23</v>
      </c>
      <c r="G1764" s="2">
        <v>1893</v>
      </c>
      <c r="J1764" s="27">
        <v>41761</v>
      </c>
      <c r="K1764" s="2">
        <v>105.83</v>
      </c>
      <c r="L1764" s="2">
        <v>105.85</v>
      </c>
      <c r="M1764" s="2">
        <v>105.82</v>
      </c>
      <c r="N1764" s="2">
        <v>105.84</v>
      </c>
      <c r="O1764" s="2">
        <v>0.06</v>
      </c>
      <c r="P1764" s="2">
        <v>6195</v>
      </c>
    </row>
    <row r="1765" spans="1:16" x14ac:dyDescent="0.3">
      <c r="A1765" s="27">
        <v>41759</v>
      </c>
      <c r="B1765" s="2">
        <v>112.43</v>
      </c>
      <c r="C1765" s="2">
        <v>112.52</v>
      </c>
      <c r="D1765" s="2">
        <v>112.41</v>
      </c>
      <c r="E1765" s="2">
        <v>112.42</v>
      </c>
      <c r="F1765" s="2">
        <v>-0.03</v>
      </c>
      <c r="G1765" s="2">
        <v>-356</v>
      </c>
      <c r="J1765" s="27">
        <v>41759</v>
      </c>
      <c r="K1765" s="2">
        <v>105.77</v>
      </c>
      <c r="L1765" s="2">
        <v>105.81</v>
      </c>
      <c r="M1765" s="2">
        <v>105.77</v>
      </c>
      <c r="N1765" s="2">
        <v>105.78</v>
      </c>
      <c r="O1765" s="2">
        <v>0</v>
      </c>
      <c r="P1765" s="2">
        <v>-1111</v>
      </c>
    </row>
    <row r="1766" spans="1:16" x14ac:dyDescent="0.3">
      <c r="A1766" s="27">
        <v>41758</v>
      </c>
      <c r="B1766" s="2">
        <v>112.36</v>
      </c>
      <c r="C1766" s="2">
        <v>112.49</v>
      </c>
      <c r="D1766" s="2">
        <v>112.36</v>
      </c>
      <c r="E1766" s="2">
        <v>112.45</v>
      </c>
      <c r="F1766" s="2">
        <v>0.03</v>
      </c>
      <c r="G1766" s="2">
        <v>733</v>
      </c>
      <c r="J1766" s="27">
        <v>41758</v>
      </c>
      <c r="K1766" s="2">
        <v>105.76</v>
      </c>
      <c r="L1766" s="2">
        <v>105.8</v>
      </c>
      <c r="M1766" s="2">
        <v>105.75</v>
      </c>
      <c r="N1766" s="2">
        <v>105.78</v>
      </c>
      <c r="O1766" s="2">
        <v>0.01</v>
      </c>
      <c r="P1766" s="2">
        <v>4254</v>
      </c>
    </row>
    <row r="1767" spans="1:16" x14ac:dyDescent="0.3">
      <c r="A1767" s="27">
        <v>41757</v>
      </c>
      <c r="B1767" s="2">
        <v>112.43</v>
      </c>
      <c r="C1767" s="2">
        <v>112.46</v>
      </c>
      <c r="D1767" s="2">
        <v>112.32</v>
      </c>
      <c r="E1767" s="2">
        <v>112.42</v>
      </c>
      <c r="F1767" s="2">
        <v>0.02</v>
      </c>
      <c r="G1767" s="2">
        <v>563</v>
      </c>
      <c r="J1767" s="27">
        <v>41757</v>
      </c>
      <c r="K1767" s="2">
        <v>105.78</v>
      </c>
      <c r="L1767" s="2">
        <v>105.79</v>
      </c>
      <c r="M1767" s="2">
        <v>105.75</v>
      </c>
      <c r="N1767" s="2">
        <v>105.77</v>
      </c>
      <c r="O1767" s="2">
        <v>0</v>
      </c>
      <c r="P1767" s="2">
        <v>1626</v>
      </c>
    </row>
    <row r="1768" spans="1:16" x14ac:dyDescent="0.3">
      <c r="A1768" s="27">
        <v>41754</v>
      </c>
      <c r="B1768" s="2">
        <v>112.32</v>
      </c>
      <c r="C1768" s="2">
        <v>112.43</v>
      </c>
      <c r="D1768" s="2">
        <v>112.28</v>
      </c>
      <c r="E1768" s="2">
        <v>112.4</v>
      </c>
      <c r="F1768" s="2">
        <v>0.14000000000000001</v>
      </c>
      <c r="G1768" s="2">
        <v>1384</v>
      </c>
      <c r="J1768" s="27">
        <v>41754</v>
      </c>
      <c r="K1768" s="2">
        <v>105.74</v>
      </c>
      <c r="L1768" s="2">
        <v>105.78</v>
      </c>
      <c r="M1768" s="2">
        <v>105.73</v>
      </c>
      <c r="N1768" s="2">
        <v>105.77</v>
      </c>
      <c r="O1768" s="2">
        <v>0.04</v>
      </c>
      <c r="P1768" s="2">
        <v>280</v>
      </c>
    </row>
    <row r="1769" spans="1:16" x14ac:dyDescent="0.3">
      <c r="A1769" s="27">
        <v>41753</v>
      </c>
      <c r="B1769" s="2">
        <v>112.23</v>
      </c>
      <c r="C1769" s="2">
        <v>112.26</v>
      </c>
      <c r="D1769" s="2">
        <v>112.16</v>
      </c>
      <c r="E1769" s="2">
        <v>112.26</v>
      </c>
      <c r="F1769" s="2">
        <v>0.03</v>
      </c>
      <c r="G1769" s="2">
        <v>-513</v>
      </c>
      <c r="J1769" s="27">
        <v>41753</v>
      </c>
      <c r="K1769" s="2">
        <v>105.73</v>
      </c>
      <c r="L1769" s="2">
        <v>105.74</v>
      </c>
      <c r="M1769" s="2">
        <v>105.71</v>
      </c>
      <c r="N1769" s="2">
        <v>105.73</v>
      </c>
      <c r="O1769" s="2">
        <v>0</v>
      </c>
      <c r="P1769" s="2">
        <v>279</v>
      </c>
    </row>
    <row r="1770" spans="1:16" x14ac:dyDescent="0.3">
      <c r="A1770" s="27">
        <v>41752</v>
      </c>
      <c r="B1770" s="2">
        <v>112.18</v>
      </c>
      <c r="C1770" s="2">
        <v>112.3</v>
      </c>
      <c r="D1770" s="2">
        <v>112.1</v>
      </c>
      <c r="E1770" s="2">
        <v>112.23</v>
      </c>
      <c r="F1770" s="2">
        <v>0.05</v>
      </c>
      <c r="G1770" s="2">
        <v>1533</v>
      </c>
      <c r="J1770" s="27">
        <v>41752</v>
      </c>
      <c r="K1770" s="2">
        <v>105.74</v>
      </c>
      <c r="L1770" s="2">
        <v>105.75</v>
      </c>
      <c r="M1770" s="2">
        <v>105.7</v>
      </c>
      <c r="N1770" s="2">
        <v>105.73</v>
      </c>
      <c r="O1770" s="2">
        <v>-0.01</v>
      </c>
      <c r="P1770" s="2">
        <v>177</v>
      </c>
    </row>
    <row r="1771" spans="1:16" x14ac:dyDescent="0.3">
      <c r="A1771" s="27">
        <v>41751</v>
      </c>
      <c r="B1771" s="2">
        <v>112.04</v>
      </c>
      <c r="C1771" s="2">
        <v>112.18</v>
      </c>
      <c r="D1771" s="2">
        <v>112.02</v>
      </c>
      <c r="E1771" s="2">
        <v>112.18</v>
      </c>
      <c r="F1771" s="2">
        <v>0.11</v>
      </c>
      <c r="G1771" s="2">
        <v>165</v>
      </c>
      <c r="J1771" s="27">
        <v>41751</v>
      </c>
      <c r="K1771" s="2">
        <v>105.7</v>
      </c>
      <c r="L1771" s="2">
        <v>105.74</v>
      </c>
      <c r="M1771" s="2">
        <v>105.7</v>
      </c>
      <c r="N1771" s="2">
        <v>105.74</v>
      </c>
      <c r="O1771" s="2">
        <v>0.03</v>
      </c>
      <c r="P1771" s="2">
        <v>192</v>
      </c>
    </row>
    <row r="1772" spans="1:16" x14ac:dyDescent="0.3">
      <c r="A1772" s="27">
        <v>41750</v>
      </c>
      <c r="B1772" s="2">
        <v>112.22</v>
      </c>
      <c r="C1772" s="2">
        <v>112.25</v>
      </c>
      <c r="D1772" s="2">
        <v>112.07</v>
      </c>
      <c r="E1772" s="2">
        <v>112.07</v>
      </c>
      <c r="F1772" s="2">
        <v>-0.17</v>
      </c>
      <c r="G1772" s="2">
        <v>397</v>
      </c>
      <c r="J1772" s="27">
        <v>41750</v>
      </c>
      <c r="K1772" s="2">
        <v>105.72</v>
      </c>
      <c r="L1772" s="2">
        <v>105.74</v>
      </c>
      <c r="M1772" s="2">
        <v>105.69</v>
      </c>
      <c r="N1772" s="2">
        <v>105.71</v>
      </c>
      <c r="O1772" s="2">
        <v>-0.02</v>
      </c>
      <c r="P1772" s="2">
        <v>-428</v>
      </c>
    </row>
    <row r="1773" spans="1:16" x14ac:dyDescent="0.3">
      <c r="A1773" s="27">
        <v>41747</v>
      </c>
      <c r="B1773" s="2">
        <v>112.2</v>
      </c>
      <c r="C1773" s="2">
        <v>112.32</v>
      </c>
      <c r="D1773" s="2">
        <v>112.13</v>
      </c>
      <c r="E1773" s="2">
        <v>112.24</v>
      </c>
      <c r="F1773" s="2">
        <v>-0.2</v>
      </c>
      <c r="G1773" s="2">
        <v>-1108</v>
      </c>
      <c r="J1773" s="27">
        <v>41747</v>
      </c>
      <c r="K1773" s="2">
        <v>105.71</v>
      </c>
      <c r="L1773" s="2">
        <v>105.75</v>
      </c>
      <c r="M1773" s="2">
        <v>105.68</v>
      </c>
      <c r="N1773" s="2">
        <v>105.73</v>
      </c>
      <c r="O1773" s="2">
        <v>-0.04</v>
      </c>
      <c r="P1773" s="2">
        <v>-5278</v>
      </c>
    </row>
    <row r="1774" spans="1:16" x14ac:dyDescent="0.3">
      <c r="A1774" s="27">
        <v>41746</v>
      </c>
      <c r="B1774" s="2">
        <v>112.22</v>
      </c>
      <c r="C1774" s="2">
        <v>112.46</v>
      </c>
      <c r="D1774" s="2">
        <v>112.2</v>
      </c>
      <c r="E1774" s="2">
        <v>112.44</v>
      </c>
      <c r="F1774" s="2">
        <v>0.28000000000000003</v>
      </c>
      <c r="G1774" s="2">
        <v>2011</v>
      </c>
      <c r="J1774" s="27">
        <v>41746</v>
      </c>
      <c r="K1774" s="2">
        <v>105.7</v>
      </c>
      <c r="L1774" s="2">
        <v>105.78</v>
      </c>
      <c r="M1774" s="2">
        <v>105.69</v>
      </c>
      <c r="N1774" s="2">
        <v>105.77</v>
      </c>
      <c r="O1774" s="2">
        <v>0.08</v>
      </c>
      <c r="P1774" s="2">
        <v>-530</v>
      </c>
    </row>
    <row r="1775" spans="1:16" x14ac:dyDescent="0.3">
      <c r="A1775" s="27">
        <v>41745</v>
      </c>
      <c r="B1775" s="2">
        <v>112.33</v>
      </c>
      <c r="C1775" s="2">
        <v>112.35</v>
      </c>
      <c r="D1775" s="2">
        <v>112.09</v>
      </c>
      <c r="E1775" s="2">
        <v>112.16</v>
      </c>
      <c r="F1775" s="2">
        <v>-0.1</v>
      </c>
      <c r="G1775" s="2">
        <v>-852</v>
      </c>
      <c r="J1775" s="27">
        <v>41745</v>
      </c>
      <c r="K1775" s="2">
        <v>105.74</v>
      </c>
      <c r="L1775" s="2">
        <v>105.75</v>
      </c>
      <c r="M1775" s="2">
        <v>105.67</v>
      </c>
      <c r="N1775" s="2">
        <v>105.69</v>
      </c>
      <c r="O1775" s="2">
        <v>-0.04</v>
      </c>
      <c r="P1775" s="2">
        <v>-6822</v>
      </c>
    </row>
    <row r="1776" spans="1:16" x14ac:dyDescent="0.3">
      <c r="A1776" s="27">
        <v>41744</v>
      </c>
      <c r="B1776" s="2">
        <v>112.17</v>
      </c>
      <c r="C1776" s="2">
        <v>112.27</v>
      </c>
      <c r="D1776" s="2">
        <v>112.13</v>
      </c>
      <c r="E1776" s="2">
        <v>112.26</v>
      </c>
      <c r="F1776" s="2">
        <v>0.01</v>
      </c>
      <c r="G1776" s="2">
        <v>-828</v>
      </c>
      <c r="J1776" s="27">
        <v>41744</v>
      </c>
      <c r="K1776" s="2">
        <v>105.72</v>
      </c>
      <c r="L1776" s="2">
        <v>105.74</v>
      </c>
      <c r="M1776" s="2">
        <v>105.7</v>
      </c>
      <c r="N1776" s="2">
        <v>105.73</v>
      </c>
      <c r="O1776" s="2">
        <v>-0.02</v>
      </c>
      <c r="P1776" s="2">
        <v>-3727</v>
      </c>
    </row>
    <row r="1777" spans="1:16" x14ac:dyDescent="0.3">
      <c r="A1777" s="27">
        <v>41743</v>
      </c>
      <c r="B1777" s="2">
        <v>112.35</v>
      </c>
      <c r="C1777" s="2">
        <v>112.4</v>
      </c>
      <c r="D1777" s="2">
        <v>112.2</v>
      </c>
      <c r="E1777" s="2">
        <v>112.25</v>
      </c>
      <c r="F1777" s="2">
        <v>-0.05</v>
      </c>
      <c r="G1777" s="2">
        <v>-822</v>
      </c>
      <c r="J1777" s="27">
        <v>41743</v>
      </c>
      <c r="K1777" s="2">
        <v>105.81</v>
      </c>
      <c r="L1777" s="2">
        <v>105.81</v>
      </c>
      <c r="M1777" s="2">
        <v>105.74</v>
      </c>
      <c r="N1777" s="2">
        <v>105.75</v>
      </c>
      <c r="O1777" s="2">
        <v>-0.05</v>
      </c>
      <c r="P1777" s="2">
        <v>-3408</v>
      </c>
    </row>
    <row r="1778" spans="1:16" x14ac:dyDescent="0.3">
      <c r="A1778" s="27">
        <v>41740</v>
      </c>
      <c r="B1778" s="2">
        <v>112.45</v>
      </c>
      <c r="C1778" s="2">
        <v>112.48</v>
      </c>
      <c r="D1778" s="2">
        <v>112.26</v>
      </c>
      <c r="E1778" s="2">
        <v>112.3</v>
      </c>
      <c r="F1778" s="2">
        <v>0.05</v>
      </c>
      <c r="G1778" s="2">
        <v>-679</v>
      </c>
      <c r="J1778" s="27">
        <v>41740</v>
      </c>
      <c r="K1778" s="2">
        <v>105.84</v>
      </c>
      <c r="L1778" s="2">
        <v>105.84</v>
      </c>
      <c r="M1778" s="2">
        <v>105.78</v>
      </c>
      <c r="N1778" s="2">
        <v>105.8</v>
      </c>
      <c r="O1778" s="2">
        <v>0.02</v>
      </c>
      <c r="P1778" s="2">
        <v>-2576</v>
      </c>
    </row>
    <row r="1779" spans="1:16" x14ac:dyDescent="0.3">
      <c r="A1779" s="27">
        <v>41739</v>
      </c>
      <c r="B1779" s="2">
        <v>112.54</v>
      </c>
      <c r="C1779" s="2">
        <v>112.59</v>
      </c>
      <c r="D1779" s="2">
        <v>112.06</v>
      </c>
      <c r="E1779" s="2">
        <v>112.25</v>
      </c>
      <c r="F1779" s="2">
        <v>-0.14000000000000001</v>
      </c>
      <c r="G1779" s="2">
        <v>-891</v>
      </c>
      <c r="J1779" s="27">
        <v>41739</v>
      </c>
      <c r="K1779" s="2">
        <v>105.84</v>
      </c>
      <c r="L1779" s="2">
        <v>105.89</v>
      </c>
      <c r="M1779" s="2">
        <v>105.72</v>
      </c>
      <c r="N1779" s="2">
        <v>105.78</v>
      </c>
      <c r="O1779" s="2">
        <v>-0.02</v>
      </c>
      <c r="P1779" s="2">
        <v>-351</v>
      </c>
    </row>
    <row r="1780" spans="1:16" x14ac:dyDescent="0.3">
      <c r="A1780" s="27">
        <v>41738</v>
      </c>
      <c r="B1780" s="2">
        <v>112.27</v>
      </c>
      <c r="C1780" s="2">
        <v>112.54</v>
      </c>
      <c r="D1780" s="2">
        <v>112.23</v>
      </c>
      <c r="E1780" s="2">
        <v>112.39</v>
      </c>
      <c r="F1780" s="2">
        <v>0.19</v>
      </c>
      <c r="G1780" s="2">
        <v>557</v>
      </c>
      <c r="J1780" s="27">
        <v>41738</v>
      </c>
      <c r="K1780" s="2">
        <v>105.75</v>
      </c>
      <c r="L1780" s="2">
        <v>105.84</v>
      </c>
      <c r="M1780" s="2">
        <v>105.74</v>
      </c>
      <c r="N1780" s="2">
        <v>105.8</v>
      </c>
      <c r="O1780" s="2">
        <v>7.0000000000000007E-2</v>
      </c>
      <c r="P1780" s="2">
        <v>6045</v>
      </c>
    </row>
    <row r="1781" spans="1:16" x14ac:dyDescent="0.3">
      <c r="A1781" s="27">
        <v>41737</v>
      </c>
      <c r="B1781" s="2">
        <v>112.35</v>
      </c>
      <c r="C1781" s="2">
        <v>112.42</v>
      </c>
      <c r="D1781" s="2">
        <v>112.18</v>
      </c>
      <c r="E1781" s="2">
        <v>112.2</v>
      </c>
      <c r="F1781" s="2">
        <v>-0.1</v>
      </c>
      <c r="G1781" s="2">
        <v>902</v>
      </c>
      <c r="J1781" s="27">
        <v>41737</v>
      </c>
      <c r="K1781" s="2">
        <v>105.75</v>
      </c>
      <c r="L1781" s="2">
        <v>105.78</v>
      </c>
      <c r="M1781" s="2">
        <v>105.72</v>
      </c>
      <c r="N1781" s="2">
        <v>105.73</v>
      </c>
      <c r="O1781" s="2">
        <v>-0.01</v>
      </c>
      <c r="P1781" s="2">
        <v>4369</v>
      </c>
    </row>
    <row r="1782" spans="1:16" x14ac:dyDescent="0.3">
      <c r="A1782" s="27">
        <v>41736</v>
      </c>
      <c r="B1782" s="2">
        <v>112.29</v>
      </c>
      <c r="C1782" s="2">
        <v>112.4</v>
      </c>
      <c r="D1782" s="2">
        <v>112.18</v>
      </c>
      <c r="E1782" s="2">
        <v>112.3</v>
      </c>
      <c r="F1782" s="2">
        <v>0.31</v>
      </c>
      <c r="G1782" s="2">
        <v>3070</v>
      </c>
      <c r="J1782" s="27">
        <v>41736</v>
      </c>
      <c r="K1782" s="2">
        <v>105.74</v>
      </c>
      <c r="L1782" s="2">
        <v>105.77</v>
      </c>
      <c r="M1782" s="2">
        <v>105.71</v>
      </c>
      <c r="N1782" s="2">
        <v>105.74</v>
      </c>
      <c r="O1782" s="2">
        <v>7.0000000000000007E-2</v>
      </c>
      <c r="P1782" s="2">
        <v>13543</v>
      </c>
    </row>
    <row r="1783" spans="1:16" x14ac:dyDescent="0.3">
      <c r="A1783" s="27">
        <v>41733</v>
      </c>
      <c r="B1783" s="2">
        <v>111.98</v>
      </c>
      <c r="C1783" s="2">
        <v>112.04</v>
      </c>
      <c r="D1783" s="2">
        <v>111.92</v>
      </c>
      <c r="E1783" s="2">
        <v>111.99</v>
      </c>
      <c r="F1783" s="2">
        <v>0</v>
      </c>
      <c r="G1783" s="2">
        <v>-25</v>
      </c>
      <c r="J1783" s="27">
        <v>41733</v>
      </c>
      <c r="K1783" s="2">
        <v>105.68</v>
      </c>
      <c r="L1783" s="2">
        <v>105.7</v>
      </c>
      <c r="M1783" s="2">
        <v>105.67</v>
      </c>
      <c r="N1783" s="2">
        <v>105.67</v>
      </c>
      <c r="O1783" s="2">
        <v>-0.02</v>
      </c>
      <c r="P1783" s="2">
        <v>-6007</v>
      </c>
    </row>
    <row r="1784" spans="1:16" x14ac:dyDescent="0.3">
      <c r="A1784" s="27">
        <v>41732</v>
      </c>
      <c r="B1784" s="2">
        <v>111.81</v>
      </c>
      <c r="C1784" s="2">
        <v>111.99</v>
      </c>
      <c r="D1784" s="2">
        <v>111.66</v>
      </c>
      <c r="E1784" s="2">
        <v>111.99</v>
      </c>
      <c r="F1784" s="2">
        <v>-0.02</v>
      </c>
      <c r="G1784" s="2">
        <v>-1411</v>
      </c>
      <c r="J1784" s="27">
        <v>41732</v>
      </c>
      <c r="K1784" s="2">
        <v>105.65</v>
      </c>
      <c r="L1784" s="2">
        <v>105.69</v>
      </c>
      <c r="M1784" s="2">
        <v>105.61</v>
      </c>
      <c r="N1784" s="2">
        <v>105.69</v>
      </c>
      <c r="O1784" s="2">
        <v>0</v>
      </c>
      <c r="P1784" s="2">
        <v>-11745</v>
      </c>
    </row>
    <row r="1785" spans="1:16" x14ac:dyDescent="0.3">
      <c r="A1785" s="27">
        <v>41731</v>
      </c>
      <c r="B1785" s="2">
        <v>112.18</v>
      </c>
      <c r="C1785" s="2">
        <v>112.18</v>
      </c>
      <c r="D1785" s="2">
        <v>111.93</v>
      </c>
      <c r="E1785" s="2">
        <v>112.01</v>
      </c>
      <c r="F1785" s="2">
        <v>-0.17</v>
      </c>
      <c r="G1785" s="2">
        <v>-1923</v>
      </c>
      <c r="J1785" s="27">
        <v>41731</v>
      </c>
      <c r="K1785" s="2">
        <v>105.71</v>
      </c>
      <c r="L1785" s="2">
        <v>105.72</v>
      </c>
      <c r="M1785" s="2">
        <v>105.67</v>
      </c>
      <c r="N1785" s="2">
        <v>105.69</v>
      </c>
      <c r="O1785" s="2">
        <v>-0.02</v>
      </c>
      <c r="P1785" s="2">
        <v>-5350</v>
      </c>
    </row>
    <row r="1786" spans="1:16" x14ac:dyDescent="0.3">
      <c r="A1786" s="27">
        <v>41730</v>
      </c>
      <c r="B1786" s="2">
        <v>112.4</v>
      </c>
      <c r="C1786" s="2">
        <v>112.48</v>
      </c>
      <c r="D1786" s="2">
        <v>112.12</v>
      </c>
      <c r="E1786" s="2">
        <v>112.18</v>
      </c>
      <c r="F1786" s="2">
        <v>-0.19</v>
      </c>
      <c r="G1786" s="2">
        <v>-730</v>
      </c>
      <c r="J1786" s="27">
        <v>41730</v>
      </c>
      <c r="K1786" s="2">
        <v>105.73</v>
      </c>
      <c r="L1786" s="2">
        <v>105.77</v>
      </c>
      <c r="M1786" s="2">
        <v>105.68</v>
      </c>
      <c r="N1786" s="2">
        <v>105.71</v>
      </c>
      <c r="O1786" s="2">
        <v>-0.01</v>
      </c>
      <c r="P1786" s="2">
        <v>-1010</v>
      </c>
    </row>
    <row r="1787" spans="1:16" x14ac:dyDescent="0.3">
      <c r="A1787" s="27">
        <v>41729</v>
      </c>
      <c r="B1787" s="2">
        <v>112.27</v>
      </c>
      <c r="C1787" s="2">
        <v>112.41</v>
      </c>
      <c r="D1787" s="2">
        <v>112.26</v>
      </c>
      <c r="E1787" s="2">
        <v>112.37</v>
      </c>
      <c r="F1787" s="2">
        <v>-0.02</v>
      </c>
      <c r="G1787" s="2">
        <v>-680</v>
      </c>
      <c r="J1787" s="27">
        <v>41729</v>
      </c>
      <c r="K1787" s="2">
        <v>105.7</v>
      </c>
      <c r="L1787" s="2">
        <v>105.75</v>
      </c>
      <c r="M1787" s="2">
        <v>105.7</v>
      </c>
      <c r="N1787" s="2">
        <v>105.72</v>
      </c>
      <c r="O1787" s="2">
        <v>-0.02</v>
      </c>
      <c r="P1787" s="2">
        <v>620</v>
      </c>
    </row>
    <row r="1788" spans="1:16" x14ac:dyDescent="0.3">
      <c r="A1788" s="27">
        <v>41726</v>
      </c>
      <c r="B1788" s="2">
        <v>112.34</v>
      </c>
      <c r="C1788" s="2">
        <v>112.44</v>
      </c>
      <c r="D1788" s="2">
        <v>112.27</v>
      </c>
      <c r="E1788" s="2">
        <v>112.39</v>
      </c>
      <c r="F1788" s="2">
        <v>0.21</v>
      </c>
      <c r="G1788" s="2">
        <v>1140</v>
      </c>
      <c r="J1788" s="27">
        <v>41726</v>
      </c>
      <c r="K1788" s="2">
        <v>105.73</v>
      </c>
      <c r="L1788" s="2">
        <v>105.75</v>
      </c>
      <c r="M1788" s="2">
        <v>105.71</v>
      </c>
      <c r="N1788" s="2">
        <v>105.74</v>
      </c>
      <c r="O1788" s="2">
        <v>0.04</v>
      </c>
      <c r="P1788" s="2">
        <v>-989</v>
      </c>
    </row>
    <row r="1789" spans="1:16" x14ac:dyDescent="0.3">
      <c r="A1789" s="27">
        <v>41725</v>
      </c>
      <c r="B1789" s="2">
        <v>112.36</v>
      </c>
      <c r="C1789" s="2">
        <v>112.39</v>
      </c>
      <c r="D1789" s="2">
        <v>112.18</v>
      </c>
      <c r="E1789" s="2">
        <v>112.18</v>
      </c>
      <c r="F1789" s="2">
        <v>0.04</v>
      </c>
      <c r="G1789" s="2">
        <v>-269</v>
      </c>
      <c r="J1789" s="27">
        <v>41725</v>
      </c>
      <c r="K1789" s="2">
        <v>105.75</v>
      </c>
      <c r="L1789" s="2">
        <v>105.75</v>
      </c>
      <c r="M1789" s="2">
        <v>105.7</v>
      </c>
      <c r="N1789" s="2">
        <v>105.7</v>
      </c>
      <c r="O1789" s="2">
        <v>0.01</v>
      </c>
      <c r="P1789" s="2">
        <v>-420</v>
      </c>
    </row>
    <row r="1790" spans="1:16" x14ac:dyDescent="0.3">
      <c r="A1790" s="27">
        <v>41724</v>
      </c>
      <c r="B1790" s="2">
        <v>112.11</v>
      </c>
      <c r="C1790" s="2">
        <v>112.17</v>
      </c>
      <c r="D1790" s="2">
        <v>112.03</v>
      </c>
      <c r="E1790" s="2">
        <v>112.14</v>
      </c>
      <c r="F1790" s="2">
        <v>-0.03</v>
      </c>
      <c r="G1790" s="2">
        <v>-217</v>
      </c>
      <c r="J1790" s="27">
        <v>41724</v>
      </c>
      <c r="K1790" s="2">
        <v>105.68</v>
      </c>
      <c r="L1790" s="2">
        <v>105.7</v>
      </c>
      <c r="M1790" s="2">
        <v>105.66</v>
      </c>
      <c r="N1790" s="2">
        <v>105.69</v>
      </c>
      <c r="O1790" s="2">
        <v>-0.01</v>
      </c>
      <c r="P1790" s="2">
        <v>-2977</v>
      </c>
    </row>
    <row r="1791" spans="1:16" x14ac:dyDescent="0.3">
      <c r="A1791" s="27">
        <v>41723</v>
      </c>
      <c r="B1791" s="2">
        <v>112</v>
      </c>
      <c r="C1791" s="2">
        <v>112.21</v>
      </c>
      <c r="D1791" s="2">
        <v>112</v>
      </c>
      <c r="E1791" s="2">
        <v>112.17</v>
      </c>
      <c r="F1791" s="2">
        <v>0.24</v>
      </c>
      <c r="G1791" s="2">
        <v>978</v>
      </c>
      <c r="J1791" s="27">
        <v>41723</v>
      </c>
      <c r="K1791" s="2">
        <v>105.68</v>
      </c>
      <c r="L1791" s="2">
        <v>105.71</v>
      </c>
      <c r="M1791" s="2">
        <v>105.66</v>
      </c>
      <c r="N1791" s="2">
        <v>105.7</v>
      </c>
      <c r="O1791" s="2">
        <v>0.05</v>
      </c>
      <c r="P1791" s="2">
        <v>-155</v>
      </c>
    </row>
    <row r="1792" spans="1:16" x14ac:dyDescent="0.3">
      <c r="A1792" s="27">
        <v>41722</v>
      </c>
      <c r="B1792" s="2">
        <v>112.1</v>
      </c>
      <c r="C1792" s="2">
        <v>112.17</v>
      </c>
      <c r="D1792" s="2">
        <v>111.93</v>
      </c>
      <c r="E1792" s="2">
        <v>111.93</v>
      </c>
      <c r="F1792" s="2">
        <v>-0.09</v>
      </c>
      <c r="G1792" s="2">
        <v>270</v>
      </c>
      <c r="J1792" s="27">
        <v>41722</v>
      </c>
      <c r="K1792" s="2">
        <v>105.7</v>
      </c>
      <c r="L1792" s="2">
        <v>105.71</v>
      </c>
      <c r="M1792" s="2">
        <v>105.65</v>
      </c>
      <c r="N1792" s="2">
        <v>105.65</v>
      </c>
      <c r="O1792" s="2">
        <v>-0.03</v>
      </c>
      <c r="P1792" s="2">
        <v>1712</v>
      </c>
    </row>
    <row r="1793" spans="1:16" x14ac:dyDescent="0.3">
      <c r="A1793" s="27">
        <v>41719</v>
      </c>
      <c r="B1793" s="2">
        <v>112.16</v>
      </c>
      <c r="C1793" s="2">
        <v>112.25</v>
      </c>
      <c r="D1793" s="2">
        <v>111.93</v>
      </c>
      <c r="E1793" s="2">
        <v>112.02</v>
      </c>
      <c r="F1793" s="2">
        <v>-0.19</v>
      </c>
      <c r="G1793" s="2">
        <v>-935</v>
      </c>
      <c r="J1793" s="27">
        <v>41719</v>
      </c>
      <c r="K1793" s="2">
        <v>105.73</v>
      </c>
      <c r="L1793" s="2">
        <v>105.74</v>
      </c>
      <c r="M1793" s="2">
        <v>105.64</v>
      </c>
      <c r="N1793" s="2">
        <v>105.68</v>
      </c>
      <c r="O1793" s="2">
        <v>-0.06</v>
      </c>
      <c r="P1793" s="2">
        <v>-2797</v>
      </c>
    </row>
    <row r="1794" spans="1:16" x14ac:dyDescent="0.3">
      <c r="A1794" s="27">
        <v>41718</v>
      </c>
      <c r="B1794" s="2">
        <v>111.88</v>
      </c>
      <c r="C1794" s="2">
        <v>112.28</v>
      </c>
      <c r="D1794" s="2">
        <v>111.87</v>
      </c>
      <c r="E1794" s="2">
        <v>112.21</v>
      </c>
      <c r="F1794" s="2">
        <v>-0.27</v>
      </c>
      <c r="G1794" s="2">
        <v>-425</v>
      </c>
      <c r="J1794" s="27">
        <v>41718</v>
      </c>
      <c r="K1794" s="2">
        <v>105.7</v>
      </c>
      <c r="L1794" s="2">
        <v>105.78</v>
      </c>
      <c r="M1794" s="2">
        <v>105.68</v>
      </c>
      <c r="N1794" s="2">
        <v>105.74</v>
      </c>
      <c r="O1794" s="2">
        <v>-0.12</v>
      </c>
      <c r="P1794" s="2">
        <v>-4592</v>
      </c>
    </row>
    <row r="1795" spans="1:16" x14ac:dyDescent="0.3">
      <c r="A1795" s="27">
        <v>41717</v>
      </c>
      <c r="B1795" s="2">
        <v>112.27</v>
      </c>
      <c r="C1795" s="2">
        <v>112.49</v>
      </c>
      <c r="D1795" s="2">
        <v>112.1</v>
      </c>
      <c r="E1795" s="2">
        <v>112.48</v>
      </c>
      <c r="F1795" s="2">
        <v>0.22</v>
      </c>
      <c r="G1795" s="2">
        <v>-475</v>
      </c>
      <c r="J1795" s="27">
        <v>41717</v>
      </c>
      <c r="K1795" s="2">
        <v>105.83</v>
      </c>
      <c r="L1795" s="2">
        <v>105.87</v>
      </c>
      <c r="M1795" s="2">
        <v>105.78</v>
      </c>
      <c r="N1795" s="2">
        <v>105.86</v>
      </c>
      <c r="O1795" s="2">
        <v>0.04</v>
      </c>
      <c r="P1795" s="2">
        <v>-1404</v>
      </c>
    </row>
    <row r="1796" spans="1:16" x14ac:dyDescent="0.3">
      <c r="A1796" s="27">
        <v>41716</v>
      </c>
      <c r="B1796" s="2">
        <v>112.52</v>
      </c>
      <c r="C1796" s="2">
        <v>112.59</v>
      </c>
      <c r="D1796" s="2">
        <v>112.4</v>
      </c>
      <c r="E1796" s="2">
        <v>112.47</v>
      </c>
      <c r="F1796" s="2">
        <v>-0.11</v>
      </c>
      <c r="G1796" s="2">
        <v>714</v>
      </c>
      <c r="J1796" s="27">
        <v>41716</v>
      </c>
      <c r="K1796" s="2">
        <v>106.03</v>
      </c>
      <c r="L1796" s="2">
        <v>106.05</v>
      </c>
      <c r="M1796" s="2">
        <v>106</v>
      </c>
      <c r="N1796" s="2">
        <v>106.03</v>
      </c>
      <c r="O1796" s="2">
        <v>0.01</v>
      </c>
      <c r="P1796" s="2">
        <v>4091</v>
      </c>
    </row>
    <row r="1797" spans="1:16" x14ac:dyDescent="0.3">
      <c r="A1797" s="27">
        <v>41715</v>
      </c>
      <c r="B1797" s="2">
        <v>112.95</v>
      </c>
      <c r="C1797" s="2">
        <v>113.03</v>
      </c>
      <c r="D1797" s="2">
        <v>112.56</v>
      </c>
      <c r="E1797" s="2">
        <v>112.58</v>
      </c>
      <c r="F1797" s="2">
        <v>-0.47</v>
      </c>
      <c r="G1797" s="2">
        <v>350</v>
      </c>
      <c r="J1797" s="27">
        <v>41715</v>
      </c>
      <c r="K1797" s="2">
        <v>106.12</v>
      </c>
      <c r="L1797" s="2">
        <v>106.14</v>
      </c>
      <c r="M1797" s="2">
        <v>106.01</v>
      </c>
      <c r="N1797" s="2">
        <v>106.02</v>
      </c>
      <c r="O1797" s="2">
        <v>-0.13</v>
      </c>
      <c r="P1797" s="2">
        <v>1163</v>
      </c>
    </row>
    <row r="1798" spans="1:16" x14ac:dyDescent="0.3">
      <c r="A1798" s="27">
        <v>41712</v>
      </c>
      <c r="B1798" s="2">
        <v>112.64</v>
      </c>
      <c r="C1798" s="2">
        <v>113.05</v>
      </c>
      <c r="D1798" s="2">
        <v>112.64</v>
      </c>
      <c r="E1798" s="2">
        <v>113.05</v>
      </c>
      <c r="F1798" s="2">
        <v>0.64</v>
      </c>
      <c r="G1798" s="2">
        <v>1949</v>
      </c>
      <c r="J1798" s="27">
        <v>41712</v>
      </c>
      <c r="K1798" s="2">
        <v>106.03</v>
      </c>
      <c r="L1798" s="2">
        <v>106.15</v>
      </c>
      <c r="M1798" s="2">
        <v>106.03</v>
      </c>
      <c r="N1798" s="2">
        <v>106.15</v>
      </c>
      <c r="O1798" s="2">
        <v>0.18</v>
      </c>
      <c r="P1798" s="2">
        <v>16212</v>
      </c>
    </row>
    <row r="1799" spans="1:16" x14ac:dyDescent="0.3">
      <c r="A1799" s="27">
        <v>41711</v>
      </c>
      <c r="B1799" s="2">
        <v>112.36</v>
      </c>
      <c r="C1799" s="2">
        <v>112.6</v>
      </c>
      <c r="D1799" s="2">
        <v>112.3</v>
      </c>
      <c r="E1799" s="2">
        <v>112.41</v>
      </c>
      <c r="F1799" s="2">
        <v>0.06</v>
      </c>
      <c r="G1799" s="2">
        <v>-708</v>
      </c>
      <c r="J1799" s="27">
        <v>41711</v>
      </c>
      <c r="K1799" s="2">
        <v>105.97</v>
      </c>
      <c r="L1799" s="2">
        <v>106.01</v>
      </c>
      <c r="M1799" s="2">
        <v>105.94</v>
      </c>
      <c r="N1799" s="2">
        <v>105.97</v>
      </c>
      <c r="O1799" s="2">
        <v>0.01</v>
      </c>
      <c r="P1799" s="2">
        <v>4905</v>
      </c>
    </row>
    <row r="1800" spans="1:16" x14ac:dyDescent="0.3">
      <c r="A1800" s="27">
        <v>41710</v>
      </c>
      <c r="B1800" s="2">
        <v>112.17</v>
      </c>
      <c r="C1800" s="2">
        <v>112.35</v>
      </c>
      <c r="D1800" s="2">
        <v>112.12</v>
      </c>
      <c r="E1800" s="2">
        <v>112.35</v>
      </c>
      <c r="F1800" s="2">
        <v>0.25</v>
      </c>
      <c r="G1800" s="2">
        <v>-79</v>
      </c>
      <c r="J1800" s="27">
        <v>41710</v>
      </c>
      <c r="K1800" s="2">
        <v>105.93</v>
      </c>
      <c r="L1800" s="2">
        <v>105.97</v>
      </c>
      <c r="M1800" s="2">
        <v>105.92</v>
      </c>
      <c r="N1800" s="2">
        <v>105.96</v>
      </c>
      <c r="O1800" s="2">
        <v>0.05</v>
      </c>
      <c r="P1800" s="2">
        <v>3513</v>
      </c>
    </row>
    <row r="1801" spans="1:16" x14ac:dyDescent="0.3">
      <c r="A1801" s="27">
        <v>41709</v>
      </c>
      <c r="B1801" s="2">
        <v>112.06</v>
      </c>
      <c r="C1801" s="2">
        <v>112.18</v>
      </c>
      <c r="D1801" s="2">
        <v>111.98</v>
      </c>
      <c r="E1801" s="2">
        <v>112.1</v>
      </c>
      <c r="F1801" s="2">
        <v>0.02</v>
      </c>
      <c r="G1801" s="2">
        <v>506</v>
      </c>
      <c r="J1801" s="27">
        <v>41709</v>
      </c>
      <c r="K1801" s="2">
        <v>105.89</v>
      </c>
      <c r="L1801" s="2">
        <v>105.93</v>
      </c>
      <c r="M1801" s="2">
        <v>105.87</v>
      </c>
      <c r="N1801" s="2">
        <v>105.91</v>
      </c>
      <c r="O1801" s="2">
        <v>0.01</v>
      </c>
      <c r="P1801" s="2">
        <v>-2536</v>
      </c>
    </row>
    <row r="1802" spans="1:16" x14ac:dyDescent="0.3">
      <c r="A1802" s="27">
        <v>41708</v>
      </c>
      <c r="B1802" s="2">
        <v>111.7</v>
      </c>
      <c r="C1802" s="2">
        <v>112.08</v>
      </c>
      <c r="D1802" s="2">
        <v>111.7</v>
      </c>
      <c r="E1802" s="2">
        <v>112.08</v>
      </c>
      <c r="F1802" s="2">
        <v>0.18</v>
      </c>
      <c r="G1802" s="2">
        <v>591</v>
      </c>
      <c r="J1802" s="27">
        <v>41708</v>
      </c>
      <c r="K1802" s="2">
        <v>105.79</v>
      </c>
      <c r="L1802" s="2">
        <v>105.9</v>
      </c>
      <c r="M1802" s="2">
        <v>105.79</v>
      </c>
      <c r="N1802" s="2">
        <v>105.9</v>
      </c>
      <c r="O1802" s="2">
        <v>0.06</v>
      </c>
      <c r="P1802" s="2">
        <v>-237</v>
      </c>
    </row>
    <row r="1803" spans="1:16" x14ac:dyDescent="0.3">
      <c r="A1803" s="27">
        <v>41705</v>
      </c>
      <c r="B1803" s="2">
        <v>111.87</v>
      </c>
      <c r="C1803" s="2">
        <v>112.02</v>
      </c>
      <c r="D1803" s="2">
        <v>111.82</v>
      </c>
      <c r="E1803" s="2">
        <v>111.9</v>
      </c>
      <c r="F1803" s="2">
        <v>-0.1</v>
      </c>
      <c r="G1803" s="2">
        <v>570</v>
      </c>
      <c r="J1803" s="27">
        <v>41705</v>
      </c>
      <c r="K1803" s="2">
        <v>105.81</v>
      </c>
      <c r="L1803" s="2">
        <v>105.85</v>
      </c>
      <c r="M1803" s="2">
        <v>105.79</v>
      </c>
      <c r="N1803" s="2">
        <v>105.84</v>
      </c>
      <c r="O1803" s="2">
        <v>0</v>
      </c>
      <c r="P1803" s="2">
        <v>-698</v>
      </c>
    </row>
    <row r="1804" spans="1:16" x14ac:dyDescent="0.3">
      <c r="A1804" s="27">
        <v>41704</v>
      </c>
      <c r="B1804" s="2">
        <v>112.04</v>
      </c>
      <c r="C1804" s="2">
        <v>112.18</v>
      </c>
      <c r="D1804" s="2">
        <v>111.85</v>
      </c>
      <c r="E1804" s="2">
        <v>112</v>
      </c>
      <c r="F1804" s="2">
        <v>-0.05</v>
      </c>
      <c r="G1804" s="2">
        <v>-2253</v>
      </c>
      <c r="J1804" s="27">
        <v>41704</v>
      </c>
      <c r="K1804" s="2">
        <v>105.83</v>
      </c>
      <c r="L1804" s="2">
        <v>105.87</v>
      </c>
      <c r="M1804" s="2">
        <v>105.8</v>
      </c>
      <c r="N1804" s="2">
        <v>105.84</v>
      </c>
      <c r="O1804" s="2">
        <v>0</v>
      </c>
      <c r="P1804" s="2">
        <v>-2668</v>
      </c>
    </row>
    <row r="1805" spans="1:16" x14ac:dyDescent="0.3">
      <c r="A1805" s="27">
        <v>41703</v>
      </c>
      <c r="B1805" s="2">
        <v>111.71</v>
      </c>
      <c r="C1805" s="2">
        <v>112.05</v>
      </c>
      <c r="D1805" s="2">
        <v>111.64</v>
      </c>
      <c r="E1805" s="2">
        <v>112.05</v>
      </c>
      <c r="F1805" s="2">
        <v>0.18</v>
      </c>
      <c r="G1805" s="2">
        <v>-1096</v>
      </c>
      <c r="J1805" s="27">
        <v>41703</v>
      </c>
      <c r="K1805" s="2">
        <v>105.73</v>
      </c>
      <c r="L1805" s="2">
        <v>105.84</v>
      </c>
      <c r="M1805" s="2">
        <v>105.72</v>
      </c>
      <c r="N1805" s="2">
        <v>105.84</v>
      </c>
      <c r="O1805" s="2">
        <v>0.06</v>
      </c>
      <c r="P1805" s="2">
        <v>-13333</v>
      </c>
    </row>
    <row r="1806" spans="1:16" x14ac:dyDescent="0.3">
      <c r="A1806" s="27">
        <v>41702</v>
      </c>
      <c r="B1806" s="2">
        <v>112.2</v>
      </c>
      <c r="C1806" s="2">
        <v>112.28</v>
      </c>
      <c r="D1806" s="2">
        <v>111.84</v>
      </c>
      <c r="E1806" s="2">
        <v>111.87</v>
      </c>
      <c r="F1806" s="2">
        <v>-0.16</v>
      </c>
      <c r="G1806" s="2">
        <v>-1985</v>
      </c>
      <c r="J1806" s="27">
        <v>41702</v>
      </c>
      <c r="K1806" s="2">
        <v>105.84</v>
      </c>
      <c r="L1806" s="2">
        <v>105.85</v>
      </c>
      <c r="M1806" s="2">
        <v>105.74</v>
      </c>
      <c r="N1806" s="2">
        <v>105.78</v>
      </c>
      <c r="O1806" s="2">
        <v>-0.02</v>
      </c>
      <c r="P1806" s="2">
        <v>-15646</v>
      </c>
    </row>
    <row r="1807" spans="1:16" x14ac:dyDescent="0.3">
      <c r="A1807" s="27">
        <v>41701</v>
      </c>
      <c r="B1807" s="2">
        <v>112.7</v>
      </c>
      <c r="C1807" s="2">
        <v>112.81</v>
      </c>
      <c r="D1807" s="2">
        <v>111.92</v>
      </c>
      <c r="E1807" s="2">
        <v>112.03</v>
      </c>
      <c r="F1807" s="2">
        <v>-0.61</v>
      </c>
      <c r="G1807" s="2">
        <v>338</v>
      </c>
      <c r="J1807" s="27">
        <v>41701</v>
      </c>
      <c r="K1807" s="2">
        <v>106</v>
      </c>
      <c r="L1807" s="2">
        <v>106.03</v>
      </c>
      <c r="M1807" s="2">
        <v>105.48</v>
      </c>
      <c r="N1807" s="2">
        <v>105.8</v>
      </c>
      <c r="O1807" s="2">
        <v>-0.18</v>
      </c>
      <c r="P1807" s="2">
        <v>-13572</v>
      </c>
    </row>
    <row r="1808" spans="1:16" x14ac:dyDescent="0.3">
      <c r="A1808" s="27">
        <v>41698</v>
      </c>
      <c r="B1808" s="2">
        <v>112.67</v>
      </c>
      <c r="C1808" s="2">
        <v>112.7</v>
      </c>
      <c r="D1808" s="2">
        <v>112.44</v>
      </c>
      <c r="E1808" s="2">
        <v>112.64</v>
      </c>
      <c r="F1808" s="2">
        <v>0.05</v>
      </c>
      <c r="G1808" s="2">
        <v>-743</v>
      </c>
      <c r="J1808" s="27">
        <v>41698</v>
      </c>
      <c r="K1808" s="2">
        <v>105.99</v>
      </c>
      <c r="L1808" s="2">
        <v>105.99</v>
      </c>
      <c r="M1808" s="2">
        <v>105.93</v>
      </c>
      <c r="N1808" s="2">
        <v>105.98</v>
      </c>
      <c r="O1808" s="2">
        <v>0.01</v>
      </c>
      <c r="P1808" s="2">
        <v>-3778</v>
      </c>
    </row>
    <row r="1809" spans="1:16" x14ac:dyDescent="0.3">
      <c r="A1809" s="27">
        <v>41697</v>
      </c>
      <c r="B1809" s="2">
        <v>112.62</v>
      </c>
      <c r="C1809" s="2">
        <v>112.67</v>
      </c>
      <c r="D1809" s="2">
        <v>112.49</v>
      </c>
      <c r="E1809" s="2">
        <v>112.59</v>
      </c>
      <c r="F1809" s="2">
        <v>0.14000000000000001</v>
      </c>
      <c r="G1809" s="2">
        <v>742</v>
      </c>
      <c r="J1809" s="27">
        <v>41697</v>
      </c>
      <c r="K1809" s="2">
        <v>105.97</v>
      </c>
      <c r="L1809" s="2">
        <v>105.98</v>
      </c>
      <c r="M1809" s="2">
        <v>105.93</v>
      </c>
      <c r="N1809" s="2">
        <v>105.97</v>
      </c>
      <c r="O1809" s="2">
        <v>0.05</v>
      </c>
      <c r="P1809" s="2">
        <v>-414</v>
      </c>
    </row>
    <row r="1810" spans="1:16" x14ac:dyDescent="0.3">
      <c r="A1810" s="27">
        <v>41696</v>
      </c>
      <c r="B1810" s="2">
        <v>112.71</v>
      </c>
      <c r="C1810" s="2">
        <v>112.78</v>
      </c>
      <c r="D1810" s="2">
        <v>112.42</v>
      </c>
      <c r="E1810" s="2">
        <v>112.45</v>
      </c>
      <c r="F1810" s="2">
        <v>-0.15</v>
      </c>
      <c r="G1810" s="2">
        <v>1102</v>
      </c>
      <c r="J1810" s="27">
        <v>41696</v>
      </c>
      <c r="K1810" s="2">
        <v>105.97</v>
      </c>
      <c r="L1810" s="2">
        <v>106</v>
      </c>
      <c r="M1810" s="2">
        <v>105.9</v>
      </c>
      <c r="N1810" s="2">
        <v>105.92</v>
      </c>
      <c r="O1810" s="2">
        <v>-0.02</v>
      </c>
      <c r="P1810" s="2">
        <v>1915</v>
      </c>
    </row>
    <row r="1811" spans="1:16" x14ac:dyDescent="0.3">
      <c r="A1811" s="27">
        <v>41695</v>
      </c>
      <c r="B1811" s="2">
        <v>112.44</v>
      </c>
      <c r="C1811" s="2">
        <v>112.65</v>
      </c>
      <c r="D1811" s="2">
        <v>112.44</v>
      </c>
      <c r="E1811" s="2">
        <v>112.6</v>
      </c>
      <c r="F1811" s="2">
        <v>0.11</v>
      </c>
      <c r="G1811" s="2">
        <v>228</v>
      </c>
      <c r="J1811" s="27">
        <v>41695</v>
      </c>
      <c r="K1811" s="2">
        <v>105.88</v>
      </c>
      <c r="L1811" s="2">
        <v>105.94</v>
      </c>
      <c r="M1811" s="2">
        <v>105.88</v>
      </c>
      <c r="N1811" s="2">
        <v>105.94</v>
      </c>
      <c r="O1811" s="2">
        <v>0.05</v>
      </c>
      <c r="P1811" s="2">
        <v>1173</v>
      </c>
    </row>
    <row r="1812" spans="1:16" x14ac:dyDescent="0.3">
      <c r="A1812" s="27">
        <v>41694</v>
      </c>
      <c r="B1812" s="2">
        <v>112.4</v>
      </c>
      <c r="C1812" s="2">
        <v>112.57</v>
      </c>
      <c r="D1812" s="2">
        <v>112.36</v>
      </c>
      <c r="E1812" s="2">
        <v>112.49</v>
      </c>
      <c r="F1812" s="2">
        <v>0.2</v>
      </c>
      <c r="G1812" s="2">
        <v>2004</v>
      </c>
      <c r="J1812" s="27">
        <v>41694</v>
      </c>
      <c r="K1812" s="2">
        <v>105.88</v>
      </c>
      <c r="L1812" s="2">
        <v>105.91</v>
      </c>
      <c r="M1812" s="2">
        <v>105.87</v>
      </c>
      <c r="N1812" s="2">
        <v>105.89</v>
      </c>
      <c r="O1812" s="2">
        <v>0.04</v>
      </c>
      <c r="P1812" s="2">
        <v>4952</v>
      </c>
    </row>
    <row r="1813" spans="1:16" x14ac:dyDescent="0.3">
      <c r="A1813" s="27">
        <v>41691</v>
      </c>
      <c r="B1813" s="2">
        <v>112.38</v>
      </c>
      <c r="C1813" s="2">
        <v>112.48</v>
      </c>
      <c r="D1813" s="2">
        <v>112.25</v>
      </c>
      <c r="E1813" s="2">
        <v>112.29</v>
      </c>
      <c r="F1813" s="2">
        <v>-0.35</v>
      </c>
      <c r="G1813" s="2">
        <v>73</v>
      </c>
      <c r="J1813" s="27">
        <v>41691</v>
      </c>
      <c r="K1813" s="2">
        <v>105.86</v>
      </c>
      <c r="L1813" s="2">
        <v>105.89</v>
      </c>
      <c r="M1813" s="2">
        <v>105.83</v>
      </c>
      <c r="N1813" s="2">
        <v>105.85</v>
      </c>
      <c r="O1813" s="2">
        <v>-0.08</v>
      </c>
      <c r="P1813" s="2">
        <v>-817</v>
      </c>
    </row>
    <row r="1814" spans="1:16" x14ac:dyDescent="0.3">
      <c r="A1814" s="27">
        <v>41690</v>
      </c>
      <c r="B1814" s="2">
        <v>112.42</v>
      </c>
      <c r="C1814" s="2">
        <v>112.75</v>
      </c>
      <c r="D1814" s="2">
        <v>112.37</v>
      </c>
      <c r="E1814" s="2">
        <v>112.64</v>
      </c>
      <c r="F1814" s="2">
        <v>7.0000000000000007E-2</v>
      </c>
      <c r="G1814" s="2">
        <v>-29</v>
      </c>
      <c r="J1814" s="27">
        <v>41690</v>
      </c>
      <c r="K1814" s="2">
        <v>105.89</v>
      </c>
      <c r="L1814" s="2">
        <v>105.96</v>
      </c>
      <c r="M1814" s="2">
        <v>105.88</v>
      </c>
      <c r="N1814" s="2">
        <v>105.93</v>
      </c>
      <c r="O1814" s="2">
        <v>0</v>
      </c>
      <c r="P1814" s="2">
        <v>3779</v>
      </c>
    </row>
    <row r="1815" spans="1:16" x14ac:dyDescent="0.3">
      <c r="A1815" s="27">
        <v>41689</v>
      </c>
      <c r="B1815" s="2">
        <v>112.53</v>
      </c>
      <c r="C1815" s="2">
        <v>112.6</v>
      </c>
      <c r="D1815" s="2">
        <v>112.48</v>
      </c>
      <c r="E1815" s="2">
        <v>112.57</v>
      </c>
      <c r="F1815" s="2">
        <v>0.23</v>
      </c>
      <c r="G1815" s="2">
        <v>971</v>
      </c>
      <c r="J1815" s="27">
        <v>41689</v>
      </c>
      <c r="K1815" s="2">
        <v>105.93</v>
      </c>
      <c r="L1815" s="2">
        <v>105.94</v>
      </c>
      <c r="M1815" s="2">
        <v>105.91</v>
      </c>
      <c r="N1815" s="2">
        <v>105.93</v>
      </c>
      <c r="O1815" s="2">
        <v>0.04</v>
      </c>
      <c r="P1815" s="2">
        <v>5423</v>
      </c>
    </row>
    <row r="1816" spans="1:16" x14ac:dyDescent="0.3">
      <c r="A1816" s="27">
        <v>41688</v>
      </c>
      <c r="B1816" s="2">
        <v>112.54</v>
      </c>
      <c r="C1816" s="2">
        <v>112.57</v>
      </c>
      <c r="D1816" s="2">
        <v>112.28</v>
      </c>
      <c r="E1816" s="2">
        <v>112.34</v>
      </c>
      <c r="F1816" s="2">
        <v>-0.21</v>
      </c>
      <c r="G1816" s="2">
        <v>-888</v>
      </c>
      <c r="J1816" s="27">
        <v>41688</v>
      </c>
      <c r="K1816" s="2">
        <v>105.92</v>
      </c>
      <c r="L1816" s="2">
        <v>105.93</v>
      </c>
      <c r="M1816" s="2">
        <v>105.86</v>
      </c>
      <c r="N1816" s="2">
        <v>105.89</v>
      </c>
      <c r="O1816" s="2">
        <v>-0.03</v>
      </c>
      <c r="P1816" s="2">
        <v>-3170</v>
      </c>
    </row>
    <row r="1817" spans="1:16" x14ac:dyDescent="0.3">
      <c r="A1817" s="27">
        <v>41687</v>
      </c>
      <c r="B1817" s="2">
        <v>112.67</v>
      </c>
      <c r="C1817" s="2">
        <v>112.7</v>
      </c>
      <c r="D1817" s="2">
        <v>112.54</v>
      </c>
      <c r="E1817" s="2">
        <v>112.55</v>
      </c>
      <c r="F1817" s="2">
        <v>-0.19</v>
      </c>
      <c r="G1817" s="2">
        <v>2305</v>
      </c>
      <c r="J1817" s="27">
        <v>41687</v>
      </c>
      <c r="K1817" s="2">
        <v>105.95</v>
      </c>
      <c r="L1817" s="2">
        <v>105.96</v>
      </c>
      <c r="M1817" s="2">
        <v>105.91</v>
      </c>
      <c r="N1817" s="2">
        <v>105.92</v>
      </c>
      <c r="O1817" s="2">
        <v>-0.05</v>
      </c>
      <c r="P1817" s="2">
        <v>2930</v>
      </c>
    </row>
    <row r="1818" spans="1:16" x14ac:dyDescent="0.3">
      <c r="A1818" s="27">
        <v>41684</v>
      </c>
      <c r="B1818" s="2">
        <v>112.6</v>
      </c>
      <c r="C1818" s="2">
        <v>112.87</v>
      </c>
      <c r="D1818" s="2">
        <v>112.43</v>
      </c>
      <c r="E1818" s="2">
        <v>112.74</v>
      </c>
      <c r="F1818" s="2">
        <v>0.14000000000000001</v>
      </c>
      <c r="G1818" s="2">
        <v>-1037</v>
      </c>
      <c r="J1818" s="27">
        <v>41684</v>
      </c>
      <c r="K1818" s="2">
        <v>105.94</v>
      </c>
      <c r="L1818" s="2">
        <v>106</v>
      </c>
      <c r="M1818" s="2">
        <v>105.89</v>
      </c>
      <c r="N1818" s="2">
        <v>105.97</v>
      </c>
      <c r="O1818" s="2">
        <v>0.02</v>
      </c>
      <c r="P1818" s="2">
        <v>2401</v>
      </c>
    </row>
    <row r="1819" spans="1:16" x14ac:dyDescent="0.3">
      <c r="A1819" s="27">
        <v>41683</v>
      </c>
      <c r="B1819" s="2">
        <v>112.15</v>
      </c>
      <c r="C1819" s="2">
        <v>112.62</v>
      </c>
      <c r="D1819" s="2">
        <v>112.1</v>
      </c>
      <c r="E1819" s="2">
        <v>112.6</v>
      </c>
      <c r="F1819" s="2">
        <v>0.33</v>
      </c>
      <c r="G1819" s="2">
        <v>687</v>
      </c>
      <c r="J1819" s="27">
        <v>41683</v>
      </c>
      <c r="K1819" s="2">
        <v>105.9</v>
      </c>
      <c r="L1819" s="2">
        <v>105.97</v>
      </c>
      <c r="M1819" s="2">
        <v>105.87</v>
      </c>
      <c r="N1819" s="2">
        <v>105.95</v>
      </c>
      <c r="O1819" s="2">
        <v>0.03</v>
      </c>
      <c r="P1819" s="2">
        <v>4416</v>
      </c>
    </row>
    <row r="1820" spans="1:16" x14ac:dyDescent="0.3">
      <c r="A1820" s="27">
        <v>41682</v>
      </c>
      <c r="B1820" s="2">
        <v>112.13</v>
      </c>
      <c r="C1820" s="2">
        <v>112.29</v>
      </c>
      <c r="D1820" s="2">
        <v>112.06</v>
      </c>
      <c r="E1820" s="2">
        <v>112.27</v>
      </c>
      <c r="F1820" s="2">
        <v>-0.01</v>
      </c>
      <c r="G1820" s="2">
        <v>-38</v>
      </c>
      <c r="J1820" s="27">
        <v>41682</v>
      </c>
      <c r="K1820" s="2">
        <v>105.88</v>
      </c>
      <c r="L1820" s="2">
        <v>105.92</v>
      </c>
      <c r="M1820" s="2">
        <v>105.85</v>
      </c>
      <c r="N1820" s="2">
        <v>105.92</v>
      </c>
      <c r="O1820" s="2">
        <v>0</v>
      </c>
      <c r="P1820" s="2">
        <v>-1876</v>
      </c>
    </row>
    <row r="1821" spans="1:16" x14ac:dyDescent="0.3">
      <c r="A1821" s="27">
        <v>41681</v>
      </c>
      <c r="B1821" s="2">
        <v>112.15</v>
      </c>
      <c r="C1821" s="2">
        <v>112.45</v>
      </c>
      <c r="D1821" s="2">
        <v>112.05</v>
      </c>
      <c r="E1821" s="2">
        <v>112.28</v>
      </c>
      <c r="F1821" s="2">
        <v>0.16</v>
      </c>
      <c r="G1821" s="2">
        <v>-355</v>
      </c>
      <c r="J1821" s="27">
        <v>41681</v>
      </c>
      <c r="K1821" s="2">
        <v>105.9</v>
      </c>
      <c r="L1821" s="2">
        <v>105.97</v>
      </c>
      <c r="M1821" s="2">
        <v>105.88</v>
      </c>
      <c r="N1821" s="2">
        <v>105.92</v>
      </c>
      <c r="O1821" s="2">
        <v>0.02</v>
      </c>
      <c r="P1821" s="2">
        <v>7245</v>
      </c>
    </row>
    <row r="1822" spans="1:16" x14ac:dyDescent="0.3">
      <c r="A1822" s="27">
        <v>41680</v>
      </c>
      <c r="B1822" s="2">
        <v>111.92</v>
      </c>
      <c r="C1822" s="2">
        <v>112.12</v>
      </c>
      <c r="D1822" s="2">
        <v>111.87</v>
      </c>
      <c r="E1822" s="2">
        <v>112.12</v>
      </c>
      <c r="F1822" s="2">
        <v>0.2</v>
      </c>
      <c r="G1822" s="2">
        <v>1799</v>
      </c>
      <c r="J1822" s="27">
        <v>41680</v>
      </c>
      <c r="K1822" s="2">
        <v>105.85</v>
      </c>
      <c r="L1822" s="2">
        <v>105.91</v>
      </c>
      <c r="M1822" s="2">
        <v>105.84</v>
      </c>
      <c r="N1822" s="2">
        <v>105.9</v>
      </c>
      <c r="O1822" s="2">
        <v>0.06</v>
      </c>
      <c r="P1822" s="2">
        <v>6347</v>
      </c>
    </row>
    <row r="1823" spans="1:16" x14ac:dyDescent="0.3">
      <c r="A1823" s="27">
        <v>41677</v>
      </c>
      <c r="B1823" s="2">
        <v>111.99</v>
      </c>
      <c r="C1823" s="2">
        <v>112.17</v>
      </c>
      <c r="D1823" s="2">
        <v>111.88</v>
      </c>
      <c r="E1823" s="2">
        <v>111.92</v>
      </c>
      <c r="F1823" s="2">
        <v>-0.22</v>
      </c>
      <c r="G1823" s="2">
        <v>95</v>
      </c>
      <c r="J1823" s="27">
        <v>41677</v>
      </c>
      <c r="K1823" s="2">
        <v>105.83</v>
      </c>
      <c r="L1823" s="2">
        <v>105.89</v>
      </c>
      <c r="M1823" s="2">
        <v>105.81</v>
      </c>
      <c r="N1823" s="2">
        <v>105.84</v>
      </c>
      <c r="O1823" s="2">
        <v>-0.03</v>
      </c>
      <c r="P1823" s="2">
        <v>3970</v>
      </c>
    </row>
    <row r="1824" spans="1:16" x14ac:dyDescent="0.3">
      <c r="A1824" s="27">
        <v>41676</v>
      </c>
      <c r="B1824" s="2">
        <v>112.03</v>
      </c>
      <c r="C1824" s="2">
        <v>112.14</v>
      </c>
      <c r="D1824" s="2">
        <v>111.83</v>
      </c>
      <c r="E1824" s="2">
        <v>112.14</v>
      </c>
      <c r="F1824" s="2">
        <v>0.05</v>
      </c>
      <c r="G1824" s="2">
        <v>-679</v>
      </c>
      <c r="J1824" s="27">
        <v>41676</v>
      </c>
      <c r="K1824" s="2">
        <v>105.82</v>
      </c>
      <c r="L1824" s="2">
        <v>105.87</v>
      </c>
      <c r="M1824" s="2">
        <v>105.78</v>
      </c>
      <c r="N1824" s="2">
        <v>105.87</v>
      </c>
      <c r="O1824" s="2">
        <v>0.02</v>
      </c>
      <c r="P1824" s="2">
        <v>-3279</v>
      </c>
    </row>
    <row r="1825" spans="1:16" x14ac:dyDescent="0.3">
      <c r="A1825" s="27">
        <v>41675</v>
      </c>
      <c r="B1825" s="2">
        <v>112.02</v>
      </c>
      <c r="C1825" s="2">
        <v>112.36</v>
      </c>
      <c r="D1825" s="2">
        <v>112.02</v>
      </c>
      <c r="E1825" s="2">
        <v>112.09</v>
      </c>
      <c r="F1825" s="2">
        <v>-0.08</v>
      </c>
      <c r="G1825" s="2">
        <v>75</v>
      </c>
      <c r="J1825" s="27">
        <v>41675</v>
      </c>
      <c r="K1825" s="2">
        <v>105.86</v>
      </c>
      <c r="L1825" s="2">
        <v>105.94</v>
      </c>
      <c r="M1825" s="2">
        <v>105.85</v>
      </c>
      <c r="N1825" s="2">
        <v>105.85</v>
      </c>
      <c r="O1825" s="2">
        <v>-0.04</v>
      </c>
      <c r="P1825" s="2">
        <v>5345</v>
      </c>
    </row>
    <row r="1826" spans="1:16" x14ac:dyDescent="0.3">
      <c r="A1826" s="27">
        <v>41674</v>
      </c>
      <c r="B1826" s="2">
        <v>111.81</v>
      </c>
      <c r="C1826" s="2">
        <v>112.25</v>
      </c>
      <c r="D1826" s="2">
        <v>111.78</v>
      </c>
      <c r="E1826" s="2">
        <v>112.17</v>
      </c>
      <c r="F1826" s="2">
        <v>0.6</v>
      </c>
      <c r="G1826" s="2">
        <v>486</v>
      </c>
      <c r="J1826" s="27">
        <v>41674</v>
      </c>
      <c r="K1826" s="2">
        <v>105.81</v>
      </c>
      <c r="L1826" s="2">
        <v>105.91</v>
      </c>
      <c r="M1826" s="2">
        <v>105.8</v>
      </c>
      <c r="N1826" s="2">
        <v>105.89</v>
      </c>
      <c r="O1826" s="2">
        <v>0.14000000000000001</v>
      </c>
      <c r="P1826" s="2">
        <v>14470</v>
      </c>
    </row>
    <row r="1827" spans="1:16" x14ac:dyDescent="0.3">
      <c r="A1827" s="27">
        <v>41673</v>
      </c>
      <c r="B1827" s="2">
        <v>111.85</v>
      </c>
      <c r="C1827" s="2">
        <v>111.85</v>
      </c>
      <c r="D1827" s="2">
        <v>111.43</v>
      </c>
      <c r="E1827" s="2">
        <v>111.57</v>
      </c>
      <c r="F1827" s="2">
        <v>0.09</v>
      </c>
      <c r="G1827" s="2">
        <v>-108</v>
      </c>
      <c r="J1827" s="27">
        <v>41673</v>
      </c>
      <c r="K1827" s="2">
        <v>105.83</v>
      </c>
      <c r="L1827" s="2">
        <v>105.83</v>
      </c>
      <c r="M1827" s="2">
        <v>105.72</v>
      </c>
      <c r="N1827" s="2">
        <v>105.75</v>
      </c>
      <c r="O1827" s="2">
        <v>0.01</v>
      </c>
      <c r="P1827" s="2">
        <v>2042</v>
      </c>
    </row>
    <row r="1828" spans="1:16" x14ac:dyDescent="0.3">
      <c r="A1828" s="27">
        <v>41668</v>
      </c>
      <c r="B1828" s="2">
        <v>111.44</v>
      </c>
      <c r="C1828" s="2">
        <v>111.48</v>
      </c>
      <c r="D1828" s="2">
        <v>111.26</v>
      </c>
      <c r="E1828" s="2">
        <v>111.48</v>
      </c>
      <c r="F1828" s="2">
        <v>-7.0000000000000007E-2</v>
      </c>
      <c r="G1828" s="2">
        <v>-1335</v>
      </c>
      <c r="J1828" s="27">
        <v>41668</v>
      </c>
      <c r="K1828" s="2">
        <v>105.69</v>
      </c>
      <c r="L1828" s="2">
        <v>105.74</v>
      </c>
      <c r="M1828" s="2">
        <v>105.63</v>
      </c>
      <c r="N1828" s="2">
        <v>105.74</v>
      </c>
      <c r="O1828" s="2">
        <v>0.01</v>
      </c>
      <c r="P1828" s="2">
        <v>2934</v>
      </c>
    </row>
    <row r="1829" spans="1:16" x14ac:dyDescent="0.3">
      <c r="A1829" s="27">
        <v>41667</v>
      </c>
      <c r="B1829" s="2">
        <v>111.55</v>
      </c>
      <c r="C1829" s="2">
        <v>111.63</v>
      </c>
      <c r="D1829" s="2">
        <v>111.38</v>
      </c>
      <c r="E1829" s="2">
        <v>111.55</v>
      </c>
      <c r="F1829" s="2">
        <v>7.0000000000000007E-2</v>
      </c>
      <c r="G1829" s="2">
        <v>1359</v>
      </c>
      <c r="J1829" s="27">
        <v>41667</v>
      </c>
      <c r="K1829" s="2">
        <v>105.7</v>
      </c>
      <c r="L1829" s="2">
        <v>105.75</v>
      </c>
      <c r="M1829" s="2">
        <v>105.66</v>
      </c>
      <c r="N1829" s="2">
        <v>105.73</v>
      </c>
      <c r="O1829" s="2">
        <v>0.04</v>
      </c>
      <c r="P1829" s="2">
        <v>3818</v>
      </c>
    </row>
    <row r="1830" spans="1:16" x14ac:dyDescent="0.3">
      <c r="A1830" s="27">
        <v>41666</v>
      </c>
      <c r="B1830" s="2">
        <v>112.05</v>
      </c>
      <c r="C1830" s="2">
        <v>112.07</v>
      </c>
      <c r="D1830" s="2">
        <v>111.48</v>
      </c>
      <c r="E1830" s="2">
        <v>111.48</v>
      </c>
      <c r="F1830" s="2">
        <v>-0.26</v>
      </c>
      <c r="G1830" s="2">
        <v>3908</v>
      </c>
      <c r="J1830" s="27">
        <v>41666</v>
      </c>
      <c r="K1830" s="2">
        <v>105.86</v>
      </c>
      <c r="L1830" s="2">
        <v>105.88</v>
      </c>
      <c r="M1830" s="2">
        <v>105.69</v>
      </c>
      <c r="N1830" s="2">
        <v>105.69</v>
      </c>
      <c r="O1830" s="2">
        <v>-0.09</v>
      </c>
      <c r="P1830" s="2">
        <v>-17644</v>
      </c>
    </row>
    <row r="1831" spans="1:16" x14ac:dyDescent="0.3">
      <c r="A1831" s="27">
        <v>41663</v>
      </c>
      <c r="B1831" s="2">
        <v>111.45</v>
      </c>
      <c r="C1831" s="2">
        <v>111.78</v>
      </c>
      <c r="D1831" s="2">
        <v>111.38</v>
      </c>
      <c r="E1831" s="2">
        <v>111.74</v>
      </c>
      <c r="F1831" s="2">
        <v>0.67</v>
      </c>
      <c r="G1831" s="2">
        <v>2886</v>
      </c>
      <c r="J1831" s="27">
        <v>41663</v>
      </c>
      <c r="K1831" s="2">
        <v>105.71</v>
      </c>
      <c r="L1831" s="2">
        <v>105.81</v>
      </c>
      <c r="M1831" s="2">
        <v>105.71</v>
      </c>
      <c r="N1831" s="2">
        <v>105.78</v>
      </c>
      <c r="O1831" s="2">
        <v>0.15</v>
      </c>
      <c r="P1831" s="2">
        <v>18448</v>
      </c>
    </row>
    <row r="1832" spans="1:16" x14ac:dyDescent="0.3">
      <c r="A1832" s="27">
        <v>41662</v>
      </c>
      <c r="B1832" s="2">
        <v>110.76</v>
      </c>
      <c r="C1832" s="2">
        <v>111.1</v>
      </c>
      <c r="D1832" s="2">
        <v>110.66</v>
      </c>
      <c r="E1832" s="2">
        <v>111.07</v>
      </c>
      <c r="F1832" s="2">
        <v>0.3</v>
      </c>
      <c r="G1832" s="2">
        <v>-506</v>
      </c>
      <c r="J1832" s="27">
        <v>41662</v>
      </c>
      <c r="K1832" s="2">
        <v>105.57</v>
      </c>
      <c r="L1832" s="2">
        <v>105.66</v>
      </c>
      <c r="M1832" s="2">
        <v>105.54</v>
      </c>
      <c r="N1832" s="2">
        <v>105.63</v>
      </c>
      <c r="O1832" s="2">
        <v>0.06</v>
      </c>
      <c r="P1832" s="2">
        <v>3594</v>
      </c>
    </row>
    <row r="1833" spans="1:16" x14ac:dyDescent="0.3">
      <c r="A1833" s="27">
        <v>41661</v>
      </c>
      <c r="B1833" s="2">
        <v>110.99</v>
      </c>
      <c r="C1833" s="2">
        <v>111.07</v>
      </c>
      <c r="D1833" s="2">
        <v>110.74</v>
      </c>
      <c r="E1833" s="2">
        <v>110.77</v>
      </c>
      <c r="F1833" s="2">
        <v>-0.18</v>
      </c>
      <c r="G1833" s="2">
        <v>-750</v>
      </c>
      <c r="J1833" s="27">
        <v>41661</v>
      </c>
      <c r="K1833" s="2">
        <v>105.62</v>
      </c>
      <c r="L1833" s="2">
        <v>105.64</v>
      </c>
      <c r="M1833" s="2">
        <v>105.55</v>
      </c>
      <c r="N1833" s="2">
        <v>105.57</v>
      </c>
      <c r="O1833" s="2">
        <v>-0.03</v>
      </c>
      <c r="P1833" s="2">
        <v>-636</v>
      </c>
    </row>
    <row r="1834" spans="1:16" x14ac:dyDescent="0.3">
      <c r="A1834" s="27">
        <v>41660</v>
      </c>
      <c r="B1834" s="2">
        <v>111.06</v>
      </c>
      <c r="C1834" s="2">
        <v>111.17</v>
      </c>
      <c r="D1834" s="2">
        <v>110.94</v>
      </c>
      <c r="E1834" s="2">
        <v>110.95</v>
      </c>
      <c r="F1834" s="2">
        <v>-0.1</v>
      </c>
      <c r="G1834" s="2">
        <v>261</v>
      </c>
      <c r="J1834" s="27">
        <v>41660</v>
      </c>
      <c r="K1834" s="2">
        <v>105.64</v>
      </c>
      <c r="L1834" s="2">
        <v>105.66</v>
      </c>
      <c r="M1834" s="2">
        <v>105.59</v>
      </c>
      <c r="N1834" s="2">
        <v>105.6</v>
      </c>
      <c r="O1834" s="2">
        <v>-0.02</v>
      </c>
      <c r="P1834" s="2">
        <v>1173</v>
      </c>
    </row>
    <row r="1835" spans="1:16" x14ac:dyDescent="0.3">
      <c r="A1835" s="27">
        <v>41659</v>
      </c>
      <c r="B1835" s="2">
        <v>111.14</v>
      </c>
      <c r="C1835" s="2">
        <v>111.24</v>
      </c>
      <c r="D1835" s="2">
        <v>111.03</v>
      </c>
      <c r="E1835" s="2">
        <v>111.05</v>
      </c>
      <c r="F1835" s="2">
        <v>-0.02</v>
      </c>
      <c r="G1835" s="2">
        <v>876</v>
      </c>
      <c r="J1835" s="27">
        <v>41659</v>
      </c>
      <c r="K1835" s="2">
        <v>105.67</v>
      </c>
      <c r="L1835" s="2">
        <v>105.69</v>
      </c>
      <c r="M1835" s="2">
        <v>105.62</v>
      </c>
      <c r="N1835" s="2">
        <v>105.62</v>
      </c>
      <c r="O1835" s="2">
        <v>-0.04</v>
      </c>
      <c r="P1835" s="2">
        <v>3942</v>
      </c>
    </row>
    <row r="1836" spans="1:16" x14ac:dyDescent="0.3">
      <c r="A1836" s="27">
        <v>41656</v>
      </c>
      <c r="B1836" s="2">
        <v>111.3</v>
      </c>
      <c r="C1836" s="2">
        <v>111.31</v>
      </c>
      <c r="D1836" s="2">
        <v>111.01</v>
      </c>
      <c r="E1836" s="2">
        <v>111.07</v>
      </c>
      <c r="F1836" s="2">
        <v>-7.0000000000000007E-2</v>
      </c>
      <c r="G1836" s="2">
        <v>-1108</v>
      </c>
      <c r="J1836" s="27">
        <v>41656</v>
      </c>
      <c r="K1836" s="2">
        <v>105.72</v>
      </c>
      <c r="L1836" s="2">
        <v>105.73</v>
      </c>
      <c r="M1836" s="2">
        <v>105.65</v>
      </c>
      <c r="N1836" s="2">
        <v>105.66</v>
      </c>
      <c r="O1836" s="2">
        <v>-0.02</v>
      </c>
      <c r="P1836" s="2">
        <v>1212</v>
      </c>
    </row>
    <row r="1837" spans="1:16" x14ac:dyDescent="0.3">
      <c r="A1837" s="27">
        <v>41655</v>
      </c>
      <c r="B1837" s="2">
        <v>110.89</v>
      </c>
      <c r="C1837" s="2">
        <v>111.19</v>
      </c>
      <c r="D1837" s="2">
        <v>110.73</v>
      </c>
      <c r="E1837" s="2">
        <v>111.14</v>
      </c>
      <c r="F1837" s="2">
        <v>0.24</v>
      </c>
      <c r="G1837" s="2">
        <v>-1487</v>
      </c>
      <c r="J1837" s="27">
        <v>41655</v>
      </c>
      <c r="K1837" s="2">
        <v>105.61</v>
      </c>
      <c r="L1837" s="2">
        <v>105.71</v>
      </c>
      <c r="M1837" s="2">
        <v>105.61</v>
      </c>
      <c r="N1837" s="2">
        <v>105.68</v>
      </c>
      <c r="O1837" s="2">
        <v>7.0000000000000007E-2</v>
      </c>
      <c r="P1837" s="2">
        <v>5374</v>
      </c>
    </row>
    <row r="1838" spans="1:16" x14ac:dyDescent="0.3">
      <c r="A1838" s="27">
        <v>41654</v>
      </c>
      <c r="B1838" s="2">
        <v>111.06</v>
      </c>
      <c r="C1838" s="2">
        <v>111.21</v>
      </c>
      <c r="D1838" s="2">
        <v>110.86</v>
      </c>
      <c r="E1838" s="2">
        <v>110.9</v>
      </c>
      <c r="F1838" s="2">
        <v>-0.24</v>
      </c>
      <c r="G1838" s="2">
        <v>-712</v>
      </c>
      <c r="J1838" s="27">
        <v>41654</v>
      </c>
      <c r="K1838" s="2">
        <v>105.63</v>
      </c>
      <c r="L1838" s="2">
        <v>105.66</v>
      </c>
      <c r="M1838" s="2">
        <v>105.59</v>
      </c>
      <c r="N1838" s="2">
        <v>105.61</v>
      </c>
      <c r="O1838" s="2">
        <v>-0.01</v>
      </c>
      <c r="P1838" s="2">
        <v>-4112</v>
      </c>
    </row>
    <row r="1839" spans="1:16" x14ac:dyDescent="0.3">
      <c r="A1839" s="27">
        <v>41653</v>
      </c>
      <c r="B1839" s="2">
        <v>111.49</v>
      </c>
      <c r="C1839" s="2">
        <v>111.61</v>
      </c>
      <c r="D1839" s="2">
        <v>111.14</v>
      </c>
      <c r="E1839" s="2">
        <v>111.14</v>
      </c>
      <c r="F1839" s="2">
        <v>-0.16</v>
      </c>
      <c r="G1839" s="2">
        <v>399</v>
      </c>
      <c r="J1839" s="27">
        <v>41653</v>
      </c>
      <c r="K1839" s="2">
        <v>105.73</v>
      </c>
      <c r="L1839" s="2">
        <v>105.74</v>
      </c>
      <c r="M1839" s="2">
        <v>105.62</v>
      </c>
      <c r="N1839" s="2">
        <v>105.62</v>
      </c>
      <c r="O1839" s="2">
        <v>-0.05</v>
      </c>
      <c r="P1839" s="2">
        <v>-2327</v>
      </c>
    </row>
    <row r="1840" spans="1:16" x14ac:dyDescent="0.3">
      <c r="A1840" s="27">
        <v>41652</v>
      </c>
      <c r="B1840" s="2">
        <v>111.73</v>
      </c>
      <c r="C1840" s="2">
        <v>111.88</v>
      </c>
      <c r="D1840" s="2">
        <v>111.3</v>
      </c>
      <c r="E1840" s="2">
        <v>111.3</v>
      </c>
      <c r="F1840" s="2">
        <v>0.25</v>
      </c>
      <c r="G1840" s="2">
        <v>278</v>
      </c>
      <c r="J1840" s="27">
        <v>41652</v>
      </c>
      <c r="K1840" s="2">
        <v>105.74</v>
      </c>
      <c r="L1840" s="2">
        <v>105.77</v>
      </c>
      <c r="M1840" s="2">
        <v>105.65</v>
      </c>
      <c r="N1840" s="2">
        <v>105.67</v>
      </c>
      <c r="O1840" s="2">
        <v>0.09</v>
      </c>
      <c r="P1840" s="2">
        <v>-3355</v>
      </c>
    </row>
    <row r="1841" spans="1:16" x14ac:dyDescent="0.3">
      <c r="A1841" s="27">
        <v>41649</v>
      </c>
      <c r="B1841" s="2">
        <v>110.89</v>
      </c>
      <c r="C1841" s="2">
        <v>111.29</v>
      </c>
      <c r="D1841" s="2">
        <v>110.78</v>
      </c>
      <c r="E1841" s="2">
        <v>111.05</v>
      </c>
      <c r="F1841" s="2">
        <v>0.2</v>
      </c>
      <c r="G1841" s="2">
        <v>-256</v>
      </c>
      <c r="J1841" s="27">
        <v>41649</v>
      </c>
      <c r="K1841" s="2">
        <v>105.62</v>
      </c>
      <c r="L1841" s="2">
        <v>105.69</v>
      </c>
      <c r="M1841" s="2">
        <v>105.57</v>
      </c>
      <c r="N1841" s="2">
        <v>105.58</v>
      </c>
      <c r="O1841" s="2">
        <v>-0.05</v>
      </c>
      <c r="P1841" s="2">
        <v>-2453</v>
      </c>
    </row>
    <row r="1842" spans="1:16" x14ac:dyDescent="0.3">
      <c r="A1842" s="27">
        <v>41648</v>
      </c>
      <c r="B1842" s="2">
        <v>110.95</v>
      </c>
      <c r="C1842" s="2">
        <v>111.11</v>
      </c>
      <c r="D1842" s="2">
        <v>110.55</v>
      </c>
      <c r="E1842" s="2">
        <v>110.85</v>
      </c>
      <c r="F1842" s="2">
        <v>-0.26</v>
      </c>
      <c r="G1842" s="2">
        <v>-753</v>
      </c>
      <c r="J1842" s="27">
        <v>41648</v>
      </c>
      <c r="K1842" s="2">
        <v>105.71</v>
      </c>
      <c r="L1842" s="2">
        <v>105.75</v>
      </c>
      <c r="M1842" s="2">
        <v>105.52</v>
      </c>
      <c r="N1842" s="2">
        <v>105.63</v>
      </c>
      <c r="O1842" s="2">
        <v>-0.13</v>
      </c>
      <c r="P1842" s="2">
        <v>-11800</v>
      </c>
    </row>
    <row r="1843" spans="1:16" x14ac:dyDescent="0.3">
      <c r="A1843" s="27">
        <v>41647</v>
      </c>
      <c r="B1843" s="2">
        <v>110.92</v>
      </c>
      <c r="C1843" s="2">
        <v>111.44</v>
      </c>
      <c r="D1843" s="2">
        <v>110.87</v>
      </c>
      <c r="E1843" s="2">
        <v>111.11</v>
      </c>
      <c r="F1843" s="2">
        <v>0</v>
      </c>
      <c r="G1843" s="2">
        <v>1065</v>
      </c>
      <c r="J1843" s="27">
        <v>41647</v>
      </c>
      <c r="K1843" s="2">
        <v>105.7</v>
      </c>
      <c r="L1843" s="2">
        <v>105.89</v>
      </c>
      <c r="M1843" s="2">
        <v>105.67</v>
      </c>
      <c r="N1843" s="2">
        <v>105.76</v>
      </c>
      <c r="O1843" s="2">
        <v>0.02</v>
      </c>
      <c r="P1843" s="2">
        <v>9397</v>
      </c>
    </row>
    <row r="1844" spans="1:16" x14ac:dyDescent="0.3">
      <c r="A1844" s="27">
        <v>41646</v>
      </c>
      <c r="B1844" s="2">
        <v>111.36</v>
      </c>
      <c r="C1844" s="2">
        <v>111.36</v>
      </c>
      <c r="D1844" s="2">
        <v>110.73</v>
      </c>
      <c r="E1844" s="2">
        <v>111.11</v>
      </c>
      <c r="F1844" s="2">
        <v>0</v>
      </c>
      <c r="G1844" s="2">
        <v>-1419</v>
      </c>
      <c r="J1844" s="27">
        <v>41646</v>
      </c>
      <c r="K1844" s="2">
        <v>105.82</v>
      </c>
      <c r="L1844" s="2">
        <v>105.82</v>
      </c>
      <c r="M1844" s="2">
        <v>105.61</v>
      </c>
      <c r="N1844" s="2">
        <v>105.74</v>
      </c>
      <c r="O1844" s="2">
        <v>-0.01</v>
      </c>
      <c r="P1844" s="2">
        <v>-14706</v>
      </c>
    </row>
    <row r="1845" spans="1:16" x14ac:dyDescent="0.3">
      <c r="A1845" s="27">
        <v>41645</v>
      </c>
      <c r="B1845" s="2">
        <v>110.47</v>
      </c>
      <c r="C1845" s="2">
        <v>111.11</v>
      </c>
      <c r="D1845" s="2">
        <v>110.46</v>
      </c>
      <c r="E1845" s="2">
        <v>111.11</v>
      </c>
      <c r="F1845" s="2">
        <v>0.53</v>
      </c>
      <c r="G1845" s="2">
        <v>1698</v>
      </c>
      <c r="J1845" s="27">
        <v>41645</v>
      </c>
      <c r="K1845" s="2">
        <v>105.48</v>
      </c>
      <c r="L1845" s="2">
        <v>105.75</v>
      </c>
      <c r="M1845" s="2">
        <v>105.46</v>
      </c>
      <c r="N1845" s="2">
        <v>105.75</v>
      </c>
      <c r="O1845" s="2">
        <v>0.26</v>
      </c>
      <c r="P1845" s="2">
        <v>12401</v>
      </c>
    </row>
    <row r="1846" spans="1:16" x14ac:dyDescent="0.3">
      <c r="A1846" s="27">
        <v>41642</v>
      </c>
      <c r="B1846" s="2">
        <v>110.8</v>
      </c>
      <c r="C1846" s="2">
        <v>110.89</v>
      </c>
      <c r="D1846" s="2">
        <v>110.31</v>
      </c>
      <c r="E1846" s="2">
        <v>110.58</v>
      </c>
      <c r="F1846" s="2">
        <v>-0.17</v>
      </c>
      <c r="G1846" s="2">
        <v>-731</v>
      </c>
      <c r="J1846" s="27">
        <v>41642</v>
      </c>
      <c r="K1846" s="2">
        <v>105.52</v>
      </c>
      <c r="L1846" s="2">
        <v>105.59</v>
      </c>
      <c r="M1846" s="2">
        <v>105.4</v>
      </c>
      <c r="N1846" s="2">
        <v>105.49</v>
      </c>
      <c r="O1846" s="2">
        <v>-0.01</v>
      </c>
      <c r="P1846" s="2">
        <v>-12450</v>
      </c>
    </row>
    <row r="1847" spans="1:16" x14ac:dyDescent="0.3">
      <c r="A1847" s="27">
        <v>41641</v>
      </c>
      <c r="B1847" s="2">
        <v>111.55</v>
      </c>
      <c r="C1847" s="2">
        <v>111.55</v>
      </c>
      <c r="D1847" s="2">
        <v>110.74</v>
      </c>
      <c r="E1847" s="2">
        <v>110.75</v>
      </c>
      <c r="F1847" s="2">
        <v>-0.89</v>
      </c>
      <c r="G1847" s="2">
        <v>-704</v>
      </c>
      <c r="J1847" s="27">
        <v>41641</v>
      </c>
      <c r="K1847" s="2">
        <v>105.73</v>
      </c>
      <c r="L1847" s="2">
        <v>105.73</v>
      </c>
      <c r="M1847" s="2">
        <v>105.5</v>
      </c>
      <c r="N1847" s="2">
        <v>105.5</v>
      </c>
      <c r="O1847" s="2">
        <v>-0.24</v>
      </c>
      <c r="P1847" s="2">
        <v>-10618</v>
      </c>
    </row>
    <row r="1848" spans="1:16" x14ac:dyDescent="0.3">
      <c r="A1848" s="27"/>
      <c r="J1848" s="27"/>
    </row>
    <row r="1849" spans="1:16" x14ac:dyDescent="0.3">
      <c r="A1849" s="27"/>
      <c r="J1849" s="27"/>
    </row>
    <row r="1850" spans="1:16" x14ac:dyDescent="0.3">
      <c r="A1850" s="27"/>
      <c r="J1850" s="27"/>
    </row>
    <row r="1851" spans="1:16" x14ac:dyDescent="0.3">
      <c r="A1851" s="27"/>
      <c r="J1851" s="27"/>
    </row>
    <row r="1852" spans="1:16" x14ac:dyDescent="0.3">
      <c r="A1852" s="27"/>
      <c r="J1852" s="27"/>
    </row>
    <row r="1853" spans="1:16" x14ac:dyDescent="0.3">
      <c r="A1853" s="27"/>
      <c r="J1853" s="27"/>
    </row>
    <row r="1854" spans="1:16" x14ac:dyDescent="0.3">
      <c r="A1854" s="27"/>
      <c r="J1854" s="27"/>
    </row>
    <row r="1855" spans="1:16" x14ac:dyDescent="0.3">
      <c r="A1855" s="27"/>
      <c r="J1855" s="27"/>
    </row>
    <row r="1856" spans="1:16" x14ac:dyDescent="0.3">
      <c r="A1856" s="27"/>
      <c r="J1856" s="27"/>
    </row>
    <row r="1857" spans="1:10" x14ac:dyDescent="0.3">
      <c r="A1857" s="27"/>
      <c r="J1857" s="27"/>
    </row>
    <row r="1858" spans="1:10" x14ac:dyDescent="0.3">
      <c r="A1858" s="27"/>
      <c r="J1858" s="27"/>
    </row>
    <row r="1859" spans="1:10" x14ac:dyDescent="0.3">
      <c r="A1859" s="27"/>
      <c r="J1859" s="27"/>
    </row>
    <row r="1860" spans="1:10" x14ac:dyDescent="0.3">
      <c r="A1860" s="27"/>
      <c r="J1860" s="27"/>
    </row>
    <row r="1861" spans="1:10" x14ac:dyDescent="0.3">
      <c r="A1861" s="27"/>
      <c r="J1861" s="27"/>
    </row>
    <row r="1862" spans="1:10" x14ac:dyDescent="0.3">
      <c r="A1862" s="27"/>
      <c r="J1862" s="27"/>
    </row>
    <row r="1863" spans="1:10" x14ac:dyDescent="0.3">
      <c r="A1863" s="27"/>
      <c r="J1863" s="27"/>
    </row>
    <row r="1864" spans="1:10" x14ac:dyDescent="0.3">
      <c r="A1864" s="27"/>
      <c r="J1864" s="27"/>
    </row>
    <row r="1865" spans="1:10" x14ac:dyDescent="0.3">
      <c r="A1865" s="27"/>
      <c r="J1865" s="27"/>
    </row>
    <row r="1866" spans="1:10" x14ac:dyDescent="0.3">
      <c r="A1866" s="27"/>
      <c r="J1866" s="27"/>
    </row>
    <row r="1867" spans="1:10" x14ac:dyDescent="0.3">
      <c r="A1867" s="27"/>
      <c r="J1867" s="27"/>
    </row>
    <row r="1868" spans="1:10" x14ac:dyDescent="0.3">
      <c r="A1868" s="27"/>
      <c r="J1868" s="27"/>
    </row>
    <row r="1869" spans="1:10" x14ac:dyDescent="0.3">
      <c r="A1869" s="27"/>
      <c r="J1869" s="27"/>
    </row>
    <row r="1870" spans="1:10" x14ac:dyDescent="0.3">
      <c r="A1870" s="27"/>
      <c r="J1870" s="27"/>
    </row>
    <row r="1871" spans="1:10" x14ac:dyDescent="0.3">
      <c r="A1871" s="27"/>
      <c r="J1871" s="27"/>
    </row>
    <row r="1872" spans="1:10" x14ac:dyDescent="0.3">
      <c r="A1872" s="27"/>
      <c r="J1872" s="27"/>
    </row>
    <row r="1873" spans="1:10" x14ac:dyDescent="0.3">
      <c r="A1873" s="27"/>
      <c r="J1873" s="27"/>
    </row>
    <row r="1874" spans="1:10" x14ac:dyDescent="0.3">
      <c r="A1874" s="27"/>
      <c r="J1874" s="27"/>
    </row>
    <row r="1875" spans="1:10" x14ac:dyDescent="0.3">
      <c r="A1875" s="27"/>
      <c r="J1875" s="27"/>
    </row>
    <row r="1876" spans="1:10" x14ac:dyDescent="0.3">
      <c r="A1876" s="27"/>
      <c r="J1876" s="27"/>
    </row>
    <row r="1877" spans="1:10" x14ac:dyDescent="0.3">
      <c r="A1877" s="27"/>
      <c r="J1877" s="27"/>
    </row>
    <row r="1878" spans="1:10" x14ac:dyDescent="0.3">
      <c r="A1878" s="27"/>
      <c r="J1878" s="27"/>
    </row>
    <row r="1879" spans="1:10" x14ac:dyDescent="0.3">
      <c r="A1879" s="27"/>
      <c r="J1879" s="27"/>
    </row>
    <row r="1880" spans="1:10" x14ac:dyDescent="0.3">
      <c r="A1880" s="27"/>
      <c r="J1880" s="27"/>
    </row>
    <row r="1881" spans="1:10" x14ac:dyDescent="0.3">
      <c r="A1881" s="27"/>
      <c r="J1881" s="27"/>
    </row>
    <row r="1882" spans="1:10" x14ac:dyDescent="0.3">
      <c r="A1882" s="27"/>
      <c r="J1882" s="27"/>
    </row>
    <row r="1883" spans="1:10" x14ac:dyDescent="0.3">
      <c r="A1883" s="27"/>
      <c r="J1883" s="27"/>
    </row>
    <row r="1884" spans="1:10" x14ac:dyDescent="0.3">
      <c r="A1884" s="27"/>
      <c r="J1884" s="27"/>
    </row>
    <row r="1885" spans="1:10" x14ac:dyDescent="0.3">
      <c r="A1885" s="27"/>
      <c r="J1885" s="27"/>
    </row>
    <row r="1886" spans="1:10" x14ac:dyDescent="0.3">
      <c r="A1886" s="27"/>
      <c r="J1886" s="27"/>
    </row>
    <row r="1887" spans="1:10" x14ac:dyDescent="0.3">
      <c r="A1887" s="27"/>
      <c r="J1887" s="27"/>
    </row>
    <row r="1888" spans="1:10" x14ac:dyDescent="0.3">
      <c r="A1888" s="27"/>
      <c r="J1888" s="27"/>
    </row>
    <row r="1889" spans="1:10" x14ac:dyDescent="0.3">
      <c r="A1889" s="27"/>
      <c r="J1889" s="27"/>
    </row>
    <row r="1890" spans="1:10" x14ac:dyDescent="0.3">
      <c r="A1890" s="27"/>
      <c r="J1890" s="27"/>
    </row>
    <row r="1891" spans="1:10" x14ac:dyDescent="0.3">
      <c r="A1891" s="27"/>
      <c r="J1891" s="27"/>
    </row>
    <row r="1892" spans="1:10" x14ac:dyDescent="0.3">
      <c r="A1892" s="27"/>
      <c r="J1892" s="27"/>
    </row>
    <row r="1893" spans="1:10" x14ac:dyDescent="0.3">
      <c r="A1893" s="27"/>
      <c r="J1893" s="27"/>
    </row>
    <row r="1894" spans="1:10" x14ac:dyDescent="0.3">
      <c r="A1894" s="27"/>
      <c r="J1894" s="27"/>
    </row>
    <row r="1895" spans="1:10" x14ac:dyDescent="0.3">
      <c r="A1895" s="27"/>
      <c r="J1895" s="27"/>
    </row>
    <row r="1896" spans="1:10" x14ac:dyDescent="0.3">
      <c r="A1896" s="27"/>
      <c r="J1896" s="27"/>
    </row>
    <row r="1897" spans="1:10" x14ac:dyDescent="0.3">
      <c r="A1897" s="27"/>
      <c r="J1897" s="27"/>
    </row>
    <row r="1898" spans="1:10" x14ac:dyDescent="0.3">
      <c r="A1898" s="27"/>
      <c r="J1898" s="27"/>
    </row>
    <row r="1899" spans="1:10" x14ac:dyDescent="0.3">
      <c r="A1899" s="27"/>
      <c r="J1899" s="27"/>
    </row>
    <row r="1900" spans="1:10" x14ac:dyDescent="0.3">
      <c r="A1900" s="27"/>
      <c r="J1900" s="27"/>
    </row>
    <row r="1901" spans="1:10" x14ac:dyDescent="0.3">
      <c r="A1901" s="27"/>
      <c r="J1901" s="27"/>
    </row>
    <row r="1902" spans="1:10" x14ac:dyDescent="0.3">
      <c r="A1902" s="27"/>
      <c r="J1902" s="27"/>
    </row>
    <row r="1903" spans="1:10" x14ac:dyDescent="0.3">
      <c r="A1903" s="27"/>
      <c r="J1903" s="27"/>
    </row>
    <row r="1904" spans="1:10" x14ac:dyDescent="0.3">
      <c r="A1904" s="27"/>
      <c r="J1904" s="27"/>
    </row>
    <row r="1905" spans="1:10" x14ac:dyDescent="0.3">
      <c r="A1905" s="27"/>
      <c r="J1905" s="27"/>
    </row>
    <row r="1906" spans="1:10" x14ac:dyDescent="0.3">
      <c r="A1906" s="27"/>
      <c r="J1906" s="27"/>
    </row>
    <row r="1907" spans="1:10" x14ac:dyDescent="0.3">
      <c r="A1907" s="27"/>
      <c r="J1907" s="27"/>
    </row>
    <row r="1908" spans="1:10" x14ac:dyDescent="0.3">
      <c r="A1908" s="27"/>
      <c r="J1908" s="27"/>
    </row>
    <row r="1909" spans="1:10" x14ac:dyDescent="0.3">
      <c r="A1909" s="27"/>
      <c r="J1909" s="27"/>
    </row>
    <row r="1910" spans="1:10" x14ac:dyDescent="0.3">
      <c r="A1910" s="27"/>
      <c r="J1910" s="27"/>
    </row>
    <row r="1911" spans="1:10" x14ac:dyDescent="0.3">
      <c r="A1911" s="27"/>
      <c r="J1911" s="27"/>
    </row>
    <row r="1912" spans="1:10" x14ac:dyDescent="0.3">
      <c r="A1912" s="27"/>
      <c r="J1912" s="27"/>
    </row>
    <row r="1913" spans="1:10" x14ac:dyDescent="0.3">
      <c r="A1913" s="27"/>
      <c r="J1913" s="27"/>
    </row>
    <row r="1914" spans="1:10" x14ac:dyDescent="0.3">
      <c r="A1914" s="27"/>
      <c r="J1914" s="27"/>
    </row>
    <row r="1915" spans="1:10" x14ac:dyDescent="0.3">
      <c r="A1915" s="27"/>
      <c r="J1915" s="27"/>
    </row>
    <row r="1916" spans="1:10" x14ac:dyDescent="0.3">
      <c r="A1916" s="27"/>
      <c r="J1916" s="27"/>
    </row>
    <row r="1917" spans="1:10" x14ac:dyDescent="0.3">
      <c r="A1917" s="27"/>
      <c r="J1917" s="27"/>
    </row>
    <row r="1918" spans="1:10" x14ac:dyDescent="0.3">
      <c r="A1918" s="27"/>
      <c r="J1918" s="27"/>
    </row>
    <row r="1919" spans="1:10" x14ac:dyDescent="0.3">
      <c r="A1919" s="27"/>
      <c r="J1919" s="27"/>
    </row>
    <row r="1920" spans="1:10" x14ac:dyDescent="0.3">
      <c r="A1920" s="27"/>
      <c r="J1920" s="27"/>
    </row>
    <row r="1921" spans="1:10" x14ac:dyDescent="0.3">
      <c r="A1921" s="27"/>
      <c r="J1921" s="27"/>
    </row>
    <row r="1922" spans="1:10" x14ac:dyDescent="0.3">
      <c r="A1922" s="27"/>
      <c r="J1922" s="27"/>
    </row>
    <row r="1923" spans="1:10" x14ac:dyDescent="0.3">
      <c r="A1923" s="27"/>
      <c r="J1923" s="27"/>
    </row>
    <row r="1924" spans="1:10" x14ac:dyDescent="0.3">
      <c r="A1924" s="27"/>
      <c r="J1924" s="27"/>
    </row>
    <row r="1925" spans="1:10" x14ac:dyDescent="0.3">
      <c r="A1925" s="27"/>
      <c r="J1925" s="27"/>
    </row>
    <row r="1926" spans="1:10" x14ac:dyDescent="0.3">
      <c r="A1926" s="27"/>
      <c r="J1926" s="27"/>
    </row>
    <row r="1927" spans="1:10" x14ac:dyDescent="0.3">
      <c r="A1927" s="27"/>
      <c r="J1927" s="27"/>
    </row>
    <row r="1928" spans="1:10" x14ac:dyDescent="0.3">
      <c r="A1928" s="27"/>
      <c r="J1928" s="27"/>
    </row>
    <row r="1929" spans="1:10" x14ac:dyDescent="0.3">
      <c r="A1929" s="27"/>
      <c r="J1929" s="27"/>
    </row>
    <row r="1930" spans="1:10" x14ac:dyDescent="0.3">
      <c r="A1930" s="27"/>
      <c r="J1930" s="27"/>
    </row>
    <row r="1931" spans="1:10" x14ac:dyDescent="0.3">
      <c r="A1931" s="27"/>
      <c r="J1931" s="27"/>
    </row>
    <row r="1932" spans="1:10" x14ac:dyDescent="0.3">
      <c r="A1932" s="27"/>
      <c r="J1932" s="27"/>
    </row>
    <row r="1933" spans="1:10" x14ac:dyDescent="0.3">
      <c r="A1933" s="27"/>
      <c r="J1933" s="27"/>
    </row>
    <row r="1934" spans="1:10" x14ac:dyDescent="0.3">
      <c r="A1934" s="27"/>
      <c r="J1934" s="27"/>
    </row>
    <row r="1935" spans="1:10" x14ac:dyDescent="0.3">
      <c r="A1935" s="27"/>
      <c r="J1935" s="27"/>
    </row>
    <row r="1936" spans="1:10" x14ac:dyDescent="0.3">
      <c r="A1936" s="27"/>
      <c r="J1936" s="27"/>
    </row>
    <row r="1937" spans="1:10" x14ac:dyDescent="0.3">
      <c r="A1937" s="27"/>
      <c r="J1937" s="27"/>
    </row>
    <row r="1938" spans="1:10" x14ac:dyDescent="0.3">
      <c r="A1938" s="27"/>
      <c r="J1938" s="27"/>
    </row>
    <row r="1939" spans="1:10" x14ac:dyDescent="0.3">
      <c r="A1939" s="27"/>
      <c r="J1939" s="27"/>
    </row>
    <row r="1940" spans="1:10" x14ac:dyDescent="0.3">
      <c r="A1940" s="27"/>
      <c r="J1940" s="27"/>
    </row>
    <row r="1941" spans="1:10" x14ac:dyDescent="0.3">
      <c r="A1941" s="27"/>
      <c r="J1941" s="27"/>
    </row>
    <row r="1942" spans="1:10" x14ac:dyDescent="0.3">
      <c r="A1942" s="27"/>
      <c r="J1942" s="27"/>
    </row>
    <row r="1943" spans="1:10" x14ac:dyDescent="0.3">
      <c r="A1943" s="27"/>
      <c r="J1943" s="27"/>
    </row>
    <row r="1944" spans="1:10" x14ac:dyDescent="0.3">
      <c r="A1944" s="27"/>
      <c r="J1944" s="27"/>
    </row>
    <row r="1945" spans="1:10" x14ac:dyDescent="0.3">
      <c r="A1945" s="27"/>
      <c r="J1945" s="27"/>
    </row>
    <row r="1946" spans="1:10" x14ac:dyDescent="0.3">
      <c r="A1946" s="27"/>
      <c r="J1946" s="27"/>
    </row>
    <row r="1947" spans="1:10" x14ac:dyDescent="0.3">
      <c r="A1947" s="27"/>
      <c r="J1947" s="27"/>
    </row>
    <row r="1948" spans="1:10" x14ac:dyDescent="0.3">
      <c r="A1948" s="27"/>
      <c r="J1948" s="27"/>
    </row>
    <row r="1949" spans="1:10" x14ac:dyDescent="0.3">
      <c r="A1949" s="27"/>
      <c r="J1949" s="27"/>
    </row>
    <row r="1950" spans="1:10" x14ac:dyDescent="0.3">
      <c r="A1950" s="27"/>
      <c r="J1950" s="27"/>
    </row>
    <row r="1951" spans="1:10" x14ac:dyDescent="0.3">
      <c r="A1951" s="27"/>
      <c r="J1951" s="27"/>
    </row>
    <row r="1952" spans="1:10" x14ac:dyDescent="0.3">
      <c r="A1952" s="27"/>
      <c r="J1952" s="27"/>
    </row>
    <row r="1953" spans="1:10" x14ac:dyDescent="0.3">
      <c r="A1953" s="27"/>
      <c r="J1953" s="27"/>
    </row>
    <row r="1954" spans="1:10" x14ac:dyDescent="0.3">
      <c r="A1954" s="27"/>
      <c r="J1954" s="27"/>
    </row>
    <row r="1955" spans="1:10" x14ac:dyDescent="0.3">
      <c r="A1955" s="27"/>
      <c r="J1955" s="27"/>
    </row>
    <row r="1956" spans="1:10" x14ac:dyDescent="0.3">
      <c r="A1956" s="27"/>
      <c r="J1956" s="27"/>
    </row>
    <row r="1957" spans="1:10" x14ac:dyDescent="0.3">
      <c r="A1957" s="27"/>
      <c r="J1957" s="27"/>
    </row>
    <row r="1958" spans="1:10" x14ac:dyDescent="0.3">
      <c r="A1958" s="27"/>
      <c r="J1958" s="27"/>
    </row>
    <row r="1959" spans="1:10" x14ac:dyDescent="0.3">
      <c r="A1959" s="27"/>
      <c r="J1959" s="27"/>
    </row>
    <row r="1960" spans="1:10" x14ac:dyDescent="0.3">
      <c r="A1960" s="27"/>
      <c r="J1960" s="27"/>
    </row>
    <row r="1961" spans="1:10" x14ac:dyDescent="0.3">
      <c r="A1961" s="27"/>
      <c r="J1961" s="27"/>
    </row>
    <row r="1962" spans="1:10" x14ac:dyDescent="0.3">
      <c r="A1962" s="27"/>
      <c r="J1962" s="27"/>
    </row>
    <row r="1963" spans="1:10" x14ac:dyDescent="0.3">
      <c r="A1963" s="27"/>
      <c r="J1963" s="27"/>
    </row>
    <row r="1964" spans="1:10" x14ac:dyDescent="0.3">
      <c r="A1964" s="27"/>
      <c r="J1964" s="27"/>
    </row>
    <row r="1965" spans="1:10" x14ac:dyDescent="0.3">
      <c r="A1965" s="27"/>
      <c r="J1965" s="27"/>
    </row>
    <row r="1966" spans="1:10" x14ac:dyDescent="0.3">
      <c r="A1966" s="27"/>
      <c r="J1966" s="27"/>
    </row>
    <row r="1967" spans="1:10" x14ac:dyDescent="0.3">
      <c r="A1967" s="27"/>
      <c r="J1967" s="27"/>
    </row>
    <row r="1968" spans="1:10" x14ac:dyDescent="0.3">
      <c r="A1968" s="27"/>
      <c r="J1968" s="27"/>
    </row>
    <row r="1969" spans="1:10" x14ac:dyDescent="0.3">
      <c r="A1969" s="27"/>
      <c r="J1969" s="27"/>
    </row>
    <row r="1970" spans="1:10" x14ac:dyDescent="0.3">
      <c r="A1970" s="27"/>
      <c r="J1970" s="27"/>
    </row>
    <row r="1971" spans="1:10" x14ac:dyDescent="0.3">
      <c r="A1971" s="27"/>
      <c r="J1971" s="27"/>
    </row>
    <row r="1972" spans="1:10" x14ac:dyDescent="0.3">
      <c r="A1972" s="27"/>
      <c r="J1972" s="27"/>
    </row>
    <row r="1973" spans="1:10" x14ac:dyDescent="0.3">
      <c r="A1973" s="27"/>
      <c r="J1973" s="27"/>
    </row>
    <row r="1974" spans="1:10" x14ac:dyDescent="0.3">
      <c r="A1974" s="27"/>
      <c r="J1974" s="27"/>
    </row>
    <row r="1975" spans="1:10" x14ac:dyDescent="0.3">
      <c r="A1975" s="27"/>
      <c r="J1975" s="27"/>
    </row>
    <row r="1976" spans="1:10" x14ac:dyDescent="0.3">
      <c r="A1976" s="27"/>
      <c r="J1976" s="27"/>
    </row>
    <row r="1977" spans="1:10" x14ac:dyDescent="0.3">
      <c r="A1977" s="27"/>
      <c r="J1977" s="27"/>
    </row>
    <row r="1978" spans="1:10" x14ac:dyDescent="0.3">
      <c r="A1978" s="27"/>
      <c r="J1978" s="27"/>
    </row>
    <row r="1979" spans="1:10" x14ac:dyDescent="0.3">
      <c r="A1979" s="27"/>
      <c r="J1979" s="27"/>
    </row>
    <row r="1980" spans="1:10" x14ac:dyDescent="0.3">
      <c r="A1980" s="27"/>
      <c r="J1980" s="27"/>
    </row>
    <row r="1981" spans="1:10" x14ac:dyDescent="0.3">
      <c r="A1981" s="27"/>
      <c r="J1981" s="27"/>
    </row>
    <row r="1982" spans="1:10" x14ac:dyDescent="0.3">
      <c r="A1982" s="27"/>
      <c r="J1982" s="27"/>
    </row>
    <row r="1983" spans="1:10" x14ac:dyDescent="0.3">
      <c r="A1983" s="27"/>
      <c r="J1983" s="27"/>
    </row>
    <row r="1984" spans="1:10" x14ac:dyDescent="0.3">
      <c r="A1984" s="27"/>
      <c r="J1984" s="27"/>
    </row>
    <row r="1985" spans="1:10" x14ac:dyDescent="0.3">
      <c r="A1985" s="27"/>
      <c r="J1985" s="27"/>
    </row>
    <row r="1986" spans="1:10" x14ac:dyDescent="0.3">
      <c r="A1986" s="27"/>
      <c r="J1986" s="27"/>
    </row>
    <row r="1987" spans="1:10" x14ac:dyDescent="0.3">
      <c r="A1987" s="27"/>
      <c r="J1987" s="27"/>
    </row>
    <row r="1988" spans="1:10" x14ac:dyDescent="0.3">
      <c r="A1988" s="27"/>
      <c r="J1988" s="27"/>
    </row>
    <row r="1989" spans="1:10" x14ac:dyDescent="0.3">
      <c r="A1989" s="27"/>
      <c r="J1989" s="27"/>
    </row>
    <row r="1990" spans="1:10" x14ac:dyDescent="0.3">
      <c r="A1990" s="27"/>
      <c r="J1990" s="27"/>
    </row>
    <row r="1991" spans="1:10" x14ac:dyDescent="0.3">
      <c r="A1991" s="27"/>
      <c r="J1991" s="27"/>
    </row>
    <row r="1992" spans="1:10" x14ac:dyDescent="0.3">
      <c r="A1992" s="27"/>
      <c r="J1992" s="27"/>
    </row>
    <row r="1993" spans="1:10" x14ac:dyDescent="0.3">
      <c r="A1993" s="27"/>
      <c r="J1993" s="27"/>
    </row>
    <row r="1994" spans="1:10" x14ac:dyDescent="0.3">
      <c r="A1994" s="27"/>
      <c r="J1994" s="27"/>
    </row>
    <row r="1995" spans="1:10" x14ac:dyDescent="0.3">
      <c r="A1995" s="27"/>
      <c r="J1995" s="27"/>
    </row>
    <row r="1996" spans="1:10" x14ac:dyDescent="0.3">
      <c r="A1996" s="27"/>
      <c r="J1996" s="27"/>
    </row>
    <row r="1997" spans="1:10" x14ac:dyDescent="0.3">
      <c r="A1997" s="27"/>
      <c r="J1997" s="27"/>
    </row>
    <row r="1998" spans="1:10" x14ac:dyDescent="0.3">
      <c r="A1998" s="27"/>
      <c r="J1998" s="27"/>
    </row>
    <row r="1999" spans="1:10" x14ac:dyDescent="0.3">
      <c r="A1999" s="27"/>
      <c r="J1999" s="27"/>
    </row>
    <row r="2000" spans="1:10" x14ac:dyDescent="0.3">
      <c r="A2000" s="27"/>
      <c r="J2000" s="27"/>
    </row>
    <row r="2001" spans="1:10" x14ac:dyDescent="0.3">
      <c r="A2001" s="27"/>
      <c r="J2001" s="27"/>
    </row>
    <row r="2002" spans="1:10" x14ac:dyDescent="0.3">
      <c r="A2002" s="27"/>
      <c r="J2002" s="27"/>
    </row>
    <row r="2003" spans="1:10" x14ac:dyDescent="0.3">
      <c r="A2003" s="27"/>
      <c r="J2003" s="27"/>
    </row>
    <row r="2004" spans="1:10" x14ac:dyDescent="0.3">
      <c r="A2004" s="27"/>
      <c r="J2004" s="27"/>
    </row>
    <row r="2005" spans="1:10" x14ac:dyDescent="0.3">
      <c r="A2005" s="27"/>
      <c r="J2005" s="27"/>
    </row>
    <row r="2006" spans="1:10" x14ac:dyDescent="0.3">
      <c r="A2006" s="27"/>
      <c r="J2006" s="27"/>
    </row>
    <row r="2007" spans="1:10" x14ac:dyDescent="0.3">
      <c r="A2007" s="27"/>
      <c r="J2007" s="27"/>
    </row>
    <row r="2008" spans="1:10" x14ac:dyDescent="0.3">
      <c r="A2008" s="27"/>
      <c r="J2008" s="27"/>
    </row>
    <row r="2009" spans="1:10" x14ac:dyDescent="0.3">
      <c r="A2009" s="27"/>
      <c r="J2009" s="27"/>
    </row>
    <row r="2010" spans="1:10" x14ac:dyDescent="0.3">
      <c r="A2010" s="27"/>
      <c r="J2010" s="27"/>
    </row>
    <row r="2011" spans="1:10" x14ac:dyDescent="0.3">
      <c r="A2011" s="27"/>
      <c r="J2011" s="27"/>
    </row>
    <row r="2012" spans="1:10" x14ac:dyDescent="0.3">
      <c r="A2012" s="27"/>
      <c r="J2012" s="27"/>
    </row>
    <row r="2013" spans="1:10" x14ac:dyDescent="0.3">
      <c r="A2013" s="27"/>
      <c r="J2013" s="27"/>
    </row>
    <row r="2014" spans="1:10" x14ac:dyDescent="0.3">
      <c r="A2014" s="27"/>
      <c r="J2014" s="27"/>
    </row>
    <row r="2015" spans="1:10" x14ac:dyDescent="0.3">
      <c r="A2015" s="27"/>
      <c r="J2015" s="27"/>
    </row>
    <row r="2016" spans="1:10" x14ac:dyDescent="0.3">
      <c r="A2016" s="27"/>
      <c r="J2016" s="27"/>
    </row>
    <row r="2017" spans="1:10" x14ac:dyDescent="0.3">
      <c r="A2017" s="27"/>
      <c r="J2017" s="27"/>
    </row>
    <row r="2018" spans="1:10" x14ac:dyDescent="0.3">
      <c r="A2018" s="27"/>
      <c r="J2018" s="27"/>
    </row>
    <row r="2019" spans="1:10" x14ac:dyDescent="0.3">
      <c r="A2019" s="27"/>
      <c r="J2019" s="27"/>
    </row>
    <row r="2020" spans="1:10" x14ac:dyDescent="0.3">
      <c r="A2020" s="27"/>
      <c r="J2020" s="27"/>
    </row>
    <row r="2021" spans="1:10" x14ac:dyDescent="0.3">
      <c r="A2021" s="27"/>
      <c r="J2021" s="27"/>
    </row>
    <row r="2022" spans="1:10" x14ac:dyDescent="0.3">
      <c r="A2022" s="27"/>
      <c r="J2022" s="27"/>
    </row>
    <row r="2023" spans="1:10" x14ac:dyDescent="0.3">
      <c r="A2023" s="27"/>
      <c r="J2023" s="27"/>
    </row>
    <row r="2024" spans="1:10" x14ac:dyDescent="0.3">
      <c r="A2024" s="27"/>
      <c r="J2024" s="27"/>
    </row>
    <row r="2025" spans="1:10" x14ac:dyDescent="0.3">
      <c r="A2025" s="27"/>
      <c r="J2025" s="27"/>
    </row>
    <row r="2026" spans="1:10" x14ac:dyDescent="0.3">
      <c r="A2026" s="27"/>
      <c r="J2026" s="27"/>
    </row>
    <row r="2027" spans="1:10" x14ac:dyDescent="0.3">
      <c r="A2027" s="27"/>
      <c r="J2027" s="27"/>
    </row>
    <row r="2028" spans="1:10" x14ac:dyDescent="0.3">
      <c r="A2028" s="27"/>
      <c r="J2028" s="27"/>
    </row>
    <row r="2029" spans="1:10" x14ac:dyDescent="0.3">
      <c r="A2029" s="27"/>
      <c r="J2029" s="27"/>
    </row>
    <row r="2030" spans="1:10" x14ac:dyDescent="0.3">
      <c r="A2030" s="27"/>
      <c r="J2030" s="27"/>
    </row>
    <row r="2031" spans="1:10" x14ac:dyDescent="0.3">
      <c r="A2031" s="27"/>
      <c r="J2031" s="27"/>
    </row>
    <row r="2032" spans="1:10" x14ac:dyDescent="0.3">
      <c r="A2032" s="27"/>
      <c r="J2032" s="27"/>
    </row>
    <row r="2033" spans="1:10" x14ac:dyDescent="0.3">
      <c r="A2033" s="27"/>
      <c r="J2033" s="27"/>
    </row>
    <row r="2034" spans="1:10" x14ac:dyDescent="0.3">
      <c r="A2034" s="27"/>
      <c r="J2034" s="27"/>
    </row>
    <row r="2035" spans="1:10" x14ac:dyDescent="0.3">
      <c r="A2035" s="27"/>
      <c r="J2035" s="27"/>
    </row>
    <row r="2036" spans="1:10" x14ac:dyDescent="0.3">
      <c r="A2036" s="27"/>
      <c r="J2036" s="27"/>
    </row>
    <row r="2037" spans="1:10" x14ac:dyDescent="0.3">
      <c r="A2037" s="27"/>
      <c r="J2037" s="27"/>
    </row>
    <row r="2038" spans="1:10" x14ac:dyDescent="0.3">
      <c r="A2038" s="27"/>
      <c r="J2038" s="27"/>
    </row>
    <row r="2039" spans="1:10" x14ac:dyDescent="0.3">
      <c r="A2039" s="27"/>
      <c r="J2039" s="27"/>
    </row>
    <row r="2040" spans="1:10" x14ac:dyDescent="0.3">
      <c r="A2040" s="27"/>
      <c r="J2040" s="27"/>
    </row>
    <row r="2041" spans="1:10" x14ac:dyDescent="0.3">
      <c r="A2041" s="27"/>
      <c r="J2041" s="27"/>
    </row>
    <row r="2042" spans="1:10" x14ac:dyDescent="0.3">
      <c r="A2042" s="27"/>
      <c r="J2042" s="27"/>
    </row>
    <row r="2043" spans="1:10" x14ac:dyDescent="0.3">
      <c r="A2043" s="27"/>
      <c r="J2043" s="27"/>
    </row>
    <row r="2044" spans="1:10" x14ac:dyDescent="0.3">
      <c r="A2044" s="27"/>
      <c r="J2044" s="27"/>
    </row>
    <row r="2045" spans="1:10" x14ac:dyDescent="0.3">
      <c r="A2045" s="27"/>
      <c r="J2045" s="27"/>
    </row>
    <row r="2046" spans="1:10" x14ac:dyDescent="0.3">
      <c r="A2046" s="27"/>
      <c r="J2046" s="27"/>
    </row>
    <row r="2047" spans="1:10" x14ac:dyDescent="0.3">
      <c r="A2047" s="27"/>
      <c r="J2047" s="27"/>
    </row>
    <row r="2048" spans="1:10" x14ac:dyDescent="0.3">
      <c r="A2048" s="27"/>
      <c r="J2048" s="27"/>
    </row>
    <row r="2049" spans="1:10" x14ac:dyDescent="0.3">
      <c r="A2049" s="27"/>
      <c r="J2049" s="27"/>
    </row>
    <row r="2050" spans="1:10" x14ac:dyDescent="0.3">
      <c r="A2050" s="27"/>
      <c r="J2050" s="27"/>
    </row>
    <row r="2051" spans="1:10" x14ac:dyDescent="0.3">
      <c r="A2051" s="27"/>
      <c r="J2051" s="27"/>
    </row>
    <row r="2052" spans="1:10" x14ac:dyDescent="0.3">
      <c r="A2052" s="27"/>
      <c r="J2052" s="27"/>
    </row>
    <row r="2053" spans="1:10" x14ac:dyDescent="0.3">
      <c r="A2053" s="27"/>
      <c r="J2053" s="27"/>
    </row>
    <row r="2054" spans="1:10" x14ac:dyDescent="0.3">
      <c r="A2054" s="27"/>
      <c r="J2054" s="27"/>
    </row>
    <row r="2055" spans="1:10" x14ac:dyDescent="0.3">
      <c r="A2055" s="27"/>
      <c r="J2055" s="27"/>
    </row>
    <row r="2056" spans="1:10" x14ac:dyDescent="0.3">
      <c r="A2056" s="27"/>
      <c r="J2056" s="27"/>
    </row>
    <row r="2057" spans="1:10" x14ac:dyDescent="0.3">
      <c r="A2057" s="27"/>
      <c r="J2057" s="27"/>
    </row>
    <row r="2058" spans="1:10" x14ac:dyDescent="0.3">
      <c r="A2058" s="27"/>
      <c r="J2058" s="27"/>
    </row>
    <row r="2059" spans="1:10" x14ac:dyDescent="0.3">
      <c r="A2059" s="27"/>
      <c r="J2059" s="27"/>
    </row>
    <row r="2060" spans="1:10" x14ac:dyDescent="0.3">
      <c r="A2060" s="27"/>
      <c r="J2060" s="27"/>
    </row>
    <row r="2061" spans="1:10" x14ac:dyDescent="0.3">
      <c r="A2061" s="27"/>
      <c r="J2061" s="27"/>
    </row>
    <row r="2062" spans="1:10" x14ac:dyDescent="0.3">
      <c r="A2062" s="27"/>
      <c r="J2062" s="27"/>
    </row>
    <row r="2063" spans="1:10" x14ac:dyDescent="0.3">
      <c r="A2063" s="27"/>
      <c r="J2063" s="27"/>
    </row>
    <row r="2064" spans="1:10" x14ac:dyDescent="0.3">
      <c r="A2064" s="27"/>
      <c r="J2064" s="27"/>
    </row>
    <row r="2065" spans="1:10" x14ac:dyDescent="0.3">
      <c r="A2065" s="27"/>
      <c r="J2065" s="27"/>
    </row>
    <row r="2066" spans="1:10" x14ac:dyDescent="0.3">
      <c r="A2066" s="27"/>
      <c r="J2066" s="27"/>
    </row>
    <row r="2067" spans="1:10" x14ac:dyDescent="0.3">
      <c r="A2067" s="27"/>
      <c r="J2067" s="27"/>
    </row>
    <row r="2068" spans="1:10" x14ac:dyDescent="0.3">
      <c r="A2068" s="27"/>
      <c r="J2068" s="27"/>
    </row>
    <row r="2069" spans="1:10" x14ac:dyDescent="0.3">
      <c r="A2069" s="27"/>
      <c r="J2069" s="27"/>
    </row>
    <row r="2070" spans="1:10" x14ac:dyDescent="0.3">
      <c r="A2070" s="27"/>
      <c r="J2070" s="27"/>
    </row>
    <row r="2071" spans="1:10" x14ac:dyDescent="0.3">
      <c r="A2071" s="27"/>
      <c r="J2071" s="27"/>
    </row>
    <row r="2072" spans="1:10" x14ac:dyDescent="0.3">
      <c r="A2072" s="27"/>
      <c r="J2072" s="27"/>
    </row>
    <row r="2073" spans="1:10" x14ac:dyDescent="0.3">
      <c r="A2073" s="27"/>
      <c r="J2073" s="27"/>
    </row>
    <row r="2074" spans="1:10" x14ac:dyDescent="0.3">
      <c r="A2074" s="27"/>
      <c r="J2074" s="27"/>
    </row>
    <row r="2075" spans="1:10" x14ac:dyDescent="0.3">
      <c r="A2075" s="27"/>
      <c r="J2075" s="27"/>
    </row>
    <row r="2076" spans="1:10" x14ac:dyDescent="0.3">
      <c r="A2076" s="27"/>
      <c r="J2076" s="27"/>
    </row>
    <row r="2077" spans="1:10" x14ac:dyDescent="0.3">
      <c r="A2077" s="27"/>
      <c r="J2077" s="27"/>
    </row>
    <row r="2078" spans="1:10" x14ac:dyDescent="0.3">
      <c r="A2078" s="27"/>
      <c r="J2078" s="27"/>
    </row>
    <row r="2079" spans="1:10" x14ac:dyDescent="0.3">
      <c r="A2079" s="27"/>
      <c r="J2079" s="27"/>
    </row>
    <row r="2080" spans="1:10" x14ac:dyDescent="0.3">
      <c r="A2080" s="27"/>
      <c r="J2080" s="27"/>
    </row>
    <row r="2081" spans="1:10" x14ac:dyDescent="0.3">
      <c r="A2081" s="27"/>
      <c r="J2081" s="27"/>
    </row>
    <row r="2082" spans="1:10" x14ac:dyDescent="0.3">
      <c r="A2082" s="27"/>
      <c r="J2082" s="27"/>
    </row>
    <row r="2083" spans="1:10" x14ac:dyDescent="0.3">
      <c r="A2083" s="27"/>
      <c r="J2083" s="27"/>
    </row>
    <row r="2084" spans="1:10" x14ac:dyDescent="0.3">
      <c r="A2084" s="27"/>
      <c r="J2084" s="27"/>
    </row>
    <row r="2085" spans="1:10" x14ac:dyDescent="0.3">
      <c r="A2085" s="27"/>
      <c r="J2085" s="27"/>
    </row>
    <row r="2086" spans="1:10" x14ac:dyDescent="0.3">
      <c r="A2086" s="27"/>
      <c r="J2086" s="27"/>
    </row>
    <row r="2087" spans="1:10" x14ac:dyDescent="0.3">
      <c r="A2087" s="27"/>
      <c r="J2087" s="27"/>
    </row>
    <row r="2088" spans="1:10" x14ac:dyDescent="0.3">
      <c r="A2088" s="27"/>
      <c r="J2088" s="27"/>
    </row>
    <row r="2089" spans="1:10" x14ac:dyDescent="0.3">
      <c r="A2089" s="27"/>
      <c r="J2089" s="27"/>
    </row>
    <row r="2090" spans="1:10" x14ac:dyDescent="0.3">
      <c r="A2090" s="27"/>
      <c r="J2090" s="27"/>
    </row>
    <row r="2091" spans="1:10" x14ac:dyDescent="0.3">
      <c r="A2091" s="27"/>
      <c r="J2091" s="27"/>
    </row>
    <row r="2092" spans="1:10" x14ac:dyDescent="0.3">
      <c r="A2092" s="27"/>
      <c r="J2092" s="27"/>
    </row>
    <row r="2093" spans="1:10" x14ac:dyDescent="0.3">
      <c r="A2093" s="27"/>
      <c r="J2093" s="27"/>
    </row>
    <row r="2094" spans="1:10" x14ac:dyDescent="0.3">
      <c r="A2094" s="27"/>
      <c r="J2094" s="27"/>
    </row>
    <row r="2095" spans="1:10" x14ac:dyDescent="0.3">
      <c r="A2095" s="27"/>
      <c r="J2095" s="27"/>
    </row>
    <row r="2096" spans="1:10" x14ac:dyDescent="0.3">
      <c r="A2096" s="27"/>
      <c r="J2096" s="27"/>
    </row>
    <row r="2097" spans="1:10" x14ac:dyDescent="0.3">
      <c r="A2097" s="27"/>
      <c r="J2097" s="27"/>
    </row>
    <row r="2098" spans="1:10" x14ac:dyDescent="0.3">
      <c r="A2098" s="27"/>
      <c r="J2098" s="27"/>
    </row>
    <row r="2099" spans="1:10" x14ac:dyDescent="0.3">
      <c r="A2099" s="27"/>
      <c r="J2099" s="27"/>
    </row>
    <row r="2100" spans="1:10" x14ac:dyDescent="0.3">
      <c r="A2100" s="27"/>
      <c r="J2100" s="27"/>
    </row>
    <row r="2101" spans="1:10" x14ac:dyDescent="0.3">
      <c r="A2101" s="27"/>
      <c r="J2101" s="27"/>
    </row>
    <row r="2102" spans="1:10" x14ac:dyDescent="0.3">
      <c r="A2102" s="27"/>
      <c r="J2102" s="27"/>
    </row>
    <row r="2103" spans="1:10" x14ac:dyDescent="0.3">
      <c r="A2103" s="27"/>
      <c r="J2103" s="27"/>
    </row>
    <row r="2104" spans="1:10" x14ac:dyDescent="0.3">
      <c r="A2104" s="27"/>
      <c r="J2104" s="27"/>
    </row>
    <row r="2105" spans="1:10" x14ac:dyDescent="0.3">
      <c r="A2105" s="27"/>
      <c r="J2105" s="27"/>
    </row>
    <row r="2106" spans="1:10" x14ac:dyDescent="0.3">
      <c r="A2106" s="27"/>
      <c r="J2106" s="27"/>
    </row>
    <row r="2107" spans="1:10" x14ac:dyDescent="0.3">
      <c r="A2107" s="27"/>
      <c r="J2107" s="27"/>
    </row>
    <row r="2108" spans="1:10" x14ac:dyDescent="0.3">
      <c r="A2108" s="27"/>
      <c r="J2108" s="27"/>
    </row>
    <row r="2109" spans="1:10" x14ac:dyDescent="0.3">
      <c r="A2109" s="27"/>
      <c r="J2109" s="27"/>
    </row>
    <row r="2110" spans="1:10" x14ac:dyDescent="0.3">
      <c r="A2110" s="27"/>
      <c r="J2110" s="27"/>
    </row>
    <row r="2111" spans="1:10" x14ac:dyDescent="0.3">
      <c r="A2111" s="27"/>
      <c r="J2111" s="27"/>
    </row>
    <row r="2112" spans="1:10" x14ac:dyDescent="0.3">
      <c r="A2112" s="27"/>
      <c r="J2112" s="27"/>
    </row>
    <row r="2113" spans="1:10" x14ac:dyDescent="0.3">
      <c r="A2113" s="27"/>
      <c r="J2113" s="27"/>
    </row>
    <row r="2114" spans="1:10" x14ac:dyDescent="0.3">
      <c r="A2114" s="27"/>
      <c r="J2114" s="27"/>
    </row>
    <row r="2115" spans="1:10" x14ac:dyDescent="0.3">
      <c r="A2115" s="27"/>
      <c r="J2115" s="27"/>
    </row>
    <row r="2116" spans="1:10" x14ac:dyDescent="0.3">
      <c r="A2116" s="27"/>
      <c r="J2116" s="27"/>
    </row>
    <row r="2117" spans="1:10" x14ac:dyDescent="0.3">
      <c r="A2117" s="27"/>
      <c r="J2117" s="27"/>
    </row>
    <row r="2118" spans="1:10" x14ac:dyDescent="0.3">
      <c r="A2118" s="27"/>
      <c r="J2118" s="27"/>
    </row>
    <row r="2119" spans="1:10" x14ac:dyDescent="0.3">
      <c r="A2119" s="27"/>
      <c r="J2119" s="27"/>
    </row>
    <row r="2120" spans="1:10" x14ac:dyDescent="0.3">
      <c r="A2120" s="27"/>
      <c r="J2120" s="27"/>
    </row>
    <row r="2121" spans="1:10" x14ac:dyDescent="0.3">
      <c r="A2121" s="27"/>
      <c r="J2121" s="27"/>
    </row>
    <row r="2122" spans="1:10" x14ac:dyDescent="0.3">
      <c r="A2122" s="27"/>
      <c r="J2122" s="27"/>
    </row>
    <row r="2123" spans="1:10" x14ac:dyDescent="0.3">
      <c r="A2123" s="27"/>
      <c r="J2123" s="27"/>
    </row>
    <row r="2124" spans="1:10" x14ac:dyDescent="0.3">
      <c r="A2124" s="27"/>
      <c r="J2124" s="27"/>
    </row>
    <row r="2125" spans="1:10" x14ac:dyDescent="0.3">
      <c r="A2125" s="27"/>
      <c r="J2125" s="27"/>
    </row>
    <row r="2126" spans="1:10" x14ac:dyDescent="0.3">
      <c r="A2126" s="27"/>
      <c r="J2126" s="27"/>
    </row>
    <row r="2127" spans="1:10" x14ac:dyDescent="0.3">
      <c r="A2127" s="27"/>
      <c r="J2127" s="27"/>
    </row>
    <row r="2128" spans="1:10" x14ac:dyDescent="0.3">
      <c r="A2128" s="27"/>
      <c r="J2128" s="27"/>
    </row>
    <row r="2129" spans="1:10" x14ac:dyDescent="0.3">
      <c r="A2129" s="27"/>
      <c r="J2129" s="27"/>
    </row>
    <row r="2130" spans="1:10" x14ac:dyDescent="0.3">
      <c r="A2130" s="27"/>
      <c r="J2130" s="27"/>
    </row>
    <row r="2131" spans="1:10" x14ac:dyDescent="0.3">
      <c r="A2131" s="27"/>
      <c r="J2131" s="27"/>
    </row>
    <row r="2132" spans="1:10" x14ac:dyDescent="0.3">
      <c r="A2132" s="27"/>
      <c r="J2132" s="27"/>
    </row>
    <row r="2133" spans="1:10" x14ac:dyDescent="0.3">
      <c r="A2133" s="27"/>
      <c r="J2133" s="27"/>
    </row>
    <row r="2134" spans="1:10" x14ac:dyDescent="0.3">
      <c r="A2134" s="27"/>
      <c r="J2134" s="27"/>
    </row>
    <row r="2135" spans="1:10" x14ac:dyDescent="0.3">
      <c r="A2135" s="27"/>
      <c r="J2135" s="27"/>
    </row>
    <row r="2136" spans="1:10" x14ac:dyDescent="0.3">
      <c r="A2136" s="27"/>
      <c r="J2136" s="27"/>
    </row>
    <row r="2137" spans="1:10" x14ac:dyDescent="0.3">
      <c r="A2137" s="27"/>
      <c r="J2137" s="27"/>
    </row>
    <row r="2138" spans="1:10" x14ac:dyDescent="0.3">
      <c r="A2138" s="27"/>
      <c r="J2138" s="27"/>
    </row>
    <row r="2139" spans="1:10" x14ac:dyDescent="0.3">
      <c r="A2139" s="27"/>
      <c r="J2139" s="27"/>
    </row>
    <row r="2140" spans="1:10" x14ac:dyDescent="0.3">
      <c r="A2140" s="27"/>
      <c r="J2140" s="27"/>
    </row>
    <row r="2141" spans="1:10" x14ac:dyDescent="0.3">
      <c r="A2141" s="27"/>
      <c r="J2141" s="27"/>
    </row>
    <row r="2142" spans="1:10" x14ac:dyDescent="0.3">
      <c r="A2142" s="27"/>
      <c r="J2142" s="27"/>
    </row>
    <row r="2143" spans="1:10" x14ac:dyDescent="0.3">
      <c r="A2143" s="27"/>
      <c r="J2143" s="27"/>
    </row>
    <row r="2144" spans="1:10" x14ac:dyDescent="0.3">
      <c r="A2144" s="27"/>
      <c r="J2144" s="27"/>
    </row>
    <row r="2145" spans="1:10" x14ac:dyDescent="0.3">
      <c r="A2145" s="27"/>
      <c r="J2145" s="27"/>
    </row>
    <row r="2146" spans="1:10" x14ac:dyDescent="0.3">
      <c r="A2146" s="27"/>
      <c r="J2146" s="27"/>
    </row>
    <row r="2147" spans="1:10" x14ac:dyDescent="0.3">
      <c r="A2147" s="27"/>
      <c r="J2147" s="27"/>
    </row>
    <row r="2148" spans="1:10" x14ac:dyDescent="0.3">
      <c r="A2148" s="27"/>
      <c r="J2148" s="27"/>
    </row>
    <row r="2149" spans="1:10" x14ac:dyDescent="0.3">
      <c r="A2149" s="27"/>
      <c r="J2149" s="27"/>
    </row>
    <row r="2150" spans="1:10" x14ac:dyDescent="0.3">
      <c r="A2150" s="27"/>
      <c r="J2150" s="27"/>
    </row>
    <row r="2151" spans="1:10" x14ac:dyDescent="0.3">
      <c r="A2151" s="27"/>
      <c r="J2151" s="27"/>
    </row>
    <row r="2152" spans="1:10" x14ac:dyDescent="0.3">
      <c r="A2152" s="27"/>
      <c r="J2152" s="27"/>
    </row>
    <row r="2153" spans="1:10" x14ac:dyDescent="0.3">
      <c r="A2153" s="27"/>
      <c r="J2153" s="27"/>
    </row>
    <row r="2154" spans="1:10" x14ac:dyDescent="0.3">
      <c r="A2154" s="27"/>
      <c r="J2154" s="27"/>
    </row>
    <row r="2155" spans="1:10" x14ac:dyDescent="0.3">
      <c r="A2155" s="27"/>
      <c r="J2155" s="27"/>
    </row>
    <row r="2156" spans="1:10" x14ac:dyDescent="0.3">
      <c r="A2156" s="27"/>
      <c r="J2156" s="27"/>
    </row>
    <row r="2157" spans="1:10" x14ac:dyDescent="0.3">
      <c r="A2157" s="27"/>
      <c r="J2157" s="27"/>
    </row>
    <row r="2158" spans="1:10" x14ac:dyDescent="0.3">
      <c r="A2158" s="27"/>
      <c r="J2158" s="27"/>
    </row>
    <row r="2159" spans="1:10" x14ac:dyDescent="0.3">
      <c r="A2159" s="27"/>
      <c r="J2159" s="27"/>
    </row>
    <row r="2160" spans="1:10" x14ac:dyDescent="0.3">
      <c r="A2160" s="27"/>
      <c r="J2160" s="27"/>
    </row>
    <row r="2161" spans="1:10" x14ac:dyDescent="0.3">
      <c r="A2161" s="27"/>
      <c r="J2161" s="27"/>
    </row>
    <row r="2162" spans="1:10" x14ac:dyDescent="0.3">
      <c r="A2162" s="27"/>
      <c r="J2162" s="27"/>
    </row>
    <row r="2163" spans="1:10" x14ac:dyDescent="0.3">
      <c r="A2163" s="27"/>
      <c r="J2163" s="27"/>
    </row>
    <row r="2164" spans="1:10" x14ac:dyDescent="0.3">
      <c r="A2164" s="27"/>
      <c r="J2164" s="27"/>
    </row>
    <row r="2165" spans="1:10" x14ac:dyDescent="0.3">
      <c r="A2165" s="27"/>
      <c r="J2165" s="27"/>
    </row>
    <row r="2166" spans="1:10" x14ac:dyDescent="0.3">
      <c r="A2166" s="27"/>
      <c r="J2166" s="27"/>
    </row>
    <row r="2167" spans="1:10" x14ac:dyDescent="0.3">
      <c r="A2167" s="27"/>
      <c r="J2167" s="27"/>
    </row>
    <row r="2168" spans="1:10" x14ac:dyDescent="0.3">
      <c r="A2168" s="27"/>
      <c r="J2168" s="27"/>
    </row>
    <row r="2169" spans="1:10" x14ac:dyDescent="0.3">
      <c r="A2169" s="27"/>
      <c r="J2169" s="27"/>
    </row>
    <row r="2170" spans="1:10" x14ac:dyDescent="0.3">
      <c r="A2170" s="27"/>
      <c r="J2170" s="27"/>
    </row>
    <row r="2171" spans="1:10" x14ac:dyDescent="0.3">
      <c r="A2171" s="27"/>
      <c r="J2171" s="27"/>
    </row>
    <row r="2172" spans="1:10" x14ac:dyDescent="0.3">
      <c r="A2172" s="27"/>
      <c r="J2172" s="27"/>
    </row>
    <row r="2173" spans="1:10" x14ac:dyDescent="0.3">
      <c r="A2173" s="27"/>
      <c r="J2173" s="27"/>
    </row>
    <row r="2174" spans="1:10" x14ac:dyDescent="0.3">
      <c r="A2174" s="27"/>
      <c r="J2174" s="27"/>
    </row>
    <row r="2175" spans="1:10" x14ac:dyDescent="0.3">
      <c r="A2175" s="27"/>
      <c r="J2175" s="27"/>
    </row>
    <row r="2176" spans="1:10" x14ac:dyDescent="0.3">
      <c r="A2176" s="27"/>
      <c r="J2176" s="27"/>
    </row>
    <row r="2177" spans="1:10" x14ac:dyDescent="0.3">
      <c r="A2177" s="27"/>
      <c r="J2177" s="27"/>
    </row>
    <row r="2178" spans="1:10" x14ac:dyDescent="0.3">
      <c r="A2178" s="27"/>
      <c r="J2178" s="27"/>
    </row>
    <row r="2179" spans="1:10" x14ac:dyDescent="0.3">
      <c r="A2179" s="27"/>
      <c r="J2179" s="27"/>
    </row>
    <row r="2180" spans="1:10" x14ac:dyDescent="0.3">
      <c r="A2180" s="27"/>
      <c r="J2180" s="27"/>
    </row>
    <row r="2181" spans="1:10" x14ac:dyDescent="0.3">
      <c r="A2181" s="27"/>
      <c r="J2181" s="27"/>
    </row>
    <row r="2182" spans="1:10" x14ac:dyDescent="0.3">
      <c r="A2182" s="27"/>
      <c r="J2182" s="27"/>
    </row>
    <row r="2183" spans="1:10" x14ac:dyDescent="0.3">
      <c r="A2183" s="27"/>
      <c r="J2183" s="27"/>
    </row>
    <row r="2184" spans="1:10" x14ac:dyDescent="0.3">
      <c r="A2184" s="27"/>
      <c r="J2184" s="27"/>
    </row>
    <row r="2185" spans="1:10" x14ac:dyDescent="0.3">
      <c r="A2185" s="27"/>
      <c r="J2185" s="27"/>
    </row>
    <row r="2186" spans="1:10" x14ac:dyDescent="0.3">
      <c r="A2186" s="27"/>
      <c r="J2186" s="27"/>
    </row>
    <row r="2187" spans="1:10" x14ac:dyDescent="0.3">
      <c r="A2187" s="27"/>
      <c r="J2187" s="27"/>
    </row>
    <row r="2188" spans="1:10" x14ac:dyDescent="0.3">
      <c r="A2188" s="27"/>
      <c r="J2188" s="27"/>
    </row>
    <row r="2189" spans="1:10" x14ac:dyDescent="0.3">
      <c r="A2189" s="27"/>
      <c r="J2189" s="27"/>
    </row>
    <row r="2190" spans="1:10" x14ac:dyDescent="0.3">
      <c r="A2190" s="27"/>
      <c r="J2190" s="27"/>
    </row>
    <row r="2191" spans="1:10" x14ac:dyDescent="0.3">
      <c r="A2191" s="27"/>
      <c r="J2191" s="27"/>
    </row>
    <row r="2192" spans="1:10" x14ac:dyDescent="0.3">
      <c r="A2192" s="27"/>
      <c r="J2192" s="27"/>
    </row>
    <row r="2193" spans="1:10" x14ac:dyDescent="0.3">
      <c r="A2193" s="27"/>
      <c r="J2193" s="27"/>
    </row>
    <row r="2194" spans="1:10" x14ac:dyDescent="0.3">
      <c r="A2194" s="27"/>
      <c r="J2194" s="27"/>
    </row>
    <row r="2195" spans="1:10" x14ac:dyDescent="0.3">
      <c r="A2195" s="27"/>
      <c r="J2195" s="27"/>
    </row>
    <row r="2196" spans="1:10" x14ac:dyDescent="0.3">
      <c r="A2196" s="27"/>
      <c r="J2196" s="27"/>
    </row>
    <row r="2197" spans="1:10" x14ac:dyDescent="0.3">
      <c r="A2197" s="27"/>
      <c r="J2197" s="27"/>
    </row>
    <row r="2198" spans="1:10" x14ac:dyDescent="0.3">
      <c r="A2198" s="27"/>
      <c r="J2198" s="27"/>
    </row>
    <row r="2199" spans="1:10" x14ac:dyDescent="0.3">
      <c r="A2199" s="27"/>
      <c r="J2199" s="27"/>
    </row>
    <row r="2200" spans="1:10" x14ac:dyDescent="0.3">
      <c r="A2200" s="27"/>
      <c r="J2200" s="27"/>
    </row>
    <row r="2201" spans="1:10" x14ac:dyDescent="0.3">
      <c r="A2201" s="27"/>
      <c r="J2201" s="27"/>
    </row>
    <row r="2202" spans="1:10" x14ac:dyDescent="0.3">
      <c r="A2202" s="27"/>
      <c r="J2202" s="27"/>
    </row>
    <row r="2203" spans="1:10" x14ac:dyDescent="0.3">
      <c r="A2203" s="27"/>
      <c r="J2203" s="27"/>
    </row>
    <row r="2204" spans="1:10" x14ac:dyDescent="0.3">
      <c r="A2204" s="27"/>
      <c r="J2204" s="27"/>
    </row>
    <row r="2205" spans="1:10" x14ac:dyDescent="0.3">
      <c r="A2205" s="27"/>
      <c r="J2205" s="27"/>
    </row>
    <row r="2206" spans="1:10" x14ac:dyDescent="0.3">
      <c r="A2206" s="27"/>
      <c r="J2206" s="27"/>
    </row>
    <row r="2207" spans="1:10" x14ac:dyDescent="0.3">
      <c r="A2207" s="27"/>
      <c r="J2207" s="27"/>
    </row>
    <row r="2208" spans="1:10" x14ac:dyDescent="0.3">
      <c r="A2208" s="27"/>
      <c r="J2208" s="27"/>
    </row>
    <row r="2209" spans="1:10" x14ac:dyDescent="0.3">
      <c r="A2209" s="27"/>
      <c r="J2209" s="27"/>
    </row>
    <row r="2210" spans="1:10" x14ac:dyDescent="0.3">
      <c r="A2210" s="27"/>
      <c r="J2210" s="27"/>
    </row>
    <row r="2211" spans="1:10" x14ac:dyDescent="0.3">
      <c r="A2211" s="27"/>
      <c r="J2211" s="27"/>
    </row>
    <row r="2212" spans="1:10" x14ac:dyDescent="0.3">
      <c r="A2212" s="27"/>
      <c r="J2212" s="27"/>
    </row>
    <row r="2213" spans="1:10" x14ac:dyDescent="0.3">
      <c r="A2213" s="27"/>
      <c r="J2213" s="27"/>
    </row>
    <row r="2214" spans="1:10" x14ac:dyDescent="0.3">
      <c r="A2214" s="27"/>
      <c r="J2214" s="27"/>
    </row>
    <row r="2215" spans="1:10" x14ac:dyDescent="0.3">
      <c r="A2215" s="27"/>
      <c r="J2215" s="27"/>
    </row>
    <row r="2216" spans="1:10" x14ac:dyDescent="0.3">
      <c r="A2216" s="27"/>
      <c r="J2216" s="27"/>
    </row>
    <row r="2217" spans="1:10" x14ac:dyDescent="0.3">
      <c r="A2217" s="27"/>
      <c r="J2217" s="27"/>
    </row>
    <row r="2218" spans="1:10" x14ac:dyDescent="0.3">
      <c r="A2218" s="27"/>
      <c r="J2218" s="27"/>
    </row>
    <row r="2219" spans="1:10" x14ac:dyDescent="0.3">
      <c r="A2219" s="27"/>
      <c r="J2219" s="27"/>
    </row>
    <row r="2220" spans="1:10" x14ac:dyDescent="0.3">
      <c r="A2220" s="27"/>
      <c r="J2220" s="27"/>
    </row>
    <row r="2221" spans="1:10" x14ac:dyDescent="0.3">
      <c r="A2221" s="27"/>
      <c r="J2221" s="27"/>
    </row>
    <row r="2222" spans="1:10" x14ac:dyDescent="0.3">
      <c r="A2222" s="27"/>
      <c r="J2222" s="27"/>
    </row>
    <row r="2223" spans="1:10" x14ac:dyDescent="0.3">
      <c r="A2223" s="27"/>
      <c r="J2223" s="27"/>
    </row>
    <row r="2224" spans="1:10" x14ac:dyDescent="0.3">
      <c r="A2224" s="27"/>
      <c r="J2224" s="27"/>
    </row>
    <row r="2225" spans="1:10" x14ac:dyDescent="0.3">
      <c r="A2225" s="27"/>
      <c r="J2225" s="27"/>
    </row>
    <row r="2226" spans="1:10" x14ac:dyDescent="0.3">
      <c r="A2226" s="27"/>
      <c r="J2226" s="27"/>
    </row>
    <row r="2227" spans="1:10" x14ac:dyDescent="0.3">
      <c r="A2227" s="27"/>
      <c r="J2227" s="27"/>
    </row>
    <row r="2228" spans="1:10" x14ac:dyDescent="0.3">
      <c r="A2228" s="27"/>
      <c r="J2228" s="27"/>
    </row>
    <row r="2229" spans="1:10" x14ac:dyDescent="0.3">
      <c r="A2229" s="27"/>
      <c r="J2229" s="27"/>
    </row>
    <row r="2230" spans="1:10" x14ac:dyDescent="0.3">
      <c r="A2230" s="27"/>
      <c r="J2230" s="27"/>
    </row>
    <row r="2231" spans="1:10" x14ac:dyDescent="0.3">
      <c r="A2231" s="27"/>
      <c r="J2231" s="27"/>
    </row>
    <row r="2232" spans="1:10" x14ac:dyDescent="0.3">
      <c r="A2232" s="27"/>
      <c r="J2232" s="27"/>
    </row>
    <row r="2233" spans="1:10" x14ac:dyDescent="0.3">
      <c r="A2233" s="27"/>
      <c r="J2233" s="27"/>
    </row>
    <row r="2234" spans="1:10" x14ac:dyDescent="0.3">
      <c r="A2234" s="27"/>
      <c r="J2234" s="27"/>
    </row>
    <row r="2235" spans="1:10" x14ac:dyDescent="0.3">
      <c r="A2235" s="27"/>
      <c r="J2235" s="27"/>
    </row>
    <row r="2236" spans="1:10" x14ac:dyDescent="0.3">
      <c r="A2236" s="27"/>
      <c r="J2236" s="27"/>
    </row>
    <row r="2237" spans="1:10" x14ac:dyDescent="0.3">
      <c r="A2237" s="27"/>
      <c r="J2237" s="27"/>
    </row>
    <row r="2238" spans="1:10" x14ac:dyDescent="0.3">
      <c r="A2238" s="27"/>
      <c r="J2238" s="27"/>
    </row>
    <row r="2239" spans="1:10" x14ac:dyDescent="0.3">
      <c r="A2239" s="27"/>
      <c r="J2239" s="27"/>
    </row>
    <row r="2240" spans="1:10" x14ac:dyDescent="0.3">
      <c r="A2240" s="27"/>
      <c r="J2240" s="27"/>
    </row>
    <row r="2241" spans="1:10" x14ac:dyDescent="0.3">
      <c r="A2241" s="27"/>
      <c r="J2241" s="27"/>
    </row>
    <row r="2242" spans="1:10" x14ac:dyDescent="0.3">
      <c r="A2242" s="27"/>
      <c r="J2242" s="27"/>
    </row>
    <row r="2243" spans="1:10" x14ac:dyDescent="0.3">
      <c r="A2243" s="27"/>
      <c r="J2243" s="27"/>
    </row>
    <row r="2244" spans="1:10" x14ac:dyDescent="0.3">
      <c r="A2244" s="27"/>
      <c r="J2244" s="27"/>
    </row>
    <row r="2245" spans="1:10" x14ac:dyDescent="0.3">
      <c r="A2245" s="27"/>
      <c r="J2245" s="27"/>
    </row>
    <row r="2246" spans="1:10" x14ac:dyDescent="0.3">
      <c r="A2246" s="27"/>
      <c r="J2246" s="27"/>
    </row>
    <row r="2247" spans="1:10" x14ac:dyDescent="0.3">
      <c r="A2247" s="27"/>
      <c r="J2247" s="27"/>
    </row>
    <row r="2248" spans="1:10" x14ac:dyDescent="0.3">
      <c r="A2248" s="27"/>
      <c r="J2248" s="27"/>
    </row>
    <row r="2249" spans="1:10" x14ac:dyDescent="0.3">
      <c r="A2249" s="27"/>
      <c r="J2249" s="27"/>
    </row>
    <row r="2250" spans="1:10" x14ac:dyDescent="0.3">
      <c r="A2250" s="27"/>
      <c r="J2250" s="27"/>
    </row>
    <row r="2251" spans="1:10" x14ac:dyDescent="0.3">
      <c r="A2251" s="27"/>
      <c r="J2251" s="27"/>
    </row>
    <row r="2252" spans="1:10" x14ac:dyDescent="0.3">
      <c r="A2252" s="27"/>
      <c r="J2252" s="27"/>
    </row>
    <row r="2253" spans="1:10" x14ac:dyDescent="0.3">
      <c r="A2253" s="27"/>
      <c r="J2253" s="27"/>
    </row>
    <row r="2254" spans="1:10" x14ac:dyDescent="0.3">
      <c r="A2254" s="27"/>
      <c r="J2254" s="27"/>
    </row>
    <row r="2255" spans="1:10" x14ac:dyDescent="0.3">
      <c r="A2255" s="27"/>
      <c r="J2255" s="27"/>
    </row>
    <row r="2256" spans="1:10" x14ac:dyDescent="0.3">
      <c r="A2256" s="27"/>
      <c r="J2256" s="27"/>
    </row>
    <row r="2257" spans="1:10" x14ac:dyDescent="0.3">
      <c r="A2257" s="27"/>
      <c r="J2257" s="27"/>
    </row>
    <row r="2258" spans="1:10" x14ac:dyDescent="0.3">
      <c r="A2258" s="27"/>
      <c r="J2258" s="27"/>
    </row>
    <row r="2259" spans="1:10" x14ac:dyDescent="0.3">
      <c r="A2259" s="27"/>
      <c r="J2259" s="27"/>
    </row>
    <row r="2260" spans="1:10" x14ac:dyDescent="0.3">
      <c r="A2260" s="27"/>
      <c r="J2260" s="27"/>
    </row>
    <row r="2261" spans="1:10" x14ac:dyDescent="0.3">
      <c r="A2261" s="27"/>
      <c r="J2261" s="27"/>
    </row>
    <row r="2262" spans="1:10" x14ac:dyDescent="0.3">
      <c r="A2262" s="27"/>
      <c r="J2262" s="27"/>
    </row>
    <row r="2263" spans="1:10" x14ac:dyDescent="0.3">
      <c r="A2263" s="27"/>
      <c r="J2263" s="27"/>
    </row>
    <row r="2264" spans="1:10" x14ac:dyDescent="0.3">
      <c r="A2264" s="27"/>
      <c r="J2264" s="27"/>
    </row>
    <row r="2265" spans="1:10" x14ac:dyDescent="0.3">
      <c r="A2265" s="27"/>
      <c r="J2265" s="27"/>
    </row>
    <row r="2266" spans="1:10" x14ac:dyDescent="0.3">
      <c r="A2266" s="27"/>
      <c r="J2266" s="27"/>
    </row>
    <row r="2267" spans="1:10" x14ac:dyDescent="0.3">
      <c r="A2267" s="27"/>
      <c r="J2267" s="27"/>
    </row>
    <row r="2268" spans="1:10" x14ac:dyDescent="0.3">
      <c r="A2268" s="27"/>
      <c r="J2268" s="27"/>
    </row>
    <row r="2269" spans="1:10" x14ac:dyDescent="0.3">
      <c r="A2269" s="27"/>
      <c r="J2269" s="27"/>
    </row>
    <row r="2270" spans="1:10" x14ac:dyDescent="0.3">
      <c r="A2270" s="27"/>
      <c r="J2270" s="27"/>
    </row>
    <row r="2271" spans="1:10" x14ac:dyDescent="0.3">
      <c r="A2271" s="27"/>
      <c r="J2271" s="27"/>
    </row>
    <row r="2272" spans="1:10" x14ac:dyDescent="0.3">
      <c r="A2272" s="27"/>
      <c r="J2272" s="27"/>
    </row>
    <row r="2273" spans="1:10" x14ac:dyDescent="0.3">
      <c r="A2273" s="27"/>
      <c r="J2273" s="27"/>
    </row>
    <row r="2274" spans="1:10" x14ac:dyDescent="0.3">
      <c r="A2274" s="27"/>
      <c r="J2274" s="27"/>
    </row>
    <row r="2275" spans="1:10" x14ac:dyDescent="0.3">
      <c r="A2275" s="27"/>
      <c r="J2275" s="27"/>
    </row>
    <row r="2276" spans="1:10" x14ac:dyDescent="0.3">
      <c r="A2276" s="27"/>
      <c r="J2276" s="27"/>
    </row>
    <row r="2277" spans="1:10" x14ac:dyDescent="0.3">
      <c r="A2277" s="27"/>
      <c r="J2277" s="27"/>
    </row>
    <row r="2278" spans="1:10" x14ac:dyDescent="0.3">
      <c r="A2278" s="27"/>
      <c r="J2278" s="27"/>
    </row>
    <row r="2279" spans="1:10" x14ac:dyDescent="0.3">
      <c r="A2279" s="27"/>
      <c r="J2279" s="27"/>
    </row>
    <row r="2280" spans="1:10" x14ac:dyDescent="0.3">
      <c r="A2280" s="27"/>
      <c r="J2280" s="27"/>
    </row>
    <row r="2281" spans="1:10" x14ac:dyDescent="0.3">
      <c r="A2281" s="27"/>
      <c r="J2281" s="27"/>
    </row>
    <row r="2282" spans="1:10" x14ac:dyDescent="0.3">
      <c r="A2282" s="27"/>
      <c r="J2282" s="27"/>
    </row>
    <row r="2283" spans="1:10" x14ac:dyDescent="0.3">
      <c r="A2283" s="27"/>
      <c r="J2283" s="27"/>
    </row>
    <row r="2284" spans="1:10" x14ac:dyDescent="0.3">
      <c r="A2284" s="27"/>
      <c r="J2284" s="27"/>
    </row>
    <row r="2285" spans="1:10" x14ac:dyDescent="0.3">
      <c r="A2285" s="27"/>
      <c r="J2285" s="27"/>
    </row>
    <row r="2286" spans="1:10" x14ac:dyDescent="0.3">
      <c r="A2286" s="27"/>
      <c r="J2286" s="27"/>
    </row>
    <row r="2287" spans="1:10" x14ac:dyDescent="0.3">
      <c r="A2287" s="27"/>
      <c r="J2287" s="27"/>
    </row>
    <row r="2288" spans="1:10" x14ac:dyDescent="0.3">
      <c r="A2288" s="27"/>
      <c r="J2288" s="27"/>
    </row>
    <row r="2289" spans="1:10" x14ac:dyDescent="0.3">
      <c r="A2289" s="27"/>
      <c r="J2289" s="27"/>
    </row>
    <row r="2290" spans="1:10" x14ac:dyDescent="0.3">
      <c r="A2290" s="27"/>
      <c r="J2290" s="27"/>
    </row>
    <row r="2291" spans="1:10" x14ac:dyDescent="0.3">
      <c r="A2291" s="27"/>
      <c r="J2291" s="27"/>
    </row>
    <row r="2292" spans="1:10" x14ac:dyDescent="0.3">
      <c r="A2292" s="27"/>
      <c r="J2292" s="27"/>
    </row>
    <row r="2293" spans="1:10" x14ac:dyDescent="0.3">
      <c r="A2293" s="27"/>
      <c r="J2293" s="27"/>
    </row>
    <row r="2294" spans="1:10" x14ac:dyDescent="0.3">
      <c r="A2294" s="27"/>
      <c r="J2294" s="27"/>
    </row>
    <row r="2295" spans="1:10" x14ac:dyDescent="0.3">
      <c r="A2295" s="27"/>
      <c r="J2295" s="27"/>
    </row>
    <row r="2296" spans="1:10" x14ac:dyDescent="0.3">
      <c r="A2296" s="27"/>
      <c r="J2296" s="27"/>
    </row>
    <row r="2297" spans="1:10" x14ac:dyDescent="0.3">
      <c r="A2297" s="27"/>
      <c r="J2297" s="27"/>
    </row>
    <row r="2298" spans="1:10" x14ac:dyDescent="0.3">
      <c r="A2298" s="27"/>
      <c r="J2298" s="27"/>
    </row>
    <row r="2299" spans="1:10" x14ac:dyDescent="0.3">
      <c r="A2299" s="27"/>
      <c r="J2299" s="27"/>
    </row>
    <row r="2300" spans="1:10" x14ac:dyDescent="0.3">
      <c r="A2300" s="27"/>
      <c r="J2300" s="27"/>
    </row>
    <row r="2301" spans="1:10" x14ac:dyDescent="0.3">
      <c r="A2301" s="27"/>
      <c r="J2301" s="27"/>
    </row>
    <row r="2302" spans="1:10" x14ac:dyDescent="0.3">
      <c r="A2302" s="27"/>
      <c r="J2302" s="27"/>
    </row>
    <row r="2303" spans="1:10" x14ac:dyDescent="0.3">
      <c r="A2303" s="27"/>
      <c r="J2303" s="27"/>
    </row>
    <row r="2304" spans="1:10" x14ac:dyDescent="0.3">
      <c r="A2304" s="27"/>
      <c r="J2304" s="27"/>
    </row>
    <row r="2305" spans="1:10" x14ac:dyDescent="0.3">
      <c r="A2305" s="27"/>
      <c r="J2305" s="27"/>
    </row>
    <row r="2306" spans="1:10" x14ac:dyDescent="0.3">
      <c r="A2306" s="27"/>
      <c r="J2306" s="27"/>
    </row>
    <row r="2307" spans="1:10" x14ac:dyDescent="0.3">
      <c r="A2307" s="27"/>
      <c r="J2307" s="27"/>
    </row>
    <row r="2308" spans="1:10" x14ac:dyDescent="0.3">
      <c r="A2308" s="27"/>
      <c r="J2308" s="27"/>
    </row>
    <row r="2309" spans="1:10" x14ac:dyDescent="0.3">
      <c r="A2309" s="27"/>
      <c r="J2309" s="27"/>
    </row>
    <row r="2310" spans="1:10" x14ac:dyDescent="0.3">
      <c r="A2310" s="27"/>
      <c r="J2310" s="27"/>
    </row>
    <row r="2311" spans="1:10" x14ac:dyDescent="0.3">
      <c r="A2311" s="27"/>
      <c r="J2311" s="27"/>
    </row>
    <row r="2312" spans="1:10" x14ac:dyDescent="0.3">
      <c r="A2312" s="27"/>
      <c r="J2312" s="27"/>
    </row>
    <row r="2313" spans="1:10" x14ac:dyDescent="0.3">
      <c r="A2313" s="27"/>
      <c r="J2313" s="27"/>
    </row>
    <row r="2314" spans="1:10" x14ac:dyDescent="0.3">
      <c r="A2314" s="27"/>
      <c r="J2314" s="27"/>
    </row>
    <row r="2315" spans="1:10" x14ac:dyDescent="0.3">
      <c r="A2315" s="27"/>
      <c r="J2315" s="27"/>
    </row>
    <row r="2316" spans="1:10" x14ac:dyDescent="0.3">
      <c r="A2316" s="27"/>
      <c r="J2316" s="27"/>
    </row>
    <row r="2317" spans="1:10" x14ac:dyDescent="0.3">
      <c r="A2317" s="27"/>
      <c r="J2317" s="27"/>
    </row>
    <row r="2318" spans="1:10" x14ac:dyDescent="0.3">
      <c r="A2318" s="27"/>
      <c r="J2318" s="27"/>
    </row>
    <row r="2319" spans="1:10" x14ac:dyDescent="0.3">
      <c r="A2319" s="27"/>
      <c r="J2319" s="27"/>
    </row>
    <row r="2320" spans="1:10" x14ac:dyDescent="0.3">
      <c r="A2320" s="27"/>
      <c r="J2320" s="27"/>
    </row>
    <row r="2321" spans="1:10" x14ac:dyDescent="0.3">
      <c r="A2321" s="27"/>
      <c r="J2321" s="27"/>
    </row>
    <row r="2322" spans="1:10" x14ac:dyDescent="0.3">
      <c r="A2322" s="27"/>
      <c r="J2322" s="27"/>
    </row>
    <row r="2323" spans="1:10" x14ac:dyDescent="0.3">
      <c r="A2323" s="27"/>
      <c r="J2323" s="27"/>
    </row>
    <row r="2324" spans="1:10" x14ac:dyDescent="0.3">
      <c r="A2324" s="27"/>
      <c r="J2324" s="27"/>
    </row>
    <row r="2325" spans="1:10" x14ac:dyDescent="0.3">
      <c r="A2325" s="27"/>
      <c r="J2325" s="27"/>
    </row>
    <row r="2326" spans="1:10" x14ac:dyDescent="0.3">
      <c r="A2326" s="27"/>
      <c r="J2326" s="27"/>
    </row>
    <row r="2327" spans="1:10" x14ac:dyDescent="0.3">
      <c r="A2327" s="27"/>
      <c r="J2327" s="27"/>
    </row>
    <row r="2328" spans="1:10" x14ac:dyDescent="0.3">
      <c r="A2328" s="27"/>
      <c r="J2328" s="27"/>
    </row>
    <row r="2329" spans="1:10" x14ac:dyDescent="0.3">
      <c r="A2329" s="27"/>
      <c r="J2329" s="27"/>
    </row>
    <row r="2330" spans="1:10" x14ac:dyDescent="0.3">
      <c r="A2330" s="27"/>
      <c r="J2330" s="27"/>
    </row>
    <row r="2331" spans="1:10" x14ac:dyDescent="0.3">
      <c r="A2331" s="27"/>
      <c r="J2331" s="27"/>
    </row>
    <row r="2332" spans="1:10" x14ac:dyDescent="0.3">
      <c r="A2332" s="27"/>
      <c r="J2332" s="27"/>
    </row>
    <row r="2333" spans="1:10" x14ac:dyDescent="0.3">
      <c r="A2333" s="27"/>
      <c r="J2333" s="27"/>
    </row>
    <row r="2334" spans="1:10" x14ac:dyDescent="0.3">
      <c r="A2334" s="27"/>
      <c r="J2334" s="27"/>
    </row>
    <row r="2335" spans="1:10" x14ac:dyDescent="0.3">
      <c r="A2335" s="27"/>
      <c r="J2335" s="27"/>
    </row>
    <row r="2336" spans="1:10" x14ac:dyDescent="0.3">
      <c r="A2336" s="27"/>
      <c r="J2336" s="27"/>
    </row>
    <row r="2337" spans="1:10" x14ac:dyDescent="0.3">
      <c r="A2337" s="27"/>
      <c r="J2337" s="27"/>
    </row>
    <row r="2338" spans="1:10" x14ac:dyDescent="0.3">
      <c r="A2338" s="27"/>
      <c r="J2338" s="27"/>
    </row>
    <row r="2339" spans="1:10" x14ac:dyDescent="0.3">
      <c r="A2339" s="27"/>
      <c r="J2339" s="27"/>
    </row>
    <row r="2340" spans="1:10" x14ac:dyDescent="0.3">
      <c r="A2340" s="27"/>
      <c r="J2340" s="27"/>
    </row>
    <row r="2341" spans="1:10" x14ac:dyDescent="0.3">
      <c r="A2341" s="27"/>
      <c r="J2341" s="27"/>
    </row>
    <row r="2342" spans="1:10" x14ac:dyDescent="0.3">
      <c r="A2342" s="27"/>
      <c r="J2342" s="27"/>
    </row>
    <row r="2343" spans="1:10" x14ac:dyDescent="0.3">
      <c r="A2343" s="27"/>
      <c r="J2343" s="27"/>
    </row>
    <row r="2344" spans="1:10" x14ac:dyDescent="0.3">
      <c r="A2344" s="27"/>
      <c r="J2344" s="27"/>
    </row>
    <row r="2345" spans="1:10" x14ac:dyDescent="0.3">
      <c r="A2345" s="27"/>
      <c r="J2345" s="27"/>
    </row>
    <row r="2346" spans="1:10" x14ac:dyDescent="0.3">
      <c r="A2346" s="27"/>
      <c r="J2346" s="27"/>
    </row>
    <row r="2347" spans="1:10" x14ac:dyDescent="0.3">
      <c r="A2347" s="27"/>
      <c r="J2347" s="27"/>
    </row>
    <row r="2348" spans="1:10" x14ac:dyDescent="0.3">
      <c r="A2348" s="27"/>
      <c r="J2348" s="27"/>
    </row>
    <row r="2349" spans="1:10" x14ac:dyDescent="0.3">
      <c r="A2349" s="27"/>
      <c r="J2349" s="27"/>
    </row>
    <row r="2350" spans="1:10" x14ac:dyDescent="0.3">
      <c r="A2350" s="27"/>
      <c r="J2350" s="27"/>
    </row>
    <row r="2351" spans="1:10" x14ac:dyDescent="0.3">
      <c r="A2351" s="27"/>
      <c r="J2351" s="27"/>
    </row>
    <row r="2352" spans="1:10" x14ac:dyDescent="0.3">
      <c r="A2352" s="27"/>
      <c r="J2352" s="27"/>
    </row>
    <row r="2353" spans="1:10" x14ac:dyDescent="0.3">
      <c r="A2353" s="27"/>
      <c r="J2353" s="27"/>
    </row>
    <row r="2354" spans="1:10" x14ac:dyDescent="0.3">
      <c r="A2354" s="27"/>
      <c r="J2354" s="27"/>
    </row>
    <row r="2355" spans="1:10" x14ac:dyDescent="0.3">
      <c r="A2355" s="27"/>
      <c r="J2355" s="27"/>
    </row>
    <row r="2356" spans="1:10" x14ac:dyDescent="0.3">
      <c r="A2356" s="27"/>
      <c r="J2356" s="27"/>
    </row>
    <row r="2357" spans="1:10" x14ac:dyDescent="0.3">
      <c r="A2357" s="27"/>
      <c r="J2357" s="27"/>
    </row>
    <row r="2358" spans="1:10" x14ac:dyDescent="0.3">
      <c r="A2358" s="27"/>
      <c r="J2358" s="27"/>
    </row>
    <row r="2359" spans="1:10" x14ac:dyDescent="0.3">
      <c r="A2359" s="27"/>
      <c r="J2359" s="27"/>
    </row>
    <row r="2360" spans="1:10" x14ac:dyDescent="0.3">
      <c r="A2360" s="27"/>
      <c r="J2360" s="27"/>
    </row>
    <row r="2361" spans="1:10" x14ac:dyDescent="0.3">
      <c r="A2361" s="27"/>
      <c r="J2361" s="27"/>
    </row>
    <row r="2362" spans="1:10" x14ac:dyDescent="0.3">
      <c r="A2362" s="27"/>
      <c r="J2362" s="27"/>
    </row>
    <row r="2363" spans="1:10" x14ac:dyDescent="0.3">
      <c r="A2363" s="27"/>
      <c r="J2363" s="27"/>
    </row>
    <row r="2364" spans="1:10" x14ac:dyDescent="0.3">
      <c r="A2364" s="27"/>
      <c r="J2364" s="27"/>
    </row>
    <row r="2365" spans="1:10" x14ac:dyDescent="0.3">
      <c r="A2365" s="27"/>
      <c r="J2365" s="27"/>
    </row>
    <row r="2366" spans="1:10" x14ac:dyDescent="0.3">
      <c r="A2366" s="27"/>
      <c r="J2366" s="27"/>
    </row>
    <row r="2367" spans="1:10" x14ac:dyDescent="0.3">
      <c r="A2367" s="27"/>
      <c r="J2367" s="27"/>
    </row>
    <row r="2368" spans="1:10" x14ac:dyDescent="0.3">
      <c r="A2368" s="27"/>
      <c r="J2368" s="27"/>
    </row>
    <row r="2369" spans="1:10" x14ac:dyDescent="0.3">
      <c r="A2369" s="27"/>
      <c r="J2369" s="27"/>
    </row>
    <row r="2370" spans="1:10" x14ac:dyDescent="0.3">
      <c r="A2370" s="27"/>
      <c r="J2370" s="27"/>
    </row>
    <row r="2371" spans="1:10" x14ac:dyDescent="0.3">
      <c r="A2371" s="27"/>
      <c r="J2371" s="27"/>
    </row>
    <row r="2372" spans="1:10" x14ac:dyDescent="0.3">
      <c r="A2372" s="27"/>
      <c r="J2372" s="27"/>
    </row>
    <row r="2373" spans="1:10" x14ac:dyDescent="0.3">
      <c r="A2373" s="27"/>
      <c r="J2373" s="27"/>
    </row>
    <row r="2374" spans="1:10" x14ac:dyDescent="0.3">
      <c r="A2374" s="27"/>
      <c r="J2374" s="27"/>
    </row>
    <row r="2375" spans="1:10" x14ac:dyDescent="0.3">
      <c r="A2375" s="27"/>
      <c r="J2375" s="27"/>
    </row>
    <row r="2376" spans="1:10" x14ac:dyDescent="0.3">
      <c r="A2376" s="27"/>
      <c r="J2376" s="27"/>
    </row>
    <row r="2377" spans="1:10" x14ac:dyDescent="0.3">
      <c r="A2377" s="27"/>
      <c r="J2377" s="27"/>
    </row>
    <row r="2378" spans="1:10" x14ac:dyDescent="0.3">
      <c r="A2378" s="27"/>
      <c r="J2378" s="27"/>
    </row>
    <row r="2379" spans="1:10" x14ac:dyDescent="0.3">
      <c r="A2379" s="27"/>
      <c r="J2379" s="27"/>
    </row>
    <row r="2380" spans="1:10" x14ac:dyDescent="0.3">
      <c r="A2380" s="27"/>
      <c r="J2380" s="27"/>
    </row>
    <row r="2381" spans="1:10" x14ac:dyDescent="0.3">
      <c r="A2381" s="27"/>
      <c r="J2381" s="27"/>
    </row>
    <row r="2382" spans="1:10" x14ac:dyDescent="0.3">
      <c r="A2382" s="27"/>
      <c r="J2382" s="27"/>
    </row>
    <row r="2383" spans="1:10" x14ac:dyDescent="0.3">
      <c r="A2383" s="27"/>
      <c r="J2383" s="27"/>
    </row>
    <row r="2384" spans="1:10" x14ac:dyDescent="0.3">
      <c r="A2384" s="27"/>
      <c r="J2384" s="27"/>
    </row>
    <row r="2385" spans="1:10" x14ac:dyDescent="0.3">
      <c r="A2385" s="27"/>
      <c r="J2385" s="27"/>
    </row>
    <row r="2386" spans="1:10" x14ac:dyDescent="0.3">
      <c r="A2386" s="27"/>
      <c r="J2386" s="27"/>
    </row>
    <row r="2387" spans="1:10" x14ac:dyDescent="0.3">
      <c r="A2387" s="27"/>
      <c r="J2387" s="27"/>
    </row>
    <row r="2388" spans="1:10" x14ac:dyDescent="0.3">
      <c r="A2388" s="27"/>
      <c r="J2388" s="27"/>
    </row>
    <row r="2389" spans="1:10" x14ac:dyDescent="0.3">
      <c r="A2389" s="27"/>
      <c r="J2389" s="27"/>
    </row>
    <row r="2390" spans="1:10" x14ac:dyDescent="0.3">
      <c r="A2390" s="27"/>
      <c r="J2390" s="27"/>
    </row>
    <row r="2391" spans="1:10" x14ac:dyDescent="0.3">
      <c r="A2391" s="27"/>
      <c r="J2391" s="27"/>
    </row>
    <row r="2392" spans="1:10" x14ac:dyDescent="0.3">
      <c r="A2392" s="27"/>
      <c r="J2392" s="27"/>
    </row>
    <row r="2393" spans="1:10" x14ac:dyDescent="0.3">
      <c r="A2393" s="27"/>
      <c r="J2393" s="27"/>
    </row>
    <row r="2394" spans="1:10" x14ac:dyDescent="0.3">
      <c r="A2394" s="27"/>
      <c r="J2394" s="27"/>
    </row>
    <row r="2395" spans="1:10" x14ac:dyDescent="0.3">
      <c r="A2395" s="27"/>
      <c r="J2395" s="27"/>
    </row>
    <row r="2396" spans="1:10" x14ac:dyDescent="0.3">
      <c r="A2396" s="27"/>
      <c r="J2396" s="27"/>
    </row>
    <row r="2397" spans="1:10" x14ac:dyDescent="0.3">
      <c r="A2397" s="27"/>
      <c r="J2397" s="27"/>
    </row>
    <row r="2398" spans="1:10" x14ac:dyDescent="0.3">
      <c r="A2398" s="27"/>
      <c r="J2398" s="27"/>
    </row>
    <row r="2399" spans="1:10" x14ac:dyDescent="0.3">
      <c r="A2399" s="27"/>
      <c r="J2399" s="27"/>
    </row>
    <row r="2400" spans="1:10" x14ac:dyDescent="0.3">
      <c r="A2400" s="27"/>
      <c r="J2400" s="27"/>
    </row>
    <row r="2401" spans="1:10" x14ac:dyDescent="0.3">
      <c r="A2401" s="27"/>
      <c r="J2401" s="27"/>
    </row>
    <row r="2402" spans="1:10" x14ac:dyDescent="0.3">
      <c r="A2402" s="27"/>
      <c r="J2402" s="27"/>
    </row>
    <row r="2403" spans="1:10" x14ac:dyDescent="0.3">
      <c r="A2403" s="27"/>
      <c r="J2403" s="27"/>
    </row>
    <row r="2404" spans="1:10" x14ac:dyDescent="0.3">
      <c r="A2404" s="27"/>
      <c r="J2404" s="27"/>
    </row>
    <row r="2405" spans="1:10" x14ac:dyDescent="0.3">
      <c r="A2405" s="27"/>
      <c r="J2405" s="27"/>
    </row>
    <row r="2406" spans="1:10" x14ac:dyDescent="0.3">
      <c r="A2406" s="27"/>
      <c r="J2406" s="27"/>
    </row>
    <row r="2407" spans="1:10" x14ac:dyDescent="0.3">
      <c r="A2407" s="27"/>
      <c r="J2407" s="27"/>
    </row>
    <row r="2408" spans="1:10" x14ac:dyDescent="0.3">
      <c r="A2408" s="27"/>
      <c r="J2408" s="27"/>
    </row>
    <row r="2409" spans="1:10" x14ac:dyDescent="0.3">
      <c r="A2409" s="27"/>
      <c r="J2409" s="27"/>
    </row>
    <row r="2410" spans="1:10" x14ac:dyDescent="0.3">
      <c r="A2410" s="27"/>
      <c r="J2410" s="27"/>
    </row>
    <row r="2411" spans="1:10" x14ac:dyDescent="0.3">
      <c r="A2411" s="27"/>
      <c r="J2411" s="27"/>
    </row>
    <row r="2412" spans="1:10" x14ac:dyDescent="0.3">
      <c r="A2412" s="27"/>
      <c r="J2412" s="27"/>
    </row>
    <row r="2413" spans="1:10" x14ac:dyDescent="0.3">
      <c r="A2413" s="27"/>
      <c r="J2413" s="27"/>
    </row>
    <row r="2414" spans="1:10" x14ac:dyDescent="0.3">
      <c r="A2414" s="27"/>
      <c r="J2414" s="27"/>
    </row>
    <row r="2415" spans="1:10" x14ac:dyDescent="0.3">
      <c r="A2415" s="27"/>
      <c r="J2415" s="27"/>
    </row>
    <row r="2416" spans="1:10" x14ac:dyDescent="0.3">
      <c r="A2416" s="27"/>
      <c r="J2416" s="27"/>
    </row>
    <row r="2417" spans="1:10" x14ac:dyDescent="0.3">
      <c r="A2417" s="27"/>
      <c r="J2417" s="27"/>
    </row>
    <row r="2418" spans="1:10" x14ac:dyDescent="0.3">
      <c r="A2418" s="27"/>
      <c r="J2418" s="27"/>
    </row>
    <row r="2419" spans="1:10" x14ac:dyDescent="0.3">
      <c r="A2419" s="27"/>
      <c r="J2419" s="27"/>
    </row>
    <row r="2420" spans="1:10" x14ac:dyDescent="0.3">
      <c r="A2420" s="27"/>
      <c r="J2420" s="27"/>
    </row>
    <row r="2421" spans="1:10" x14ac:dyDescent="0.3">
      <c r="A2421" s="27"/>
      <c r="J2421" s="27"/>
    </row>
    <row r="2422" spans="1:10" x14ac:dyDescent="0.3">
      <c r="A2422" s="27"/>
      <c r="J2422" s="27"/>
    </row>
    <row r="2423" spans="1:10" x14ac:dyDescent="0.3">
      <c r="A2423" s="27"/>
      <c r="J2423" s="27"/>
    </row>
    <row r="2424" spans="1:10" x14ac:dyDescent="0.3">
      <c r="A2424" s="27"/>
      <c r="J2424" s="27"/>
    </row>
    <row r="2425" spans="1:10" x14ac:dyDescent="0.3">
      <c r="A2425" s="27"/>
      <c r="J2425" s="27"/>
    </row>
    <row r="2426" spans="1:10" x14ac:dyDescent="0.3">
      <c r="A2426" s="27"/>
      <c r="J2426" s="27"/>
    </row>
    <row r="2427" spans="1:10" x14ac:dyDescent="0.3">
      <c r="A2427" s="27"/>
      <c r="J2427" s="27"/>
    </row>
    <row r="2428" spans="1:10" x14ac:dyDescent="0.3">
      <c r="A2428" s="27"/>
      <c r="J2428" s="27"/>
    </row>
    <row r="2429" spans="1:10" x14ac:dyDescent="0.3">
      <c r="A2429" s="27"/>
      <c r="J2429" s="27"/>
    </row>
    <row r="2430" spans="1:10" x14ac:dyDescent="0.3">
      <c r="A2430" s="27"/>
      <c r="J2430" s="27"/>
    </row>
    <row r="2431" spans="1:10" x14ac:dyDescent="0.3">
      <c r="A2431" s="27"/>
      <c r="J2431" s="27"/>
    </row>
    <row r="2432" spans="1:10" x14ac:dyDescent="0.3">
      <c r="A2432" s="27"/>
      <c r="J2432" s="27"/>
    </row>
    <row r="2433" spans="1:10" x14ac:dyDescent="0.3">
      <c r="A2433" s="27"/>
      <c r="J2433" s="27"/>
    </row>
    <row r="2434" spans="1:10" x14ac:dyDescent="0.3">
      <c r="A2434" s="27"/>
      <c r="J2434" s="27"/>
    </row>
    <row r="2435" spans="1:10" x14ac:dyDescent="0.3">
      <c r="A2435" s="27"/>
      <c r="J2435" s="27"/>
    </row>
    <row r="2436" spans="1:10" x14ac:dyDescent="0.3">
      <c r="A2436" s="27"/>
      <c r="J2436" s="27"/>
    </row>
    <row r="2437" spans="1:10" x14ac:dyDescent="0.3">
      <c r="A2437" s="27"/>
      <c r="J2437" s="27"/>
    </row>
    <row r="2438" spans="1:10" x14ac:dyDescent="0.3">
      <c r="A2438" s="27"/>
      <c r="J2438" s="27"/>
    </row>
    <row r="2439" spans="1:10" x14ac:dyDescent="0.3">
      <c r="A2439" s="27"/>
      <c r="J2439" s="27"/>
    </row>
    <row r="2440" spans="1:10" x14ac:dyDescent="0.3">
      <c r="A2440" s="27"/>
      <c r="J2440" s="27"/>
    </row>
    <row r="2441" spans="1:10" x14ac:dyDescent="0.3">
      <c r="A2441" s="27"/>
      <c r="J2441" s="27"/>
    </row>
    <row r="2442" spans="1:10" x14ac:dyDescent="0.3">
      <c r="A2442" s="27"/>
      <c r="J2442" s="27"/>
    </row>
    <row r="2443" spans="1:10" x14ac:dyDescent="0.3">
      <c r="A2443" s="27"/>
      <c r="J2443" s="27"/>
    </row>
    <row r="2444" spans="1:10" x14ac:dyDescent="0.3">
      <c r="A2444" s="27"/>
      <c r="J2444" s="27"/>
    </row>
    <row r="2445" spans="1:10" x14ac:dyDescent="0.3">
      <c r="A2445" s="27"/>
      <c r="J2445" s="27"/>
    </row>
    <row r="2446" spans="1:10" x14ac:dyDescent="0.3">
      <c r="A2446" s="27"/>
      <c r="J2446" s="27"/>
    </row>
    <row r="2447" spans="1:10" x14ac:dyDescent="0.3">
      <c r="A2447" s="27"/>
      <c r="J2447" s="27"/>
    </row>
    <row r="2448" spans="1:10" x14ac:dyDescent="0.3">
      <c r="A2448" s="27"/>
      <c r="J2448" s="27"/>
    </row>
    <row r="2449" spans="1:10" x14ac:dyDescent="0.3">
      <c r="A2449" s="27"/>
      <c r="J2449" s="27"/>
    </row>
    <row r="2450" spans="1:10" x14ac:dyDescent="0.3">
      <c r="A2450" s="27"/>
      <c r="J2450" s="27"/>
    </row>
    <row r="2451" spans="1:10" x14ac:dyDescent="0.3">
      <c r="A2451" s="27"/>
      <c r="J2451" s="27"/>
    </row>
    <row r="2452" spans="1:10" x14ac:dyDescent="0.3">
      <c r="A2452" s="27"/>
      <c r="J2452" s="27"/>
    </row>
    <row r="2453" spans="1:10" x14ac:dyDescent="0.3">
      <c r="A2453" s="27"/>
      <c r="J2453" s="27"/>
    </row>
    <row r="2454" spans="1:10" x14ac:dyDescent="0.3">
      <c r="A2454" s="27"/>
      <c r="J2454" s="27"/>
    </row>
    <row r="2455" spans="1:10" x14ac:dyDescent="0.3">
      <c r="A2455" s="27"/>
      <c r="J2455" s="27"/>
    </row>
    <row r="2456" spans="1:10" x14ac:dyDescent="0.3">
      <c r="A2456" s="27"/>
      <c r="J2456" s="27"/>
    </row>
    <row r="2457" spans="1:10" x14ac:dyDescent="0.3">
      <c r="A2457" s="27"/>
      <c r="J2457" s="27"/>
    </row>
    <row r="2458" spans="1:10" x14ac:dyDescent="0.3">
      <c r="A2458" s="27"/>
      <c r="J2458" s="27"/>
    </row>
    <row r="2459" spans="1:10" x14ac:dyDescent="0.3">
      <c r="A2459" s="27"/>
      <c r="J2459" s="27"/>
    </row>
    <row r="2460" spans="1:10" x14ac:dyDescent="0.3">
      <c r="A2460" s="27"/>
      <c r="J2460" s="27"/>
    </row>
    <row r="2461" spans="1:10" x14ac:dyDescent="0.3">
      <c r="A2461" s="27"/>
      <c r="J2461" s="27"/>
    </row>
    <row r="2462" spans="1:10" x14ac:dyDescent="0.3">
      <c r="A2462" s="27"/>
      <c r="J2462" s="27"/>
    </row>
    <row r="2463" spans="1:10" x14ac:dyDescent="0.3">
      <c r="A2463" s="27"/>
      <c r="J2463" s="27"/>
    </row>
    <row r="2464" spans="1:10" x14ac:dyDescent="0.3">
      <c r="A2464" s="27"/>
      <c r="J2464" s="27"/>
    </row>
    <row r="2465" spans="1:10" x14ac:dyDescent="0.3">
      <c r="A2465" s="27"/>
      <c r="J2465" s="27"/>
    </row>
    <row r="2466" spans="1:10" x14ac:dyDescent="0.3">
      <c r="A2466" s="27"/>
      <c r="J2466" s="27"/>
    </row>
    <row r="2467" spans="1:10" x14ac:dyDescent="0.3">
      <c r="A2467" s="27"/>
      <c r="J2467" s="27"/>
    </row>
    <row r="2468" spans="1:10" x14ac:dyDescent="0.3">
      <c r="A2468" s="27"/>
      <c r="J2468" s="27"/>
    </row>
    <row r="2469" spans="1:10" x14ac:dyDescent="0.3">
      <c r="A2469" s="27"/>
      <c r="J2469" s="27"/>
    </row>
    <row r="2470" spans="1:10" x14ac:dyDescent="0.3">
      <c r="A2470" s="27"/>
      <c r="J2470" s="27"/>
    </row>
    <row r="2471" spans="1:10" x14ac:dyDescent="0.3">
      <c r="A2471" s="27"/>
      <c r="J2471" s="27"/>
    </row>
    <row r="2472" spans="1:10" x14ac:dyDescent="0.3">
      <c r="A2472" s="27"/>
      <c r="J2472" s="27"/>
    </row>
    <row r="2473" spans="1:10" x14ac:dyDescent="0.3">
      <c r="A2473" s="27"/>
      <c r="J2473" s="27"/>
    </row>
    <row r="2474" spans="1:10" x14ac:dyDescent="0.3">
      <c r="A2474" s="27"/>
      <c r="J2474" s="27"/>
    </row>
    <row r="2475" spans="1:10" x14ac:dyDescent="0.3">
      <c r="A2475" s="27"/>
      <c r="J2475" s="27"/>
    </row>
    <row r="2476" spans="1:10" x14ac:dyDescent="0.3">
      <c r="A2476" s="27"/>
      <c r="J2476" s="27"/>
    </row>
    <row r="2477" spans="1:10" x14ac:dyDescent="0.3">
      <c r="A2477" s="27"/>
      <c r="J2477" s="27"/>
    </row>
    <row r="2478" spans="1:10" x14ac:dyDescent="0.3">
      <c r="A2478" s="27"/>
      <c r="J2478" s="27"/>
    </row>
    <row r="2479" spans="1:10" x14ac:dyDescent="0.3">
      <c r="A2479" s="27"/>
      <c r="J2479" s="27"/>
    </row>
    <row r="2480" spans="1:10" x14ac:dyDescent="0.3">
      <c r="A2480" s="27"/>
      <c r="J2480" s="27"/>
    </row>
    <row r="2481" spans="1:10" x14ac:dyDescent="0.3">
      <c r="A2481" s="27"/>
      <c r="J2481" s="27"/>
    </row>
    <row r="2482" spans="1:10" x14ac:dyDescent="0.3">
      <c r="A2482" s="27"/>
      <c r="J2482" s="27"/>
    </row>
    <row r="2483" spans="1:10" x14ac:dyDescent="0.3">
      <c r="A2483" s="27"/>
      <c r="J2483" s="27"/>
    </row>
    <row r="2484" spans="1:10" x14ac:dyDescent="0.3">
      <c r="A2484" s="27"/>
      <c r="J2484" s="27"/>
    </row>
    <row r="2485" spans="1:10" x14ac:dyDescent="0.3">
      <c r="A2485" s="27"/>
      <c r="J2485" s="27"/>
    </row>
    <row r="2486" spans="1:10" x14ac:dyDescent="0.3">
      <c r="A2486" s="27"/>
      <c r="J2486" s="27"/>
    </row>
    <row r="2487" spans="1:10" x14ac:dyDescent="0.3">
      <c r="A2487" s="27"/>
      <c r="J2487" s="27"/>
    </row>
    <row r="2488" spans="1:10" x14ac:dyDescent="0.3">
      <c r="A2488" s="27"/>
      <c r="J2488" s="27"/>
    </row>
    <row r="2489" spans="1:10" x14ac:dyDescent="0.3">
      <c r="A2489" s="27"/>
      <c r="J2489" s="27"/>
    </row>
    <row r="2490" spans="1:10" x14ac:dyDescent="0.3">
      <c r="A2490" s="27"/>
      <c r="J2490" s="27"/>
    </row>
    <row r="2491" spans="1:10" x14ac:dyDescent="0.3">
      <c r="A2491" s="27"/>
      <c r="J2491" s="27"/>
    </row>
    <row r="2492" spans="1:10" x14ac:dyDescent="0.3">
      <c r="A2492" s="27"/>
      <c r="J2492" s="27"/>
    </row>
    <row r="2493" spans="1:10" x14ac:dyDescent="0.3">
      <c r="A2493" s="27"/>
      <c r="J2493" s="27"/>
    </row>
    <row r="2494" spans="1:10" x14ac:dyDescent="0.3">
      <c r="A2494" s="27"/>
      <c r="J2494" s="27"/>
    </row>
    <row r="2495" spans="1:10" x14ac:dyDescent="0.3">
      <c r="A2495" s="27"/>
      <c r="J2495" s="27"/>
    </row>
    <row r="2496" spans="1:10" x14ac:dyDescent="0.3">
      <c r="A2496" s="27"/>
      <c r="J2496" s="27"/>
    </row>
    <row r="2497" spans="1:10" x14ac:dyDescent="0.3">
      <c r="A2497" s="27"/>
      <c r="J2497" s="27"/>
    </row>
    <row r="2498" spans="1:10" x14ac:dyDescent="0.3">
      <c r="A2498" s="27"/>
      <c r="J2498" s="27"/>
    </row>
    <row r="2499" spans="1:10" x14ac:dyDescent="0.3">
      <c r="A2499" s="27"/>
      <c r="J2499" s="27"/>
    </row>
    <row r="2500" spans="1:10" x14ac:dyDescent="0.3">
      <c r="A2500" s="27"/>
      <c r="J2500" s="27"/>
    </row>
    <row r="2501" spans="1:10" x14ac:dyDescent="0.3">
      <c r="A2501" s="27"/>
      <c r="J2501" s="27"/>
    </row>
    <row r="2502" spans="1:10" x14ac:dyDescent="0.3">
      <c r="A2502" s="27"/>
      <c r="J2502" s="27"/>
    </row>
    <row r="2503" spans="1:10" x14ac:dyDescent="0.3">
      <c r="A2503" s="27"/>
      <c r="J2503" s="27"/>
    </row>
    <row r="2504" spans="1:10" x14ac:dyDescent="0.3">
      <c r="A2504" s="27"/>
      <c r="J2504" s="27"/>
    </row>
    <row r="2505" spans="1:10" x14ac:dyDescent="0.3">
      <c r="A2505" s="27"/>
      <c r="J2505" s="27"/>
    </row>
    <row r="2506" spans="1:10" x14ac:dyDescent="0.3">
      <c r="A2506" s="27"/>
      <c r="J2506" s="27"/>
    </row>
    <row r="2507" spans="1:10" x14ac:dyDescent="0.3">
      <c r="A2507" s="27"/>
      <c r="J2507" s="27"/>
    </row>
    <row r="2508" spans="1:10" x14ac:dyDescent="0.3">
      <c r="A2508" s="27"/>
      <c r="J2508" s="27"/>
    </row>
    <row r="2509" spans="1:10" x14ac:dyDescent="0.3">
      <c r="A2509" s="27"/>
      <c r="J2509" s="27"/>
    </row>
    <row r="2510" spans="1:10" x14ac:dyDescent="0.3">
      <c r="A2510" s="27"/>
      <c r="J2510" s="27"/>
    </row>
    <row r="2511" spans="1:10" x14ac:dyDescent="0.3">
      <c r="A2511" s="27"/>
      <c r="J2511" s="27"/>
    </row>
    <row r="2512" spans="1:10" x14ac:dyDescent="0.3">
      <c r="A2512" s="27"/>
      <c r="J2512" s="27"/>
    </row>
    <row r="2513" spans="1:10" x14ac:dyDescent="0.3">
      <c r="A2513" s="27"/>
      <c r="J2513" s="27"/>
    </row>
    <row r="2514" spans="1:10" x14ac:dyDescent="0.3">
      <c r="A2514" s="27"/>
      <c r="J2514" s="27"/>
    </row>
    <row r="2515" spans="1:10" x14ac:dyDescent="0.3">
      <c r="A2515" s="27"/>
      <c r="J2515" s="27"/>
    </row>
    <row r="2516" spans="1:10" x14ac:dyDescent="0.3">
      <c r="A2516" s="27"/>
      <c r="J2516" s="27"/>
    </row>
    <row r="2517" spans="1:10" x14ac:dyDescent="0.3">
      <c r="A2517" s="27"/>
      <c r="J2517" s="27"/>
    </row>
    <row r="2518" spans="1:10" x14ac:dyDescent="0.3">
      <c r="A2518" s="27"/>
      <c r="J2518" s="27"/>
    </row>
    <row r="2519" spans="1:10" x14ac:dyDescent="0.3">
      <c r="A2519" s="27"/>
      <c r="J2519" s="27"/>
    </row>
    <row r="2520" spans="1:10" x14ac:dyDescent="0.3">
      <c r="A2520" s="27"/>
      <c r="J2520" s="27"/>
    </row>
    <row r="2521" spans="1:10" x14ac:dyDescent="0.3">
      <c r="A2521" s="27"/>
      <c r="J2521" s="27"/>
    </row>
    <row r="2522" spans="1:10" x14ac:dyDescent="0.3">
      <c r="A2522" s="27"/>
      <c r="J2522" s="27"/>
    </row>
    <row r="2523" spans="1:10" x14ac:dyDescent="0.3">
      <c r="A2523" s="27"/>
      <c r="J2523" s="27"/>
    </row>
    <row r="2524" spans="1:10" x14ac:dyDescent="0.3">
      <c r="A2524" s="27"/>
      <c r="J2524" s="27"/>
    </row>
    <row r="2525" spans="1:10" x14ac:dyDescent="0.3">
      <c r="A2525" s="27"/>
      <c r="J2525" s="27"/>
    </row>
    <row r="2526" spans="1:10" x14ac:dyDescent="0.3">
      <c r="A2526" s="27"/>
      <c r="J2526" s="27"/>
    </row>
    <row r="2527" spans="1:10" x14ac:dyDescent="0.3">
      <c r="A2527" s="27"/>
      <c r="J2527" s="27"/>
    </row>
    <row r="2528" spans="1:10" x14ac:dyDescent="0.3">
      <c r="A2528" s="27"/>
      <c r="J2528" s="27"/>
    </row>
    <row r="2529" spans="1:10" x14ac:dyDescent="0.3">
      <c r="A2529" s="27"/>
      <c r="J2529" s="27"/>
    </row>
    <row r="2530" spans="1:10" x14ac:dyDescent="0.3">
      <c r="A2530" s="27"/>
      <c r="J2530" s="27"/>
    </row>
    <row r="2531" spans="1:10" x14ac:dyDescent="0.3">
      <c r="A2531" s="27"/>
      <c r="J2531" s="27"/>
    </row>
    <row r="2532" spans="1:10" x14ac:dyDescent="0.3">
      <c r="A2532" s="27"/>
      <c r="J2532" s="27"/>
    </row>
    <row r="2533" spans="1:10" x14ac:dyDescent="0.3">
      <c r="A2533" s="27"/>
      <c r="J2533" s="27"/>
    </row>
    <row r="2534" spans="1:10" x14ac:dyDescent="0.3">
      <c r="A2534" s="27"/>
      <c r="J2534" s="27"/>
    </row>
    <row r="2535" spans="1:10" x14ac:dyDescent="0.3">
      <c r="A2535" s="27"/>
      <c r="J2535" s="27"/>
    </row>
    <row r="2536" spans="1:10" x14ac:dyDescent="0.3">
      <c r="A2536" s="27"/>
      <c r="J2536" s="27"/>
    </row>
    <row r="2537" spans="1:10" x14ac:dyDescent="0.3">
      <c r="A2537" s="27"/>
      <c r="J2537" s="27"/>
    </row>
    <row r="2538" spans="1:10" x14ac:dyDescent="0.3">
      <c r="A2538" s="27"/>
      <c r="J2538" s="27"/>
    </row>
    <row r="2539" spans="1:10" x14ac:dyDescent="0.3">
      <c r="A2539" s="27"/>
      <c r="J2539" s="27"/>
    </row>
    <row r="2540" spans="1:10" x14ac:dyDescent="0.3">
      <c r="A2540" s="27"/>
      <c r="J2540" s="27"/>
    </row>
    <row r="2541" spans="1:10" x14ac:dyDescent="0.3">
      <c r="A2541" s="27"/>
      <c r="J2541" s="27"/>
    </row>
    <row r="2542" spans="1:10" x14ac:dyDescent="0.3">
      <c r="A2542" s="27"/>
      <c r="J2542" s="27"/>
    </row>
    <row r="2543" spans="1:10" x14ac:dyDescent="0.3">
      <c r="A2543" s="27"/>
      <c r="J2543" s="27"/>
    </row>
    <row r="2544" spans="1:10" x14ac:dyDescent="0.3">
      <c r="A2544" s="27"/>
      <c r="J2544" s="27"/>
    </row>
    <row r="2545" spans="1:10" x14ac:dyDescent="0.3">
      <c r="A2545" s="27"/>
      <c r="J2545" s="27"/>
    </row>
    <row r="2546" spans="1:10" x14ac:dyDescent="0.3">
      <c r="A2546" s="27"/>
      <c r="J2546" s="27"/>
    </row>
    <row r="2547" spans="1:10" x14ac:dyDescent="0.3">
      <c r="A2547" s="27"/>
      <c r="J2547" s="27"/>
    </row>
    <row r="2548" spans="1:10" x14ac:dyDescent="0.3">
      <c r="A2548" s="27"/>
      <c r="J2548" s="27"/>
    </row>
    <row r="2549" spans="1:10" x14ac:dyDescent="0.3">
      <c r="A2549" s="27"/>
      <c r="J2549" s="27"/>
    </row>
    <row r="2550" spans="1:10" x14ac:dyDescent="0.3">
      <c r="A2550" s="27"/>
      <c r="J2550" s="27"/>
    </row>
    <row r="2551" spans="1:10" x14ac:dyDescent="0.3">
      <c r="A2551" s="27"/>
      <c r="J2551" s="27"/>
    </row>
    <row r="2552" spans="1:10" x14ac:dyDescent="0.3">
      <c r="A2552" s="27"/>
      <c r="J2552" s="27"/>
    </row>
    <row r="2553" spans="1:10" x14ac:dyDescent="0.3">
      <c r="A2553" s="27"/>
      <c r="J2553" s="27"/>
    </row>
    <row r="2554" spans="1:10" x14ac:dyDescent="0.3">
      <c r="A2554" s="27"/>
      <c r="J2554" s="27"/>
    </row>
    <row r="2555" spans="1:10" x14ac:dyDescent="0.3">
      <c r="A2555" s="27"/>
      <c r="J2555" s="27"/>
    </row>
    <row r="2556" spans="1:10" x14ac:dyDescent="0.3">
      <c r="A2556" s="27"/>
      <c r="J2556" s="27"/>
    </row>
    <row r="2557" spans="1:10" x14ac:dyDescent="0.3">
      <c r="A2557" s="27"/>
      <c r="J2557" s="27"/>
    </row>
    <row r="2558" spans="1:10" x14ac:dyDescent="0.3">
      <c r="A2558" s="27"/>
      <c r="J2558" s="27"/>
    </row>
    <row r="2559" spans="1:10" x14ac:dyDescent="0.3">
      <c r="A2559" s="27"/>
      <c r="J2559" s="27"/>
    </row>
    <row r="2560" spans="1:10" x14ac:dyDescent="0.3">
      <c r="A2560" s="27"/>
      <c r="J2560" s="27"/>
    </row>
    <row r="2561" spans="1:10" x14ac:dyDescent="0.3">
      <c r="A2561" s="27"/>
      <c r="J2561" s="27"/>
    </row>
    <row r="2562" spans="1:10" x14ac:dyDescent="0.3">
      <c r="A2562" s="27"/>
      <c r="J2562" s="27"/>
    </row>
    <row r="2563" spans="1:10" x14ac:dyDescent="0.3">
      <c r="A2563" s="27"/>
      <c r="J2563" s="27"/>
    </row>
    <row r="2564" spans="1:10" x14ac:dyDescent="0.3">
      <c r="A2564" s="27"/>
      <c r="J2564" s="27"/>
    </row>
    <row r="2565" spans="1:10" x14ac:dyDescent="0.3">
      <c r="A2565" s="27"/>
      <c r="J2565" s="27"/>
    </row>
    <row r="2566" spans="1:10" x14ac:dyDescent="0.3">
      <c r="A2566" s="27"/>
      <c r="J2566" s="27"/>
    </row>
    <row r="2567" spans="1:10" x14ac:dyDescent="0.3">
      <c r="A2567" s="27"/>
      <c r="J2567" s="27"/>
    </row>
    <row r="2568" spans="1:10" x14ac:dyDescent="0.3">
      <c r="A2568" s="27"/>
      <c r="J2568" s="27"/>
    </row>
    <row r="2569" spans="1:10" x14ac:dyDescent="0.3">
      <c r="A2569" s="27"/>
      <c r="J2569" s="27"/>
    </row>
    <row r="2570" spans="1:10" x14ac:dyDescent="0.3">
      <c r="A2570" s="27"/>
      <c r="J2570" s="27"/>
    </row>
    <row r="2571" spans="1:10" x14ac:dyDescent="0.3">
      <c r="A2571" s="27"/>
      <c r="J2571" s="27"/>
    </row>
    <row r="2572" spans="1:10" x14ac:dyDescent="0.3">
      <c r="A2572" s="27"/>
      <c r="J2572" s="27"/>
    </row>
    <row r="2573" spans="1:10" x14ac:dyDescent="0.3">
      <c r="A2573" s="27"/>
      <c r="J2573" s="27"/>
    </row>
    <row r="2574" spans="1:10" x14ac:dyDescent="0.3">
      <c r="A2574" s="27"/>
      <c r="J2574" s="27"/>
    </row>
    <row r="2575" spans="1:10" x14ac:dyDescent="0.3">
      <c r="A2575" s="27"/>
      <c r="J2575" s="27"/>
    </row>
    <row r="2576" spans="1:10" x14ac:dyDescent="0.3">
      <c r="A2576" s="27"/>
      <c r="J2576" s="27"/>
    </row>
    <row r="2577" spans="1:10" x14ac:dyDescent="0.3">
      <c r="A2577" s="27"/>
      <c r="J2577" s="27"/>
    </row>
    <row r="2578" spans="1:10" x14ac:dyDescent="0.3">
      <c r="A2578" s="27"/>
      <c r="J2578" s="27"/>
    </row>
    <row r="2579" spans="1:10" x14ac:dyDescent="0.3">
      <c r="A2579" s="27"/>
      <c r="J2579" s="27"/>
    </row>
    <row r="2580" spans="1:10" x14ac:dyDescent="0.3">
      <c r="A2580" s="27"/>
      <c r="J2580" s="27"/>
    </row>
    <row r="2581" spans="1:10" x14ac:dyDescent="0.3">
      <c r="A2581" s="27"/>
      <c r="J2581" s="27"/>
    </row>
    <row r="2582" spans="1:10" x14ac:dyDescent="0.3">
      <c r="A2582" s="27"/>
      <c r="J2582" s="27"/>
    </row>
    <row r="2583" spans="1:10" x14ac:dyDescent="0.3">
      <c r="A2583" s="27"/>
      <c r="J2583" s="27"/>
    </row>
    <row r="2584" spans="1:10" x14ac:dyDescent="0.3">
      <c r="A2584" s="27"/>
      <c r="J2584" s="27"/>
    </row>
    <row r="2585" spans="1:10" x14ac:dyDescent="0.3">
      <c r="A2585" s="27"/>
      <c r="J2585" s="27"/>
    </row>
    <row r="2586" spans="1:10" x14ac:dyDescent="0.3">
      <c r="A2586" s="27"/>
      <c r="J2586" s="27"/>
    </row>
    <row r="2587" spans="1:10" x14ac:dyDescent="0.3">
      <c r="A2587" s="27"/>
      <c r="J2587" s="27"/>
    </row>
    <row r="2588" spans="1:10" x14ac:dyDescent="0.3">
      <c r="A2588" s="27"/>
      <c r="J2588" s="27"/>
    </row>
    <row r="2589" spans="1:10" x14ac:dyDescent="0.3">
      <c r="A2589" s="27"/>
      <c r="J2589" s="27"/>
    </row>
    <row r="2590" spans="1:10" x14ac:dyDescent="0.3">
      <c r="A2590" s="27"/>
      <c r="J2590" s="27"/>
    </row>
    <row r="2591" spans="1:10" x14ac:dyDescent="0.3">
      <c r="A2591" s="27"/>
      <c r="J2591" s="27"/>
    </row>
    <row r="2592" spans="1:10" x14ac:dyDescent="0.3">
      <c r="A2592" s="27"/>
      <c r="J2592" s="27"/>
    </row>
    <row r="2593" spans="1:10" x14ac:dyDescent="0.3">
      <c r="A2593" s="27"/>
      <c r="J2593" s="27"/>
    </row>
    <row r="2594" spans="1:10" x14ac:dyDescent="0.3">
      <c r="A2594" s="27"/>
      <c r="J2594" s="27"/>
    </row>
    <row r="2595" spans="1:10" x14ac:dyDescent="0.3">
      <c r="A2595" s="27"/>
      <c r="J2595" s="27"/>
    </row>
    <row r="2596" spans="1:10" x14ac:dyDescent="0.3">
      <c r="A2596" s="27"/>
      <c r="J2596" s="27"/>
    </row>
    <row r="2597" spans="1:10" x14ac:dyDescent="0.3">
      <c r="A2597" s="27"/>
      <c r="J2597" s="27"/>
    </row>
    <row r="2598" spans="1:10" x14ac:dyDescent="0.3">
      <c r="A2598" s="27"/>
      <c r="J2598" s="27"/>
    </row>
    <row r="2599" spans="1:10" x14ac:dyDescent="0.3">
      <c r="A2599" s="27"/>
      <c r="J2599" s="27"/>
    </row>
    <row r="2600" spans="1:10" x14ac:dyDescent="0.3">
      <c r="A2600" s="27"/>
      <c r="J2600" s="27"/>
    </row>
    <row r="2601" spans="1:10" x14ac:dyDescent="0.3">
      <c r="A2601" s="27"/>
      <c r="J2601" s="27"/>
    </row>
    <row r="2602" spans="1:10" x14ac:dyDescent="0.3">
      <c r="A2602" s="27"/>
      <c r="J2602" s="27"/>
    </row>
    <row r="2603" spans="1:10" x14ac:dyDescent="0.3">
      <c r="A2603" s="27"/>
      <c r="J2603" s="27"/>
    </row>
    <row r="2604" spans="1:10" x14ac:dyDescent="0.3">
      <c r="A2604" s="27"/>
      <c r="J2604" s="27"/>
    </row>
    <row r="2605" spans="1:10" x14ac:dyDescent="0.3">
      <c r="A2605" s="27"/>
      <c r="J2605" s="27"/>
    </row>
    <row r="2606" spans="1:10" x14ac:dyDescent="0.3">
      <c r="A2606" s="27"/>
      <c r="J2606" s="27"/>
    </row>
    <row r="2607" spans="1:10" x14ac:dyDescent="0.3">
      <c r="A2607" s="27"/>
      <c r="J2607" s="27"/>
    </row>
    <row r="2608" spans="1:10" x14ac:dyDescent="0.3">
      <c r="A2608" s="27"/>
      <c r="J2608" s="27"/>
    </row>
    <row r="2609" spans="1:10" x14ac:dyDescent="0.3">
      <c r="A2609" s="27"/>
      <c r="J2609" s="27"/>
    </row>
    <row r="2610" spans="1:10" x14ac:dyDescent="0.3">
      <c r="A2610" s="27"/>
      <c r="J2610" s="27"/>
    </row>
    <row r="2611" spans="1:10" x14ac:dyDescent="0.3">
      <c r="A2611" s="27"/>
      <c r="J2611" s="27"/>
    </row>
    <row r="2612" spans="1:10" x14ac:dyDescent="0.3">
      <c r="A2612" s="27"/>
      <c r="J2612" s="27"/>
    </row>
    <row r="2613" spans="1:10" x14ac:dyDescent="0.3">
      <c r="A2613" s="27"/>
      <c r="J2613" s="27"/>
    </row>
    <row r="2614" spans="1:10" x14ac:dyDescent="0.3">
      <c r="A2614" s="27"/>
      <c r="J2614" s="27"/>
    </row>
    <row r="2615" spans="1:10" x14ac:dyDescent="0.3">
      <c r="A2615" s="27"/>
      <c r="J2615" s="27"/>
    </row>
    <row r="2616" spans="1:10" x14ac:dyDescent="0.3">
      <c r="A2616" s="27"/>
      <c r="J2616" s="27"/>
    </row>
    <row r="2617" spans="1:10" x14ac:dyDescent="0.3">
      <c r="A2617" s="27"/>
      <c r="J2617" s="27"/>
    </row>
    <row r="2618" spans="1:10" x14ac:dyDescent="0.3">
      <c r="A2618" s="27"/>
      <c r="J2618" s="27"/>
    </row>
    <row r="2619" spans="1:10" x14ac:dyDescent="0.3">
      <c r="A2619" s="27"/>
      <c r="J2619" s="27"/>
    </row>
    <row r="2620" spans="1:10" x14ac:dyDescent="0.3">
      <c r="A2620" s="27"/>
      <c r="J2620" s="27"/>
    </row>
    <row r="2621" spans="1:10" x14ac:dyDescent="0.3">
      <c r="A2621" s="27"/>
      <c r="J2621" s="27"/>
    </row>
    <row r="2622" spans="1:10" x14ac:dyDescent="0.3">
      <c r="A2622" s="27"/>
      <c r="J2622" s="27"/>
    </row>
    <row r="2623" spans="1:10" x14ac:dyDescent="0.3">
      <c r="A2623" s="27"/>
      <c r="J2623" s="27"/>
    </row>
    <row r="2624" spans="1:10" x14ac:dyDescent="0.3">
      <c r="A2624" s="27"/>
      <c r="J2624" s="27"/>
    </row>
    <row r="2625" spans="1:10" x14ac:dyDescent="0.3">
      <c r="A2625" s="27"/>
      <c r="J2625" s="27"/>
    </row>
    <row r="2626" spans="1:10" x14ac:dyDescent="0.3">
      <c r="A2626" s="27"/>
      <c r="J2626" s="27"/>
    </row>
    <row r="2627" spans="1:10" x14ac:dyDescent="0.3">
      <c r="A2627" s="27"/>
      <c r="J2627" s="27"/>
    </row>
    <row r="2628" spans="1:10" x14ac:dyDescent="0.3">
      <c r="A2628" s="27"/>
      <c r="J2628" s="27"/>
    </row>
    <row r="2629" spans="1:10" x14ac:dyDescent="0.3">
      <c r="A2629" s="27"/>
      <c r="J2629" s="27"/>
    </row>
    <row r="2630" spans="1:10" x14ac:dyDescent="0.3">
      <c r="A2630" s="27"/>
      <c r="J2630" s="27"/>
    </row>
    <row r="2631" spans="1:10" x14ac:dyDescent="0.3">
      <c r="A2631" s="27"/>
      <c r="J2631" s="27"/>
    </row>
    <row r="2632" spans="1:10" x14ac:dyDescent="0.3">
      <c r="A2632" s="27"/>
      <c r="J2632" s="27"/>
    </row>
    <row r="2633" spans="1:10" x14ac:dyDescent="0.3">
      <c r="A2633" s="27"/>
      <c r="J2633" s="27"/>
    </row>
    <row r="2634" spans="1:10" x14ac:dyDescent="0.3">
      <c r="A2634" s="27"/>
      <c r="J2634" s="27"/>
    </row>
    <row r="2635" spans="1:10" x14ac:dyDescent="0.3">
      <c r="A2635" s="27"/>
      <c r="J2635" s="27"/>
    </row>
    <row r="2636" spans="1:10" x14ac:dyDescent="0.3">
      <c r="A2636" s="27"/>
      <c r="J2636" s="27"/>
    </row>
    <row r="2637" spans="1:10" x14ac:dyDescent="0.3">
      <c r="A2637" s="27"/>
      <c r="J2637" s="27"/>
    </row>
    <row r="2638" spans="1:10" x14ac:dyDescent="0.3">
      <c r="A2638" s="27"/>
      <c r="J2638" s="27"/>
    </row>
    <row r="2639" spans="1:10" x14ac:dyDescent="0.3">
      <c r="A2639" s="27"/>
      <c r="J2639" s="27"/>
    </row>
    <row r="2640" spans="1:10" x14ac:dyDescent="0.3">
      <c r="A2640" s="27"/>
      <c r="J2640" s="27"/>
    </row>
    <row r="2641" spans="1:10" x14ac:dyDescent="0.3">
      <c r="A2641" s="27"/>
      <c r="J2641" s="27"/>
    </row>
    <row r="2642" spans="1:10" x14ac:dyDescent="0.3">
      <c r="A2642" s="27"/>
      <c r="J2642" s="27"/>
    </row>
    <row r="2643" spans="1:10" x14ac:dyDescent="0.3">
      <c r="A2643" s="27"/>
      <c r="J2643" s="27"/>
    </row>
    <row r="2644" spans="1:10" x14ac:dyDescent="0.3">
      <c r="A2644" s="27"/>
      <c r="J2644" s="27"/>
    </row>
    <row r="2645" spans="1:10" x14ac:dyDescent="0.3">
      <c r="A2645" s="27"/>
      <c r="J2645" s="27"/>
    </row>
    <row r="2646" spans="1:10" x14ac:dyDescent="0.3">
      <c r="A2646" s="27"/>
      <c r="J2646" s="27"/>
    </row>
    <row r="2647" spans="1:10" x14ac:dyDescent="0.3">
      <c r="A2647" s="27"/>
      <c r="J2647" s="27"/>
    </row>
    <row r="2648" spans="1:10" x14ac:dyDescent="0.3">
      <c r="A2648" s="27"/>
      <c r="J2648" s="27"/>
    </row>
    <row r="2649" spans="1:10" x14ac:dyDescent="0.3">
      <c r="A2649" s="27"/>
      <c r="J2649" s="27"/>
    </row>
    <row r="2650" spans="1:10" x14ac:dyDescent="0.3">
      <c r="A2650" s="27"/>
      <c r="J2650" s="27"/>
    </row>
    <row r="2651" spans="1:10" x14ac:dyDescent="0.3">
      <c r="A2651" s="27"/>
      <c r="J2651" s="27"/>
    </row>
    <row r="2652" spans="1:10" x14ac:dyDescent="0.3">
      <c r="A2652" s="27"/>
      <c r="J2652" s="27"/>
    </row>
    <row r="2653" spans="1:10" x14ac:dyDescent="0.3">
      <c r="A2653" s="27"/>
      <c r="J2653" s="27"/>
    </row>
    <row r="2654" spans="1:10" x14ac:dyDescent="0.3">
      <c r="A2654" s="27"/>
      <c r="J2654" s="27"/>
    </row>
    <row r="2655" spans="1:10" x14ac:dyDescent="0.3">
      <c r="A2655" s="27"/>
      <c r="J2655" s="27"/>
    </row>
    <row r="2656" spans="1:10" x14ac:dyDescent="0.3">
      <c r="A2656" s="27"/>
      <c r="J2656" s="27"/>
    </row>
    <row r="2657" spans="1:10" x14ac:dyDescent="0.3">
      <c r="A2657" s="27"/>
      <c r="J2657" s="27"/>
    </row>
    <row r="2658" spans="1:10" x14ac:dyDescent="0.3">
      <c r="A2658" s="27"/>
      <c r="J2658" s="27"/>
    </row>
    <row r="2659" spans="1:10" x14ac:dyDescent="0.3">
      <c r="A2659" s="27"/>
      <c r="J2659" s="27"/>
    </row>
    <row r="2660" spans="1:10" x14ac:dyDescent="0.3">
      <c r="A2660" s="27"/>
      <c r="J2660" s="27"/>
    </row>
    <row r="2661" spans="1:10" x14ac:dyDescent="0.3">
      <c r="A2661" s="27"/>
      <c r="J2661" s="27"/>
    </row>
    <row r="2662" spans="1:10" x14ac:dyDescent="0.3">
      <c r="A2662" s="27"/>
      <c r="J2662" s="27"/>
    </row>
    <row r="2663" spans="1:10" x14ac:dyDescent="0.3">
      <c r="A2663" s="27"/>
      <c r="J2663" s="27"/>
    </row>
    <row r="2664" spans="1:10" x14ac:dyDescent="0.3">
      <c r="A2664" s="27"/>
      <c r="J2664" s="27"/>
    </row>
    <row r="2665" spans="1:10" x14ac:dyDescent="0.3">
      <c r="A2665" s="27"/>
      <c r="J2665" s="27"/>
    </row>
    <row r="2666" spans="1:10" x14ac:dyDescent="0.3">
      <c r="A2666" s="27"/>
      <c r="J2666" s="27"/>
    </row>
    <row r="2667" spans="1:10" x14ac:dyDescent="0.3">
      <c r="A2667" s="27"/>
      <c r="J2667" s="27"/>
    </row>
    <row r="2668" spans="1:10" x14ac:dyDescent="0.3">
      <c r="A2668" s="27"/>
      <c r="J2668" s="27"/>
    </row>
    <row r="2669" spans="1:10" x14ac:dyDescent="0.3">
      <c r="A2669" s="27"/>
      <c r="J2669" s="27"/>
    </row>
    <row r="2670" spans="1:10" x14ac:dyDescent="0.3">
      <c r="A2670" s="27"/>
      <c r="J2670" s="27"/>
    </row>
    <row r="2671" spans="1:10" x14ac:dyDescent="0.3">
      <c r="A2671" s="27"/>
      <c r="J2671" s="27"/>
    </row>
    <row r="2672" spans="1:10" x14ac:dyDescent="0.3">
      <c r="A2672" s="27"/>
      <c r="J2672" s="27"/>
    </row>
    <row r="2673" spans="1:10" x14ac:dyDescent="0.3">
      <c r="A2673" s="27"/>
      <c r="J2673" s="27"/>
    </row>
    <row r="2674" spans="1:10" x14ac:dyDescent="0.3">
      <c r="A2674" s="27"/>
      <c r="J2674" s="27"/>
    </row>
    <row r="2675" spans="1:10" x14ac:dyDescent="0.3">
      <c r="A2675" s="27"/>
      <c r="J2675" s="27"/>
    </row>
    <row r="2676" spans="1:10" x14ac:dyDescent="0.3">
      <c r="A2676" s="27"/>
      <c r="J2676" s="27"/>
    </row>
    <row r="2677" spans="1:10" x14ac:dyDescent="0.3">
      <c r="A2677" s="27"/>
      <c r="J2677" s="27"/>
    </row>
    <row r="2678" spans="1:10" x14ac:dyDescent="0.3">
      <c r="A2678" s="27"/>
      <c r="J2678" s="27"/>
    </row>
    <row r="2679" spans="1:10" x14ac:dyDescent="0.3">
      <c r="A2679" s="27"/>
      <c r="J2679" s="27"/>
    </row>
    <row r="2680" spans="1:10" x14ac:dyDescent="0.3">
      <c r="A2680" s="27"/>
      <c r="J2680" s="27"/>
    </row>
    <row r="2681" spans="1:10" x14ac:dyDescent="0.3">
      <c r="A2681" s="27"/>
      <c r="J2681" s="27"/>
    </row>
    <row r="2682" spans="1:10" x14ac:dyDescent="0.3">
      <c r="A2682" s="27"/>
      <c r="J2682" s="27"/>
    </row>
    <row r="2683" spans="1:10" x14ac:dyDescent="0.3">
      <c r="A2683" s="27"/>
      <c r="J2683" s="27"/>
    </row>
    <row r="2684" spans="1:10" x14ac:dyDescent="0.3">
      <c r="A2684" s="27"/>
      <c r="J2684" s="27"/>
    </row>
    <row r="2685" spans="1:10" x14ac:dyDescent="0.3">
      <c r="A2685" s="27"/>
      <c r="J2685" s="27"/>
    </row>
    <row r="2686" spans="1:10" x14ac:dyDescent="0.3">
      <c r="A2686" s="27"/>
      <c r="J2686" s="27"/>
    </row>
    <row r="2687" spans="1:10" x14ac:dyDescent="0.3">
      <c r="A2687" s="27"/>
      <c r="J2687" s="27"/>
    </row>
    <row r="2688" spans="1:10" x14ac:dyDescent="0.3">
      <c r="A2688" s="27"/>
      <c r="J2688" s="27"/>
    </row>
    <row r="2689" spans="1:10" x14ac:dyDescent="0.3">
      <c r="A2689" s="27"/>
      <c r="J2689" s="27"/>
    </row>
    <row r="2690" spans="1:10" x14ac:dyDescent="0.3">
      <c r="A2690" s="27"/>
      <c r="J2690" s="27"/>
    </row>
    <row r="2691" spans="1:10" x14ac:dyDescent="0.3">
      <c r="A2691" s="27"/>
      <c r="J2691" s="27"/>
    </row>
    <row r="2692" spans="1:10" x14ac:dyDescent="0.3">
      <c r="A2692" s="27"/>
      <c r="J2692" s="27"/>
    </row>
    <row r="2693" spans="1:10" x14ac:dyDescent="0.3">
      <c r="A2693" s="27"/>
      <c r="J2693" s="27"/>
    </row>
    <row r="2694" spans="1:10" x14ac:dyDescent="0.3">
      <c r="A2694" s="27"/>
      <c r="J2694" s="27"/>
    </row>
    <row r="2695" spans="1:10" x14ac:dyDescent="0.3">
      <c r="A2695" s="27"/>
      <c r="J2695" s="27"/>
    </row>
    <row r="2696" spans="1:10" x14ac:dyDescent="0.3">
      <c r="A2696" s="27"/>
      <c r="J2696" s="27"/>
    </row>
    <row r="2697" spans="1:10" x14ac:dyDescent="0.3">
      <c r="A2697" s="27"/>
      <c r="J2697" s="27"/>
    </row>
    <row r="2698" spans="1:10" x14ac:dyDescent="0.3">
      <c r="A2698" s="27"/>
      <c r="J2698" s="27"/>
    </row>
    <row r="2699" spans="1:10" x14ac:dyDescent="0.3">
      <c r="A2699" s="27"/>
      <c r="J2699" s="27"/>
    </row>
    <row r="2700" spans="1:10" x14ac:dyDescent="0.3">
      <c r="A2700" s="27"/>
      <c r="J2700" s="27"/>
    </row>
    <row r="2701" spans="1:10" x14ac:dyDescent="0.3">
      <c r="A2701" s="27"/>
      <c r="J2701" s="27"/>
    </row>
    <row r="2702" spans="1:10" x14ac:dyDescent="0.3">
      <c r="A2702" s="27"/>
      <c r="J2702" s="27"/>
    </row>
    <row r="2703" spans="1:10" x14ac:dyDescent="0.3">
      <c r="A2703" s="27"/>
      <c r="J2703" s="27"/>
    </row>
    <row r="2704" spans="1:10" x14ac:dyDescent="0.3">
      <c r="A2704" s="27"/>
      <c r="J2704" s="27"/>
    </row>
    <row r="2705" spans="1:10" x14ac:dyDescent="0.3">
      <c r="A2705" s="27"/>
      <c r="J2705" s="27"/>
    </row>
    <row r="2706" spans="1:10" x14ac:dyDescent="0.3">
      <c r="A2706" s="27"/>
      <c r="J2706" s="27"/>
    </row>
    <row r="2707" spans="1:10" x14ac:dyDescent="0.3">
      <c r="A2707" s="27"/>
      <c r="J2707" s="27"/>
    </row>
    <row r="2708" spans="1:10" x14ac:dyDescent="0.3">
      <c r="A2708" s="27"/>
      <c r="J2708" s="27"/>
    </row>
    <row r="2709" spans="1:10" x14ac:dyDescent="0.3">
      <c r="A2709" s="27"/>
      <c r="J2709" s="27"/>
    </row>
    <row r="2710" spans="1:10" x14ac:dyDescent="0.3">
      <c r="A2710" s="27"/>
      <c r="J2710" s="27"/>
    </row>
    <row r="2711" spans="1:10" x14ac:dyDescent="0.3">
      <c r="A2711" s="27"/>
      <c r="J2711" s="27"/>
    </row>
    <row r="2712" spans="1:10" x14ac:dyDescent="0.3">
      <c r="A2712" s="27"/>
      <c r="J2712" s="27"/>
    </row>
    <row r="2713" spans="1:10" x14ac:dyDescent="0.3">
      <c r="A2713" s="27"/>
      <c r="J2713" s="27"/>
    </row>
    <row r="2714" spans="1:10" x14ac:dyDescent="0.3">
      <c r="A2714" s="27"/>
      <c r="J2714" s="27"/>
    </row>
    <row r="2715" spans="1:10" x14ac:dyDescent="0.3">
      <c r="A2715" s="27"/>
      <c r="J2715" s="27"/>
    </row>
    <row r="2716" spans="1:10" x14ac:dyDescent="0.3">
      <c r="A2716" s="27"/>
      <c r="J2716" s="27"/>
    </row>
    <row r="2717" spans="1:10" x14ac:dyDescent="0.3">
      <c r="A2717" s="27"/>
      <c r="J2717" s="27"/>
    </row>
    <row r="2718" spans="1:10" x14ac:dyDescent="0.3">
      <c r="A2718" s="27"/>
      <c r="J2718" s="27"/>
    </row>
    <row r="2719" spans="1:10" x14ac:dyDescent="0.3">
      <c r="A2719" s="27"/>
      <c r="J2719" s="27"/>
    </row>
    <row r="2720" spans="1:10" x14ac:dyDescent="0.3">
      <c r="A2720" s="27"/>
      <c r="J2720" s="27"/>
    </row>
    <row r="2721" spans="1:10" x14ac:dyDescent="0.3">
      <c r="A2721" s="27"/>
      <c r="J2721" s="27"/>
    </row>
    <row r="2722" spans="1:10" x14ac:dyDescent="0.3">
      <c r="A2722" s="27"/>
      <c r="J2722" s="27"/>
    </row>
    <row r="2723" spans="1:10" x14ac:dyDescent="0.3">
      <c r="A2723" s="27"/>
      <c r="J2723" s="27"/>
    </row>
    <row r="2724" spans="1:10" x14ac:dyDescent="0.3">
      <c r="A2724" s="27"/>
      <c r="J2724" s="27"/>
    </row>
    <row r="2725" spans="1:10" x14ac:dyDescent="0.3">
      <c r="A2725" s="27"/>
      <c r="J2725" s="27"/>
    </row>
    <row r="2726" spans="1:10" x14ac:dyDescent="0.3">
      <c r="A2726" s="27"/>
      <c r="J2726" s="27"/>
    </row>
    <row r="2727" spans="1:10" x14ac:dyDescent="0.3">
      <c r="A2727" s="27"/>
      <c r="J2727" s="27"/>
    </row>
    <row r="2728" spans="1:10" x14ac:dyDescent="0.3">
      <c r="A2728" s="27"/>
      <c r="J2728" s="27"/>
    </row>
    <row r="2729" spans="1:10" x14ac:dyDescent="0.3">
      <c r="A2729" s="27"/>
      <c r="J2729" s="27"/>
    </row>
    <row r="2730" spans="1:10" x14ac:dyDescent="0.3">
      <c r="A2730" s="27"/>
      <c r="J2730" s="27"/>
    </row>
    <row r="2731" spans="1:10" x14ac:dyDescent="0.3">
      <c r="A2731" s="27"/>
      <c r="J2731" s="27"/>
    </row>
    <row r="2732" spans="1:10" x14ac:dyDescent="0.3">
      <c r="A2732" s="27"/>
      <c r="J2732" s="27"/>
    </row>
    <row r="2733" spans="1:10" x14ac:dyDescent="0.3">
      <c r="A2733" s="27"/>
      <c r="J2733" s="27"/>
    </row>
    <row r="2734" spans="1:10" x14ac:dyDescent="0.3">
      <c r="A2734" s="27"/>
      <c r="J2734" s="27"/>
    </row>
    <row r="2735" spans="1:10" x14ac:dyDescent="0.3">
      <c r="A2735" s="27"/>
      <c r="J2735" s="27"/>
    </row>
    <row r="2736" spans="1:10" x14ac:dyDescent="0.3">
      <c r="A2736" s="27"/>
      <c r="J2736" s="27"/>
    </row>
    <row r="2737" spans="1:10" x14ac:dyDescent="0.3">
      <c r="A2737" s="27"/>
      <c r="J2737" s="27"/>
    </row>
    <row r="2738" spans="1:10" x14ac:dyDescent="0.3">
      <c r="A2738" s="27"/>
      <c r="J2738" s="27"/>
    </row>
    <row r="2739" spans="1:10" x14ac:dyDescent="0.3">
      <c r="A2739" s="27"/>
      <c r="J2739" s="27"/>
    </row>
    <row r="2740" spans="1:10" x14ac:dyDescent="0.3">
      <c r="A2740" s="27"/>
      <c r="J2740" s="27"/>
    </row>
    <row r="2741" spans="1:10" x14ac:dyDescent="0.3">
      <c r="A2741" s="27"/>
      <c r="J2741" s="27"/>
    </row>
    <row r="2742" spans="1:10" x14ac:dyDescent="0.3">
      <c r="A2742" s="27"/>
      <c r="J2742" s="27"/>
    </row>
    <row r="2743" spans="1:10" x14ac:dyDescent="0.3">
      <c r="A2743" s="27"/>
      <c r="J2743" s="27"/>
    </row>
    <row r="2744" spans="1:10" x14ac:dyDescent="0.3">
      <c r="A2744" s="27"/>
      <c r="J2744" s="27"/>
    </row>
    <row r="2745" spans="1:10" x14ac:dyDescent="0.3">
      <c r="A2745" s="27"/>
      <c r="J2745" s="27"/>
    </row>
    <row r="2746" spans="1:10" x14ac:dyDescent="0.3">
      <c r="A2746" s="27"/>
      <c r="J2746" s="27"/>
    </row>
    <row r="2747" spans="1:10" x14ac:dyDescent="0.3">
      <c r="A2747" s="27"/>
      <c r="J2747" s="27"/>
    </row>
    <row r="2748" spans="1:10" x14ac:dyDescent="0.3">
      <c r="A2748" s="27"/>
      <c r="J2748" s="27"/>
    </row>
    <row r="2749" spans="1:10" x14ac:dyDescent="0.3">
      <c r="A2749" s="27"/>
      <c r="J2749" s="27"/>
    </row>
    <row r="2750" spans="1:10" x14ac:dyDescent="0.3">
      <c r="A2750" s="27"/>
      <c r="J2750" s="27"/>
    </row>
    <row r="2751" spans="1:10" x14ac:dyDescent="0.3">
      <c r="A2751" s="27"/>
      <c r="J2751" s="27"/>
    </row>
    <row r="2752" spans="1:10" x14ac:dyDescent="0.3">
      <c r="A2752" s="27"/>
      <c r="J2752" s="27"/>
    </row>
    <row r="2753" spans="1:10" x14ac:dyDescent="0.3">
      <c r="A2753" s="27"/>
      <c r="J2753" s="27"/>
    </row>
    <row r="2754" spans="1:10" x14ac:dyDescent="0.3">
      <c r="A2754" s="27"/>
      <c r="J2754" s="27"/>
    </row>
    <row r="2755" spans="1:10" x14ac:dyDescent="0.3">
      <c r="A2755" s="27"/>
      <c r="J2755" s="27"/>
    </row>
    <row r="2756" spans="1:10" x14ac:dyDescent="0.3">
      <c r="A2756" s="27"/>
      <c r="J2756" s="27"/>
    </row>
    <row r="2757" spans="1:10" x14ac:dyDescent="0.3">
      <c r="A2757" s="27"/>
      <c r="J2757" s="27"/>
    </row>
    <row r="2758" spans="1:10" x14ac:dyDescent="0.3">
      <c r="A2758" s="27"/>
      <c r="J2758" s="27"/>
    </row>
    <row r="2759" spans="1:10" x14ac:dyDescent="0.3">
      <c r="A2759" s="27"/>
      <c r="J2759" s="27"/>
    </row>
    <row r="2760" spans="1:10" x14ac:dyDescent="0.3">
      <c r="A2760" s="27"/>
      <c r="J2760" s="27"/>
    </row>
    <row r="2761" spans="1:10" x14ac:dyDescent="0.3">
      <c r="A2761" s="27"/>
      <c r="J2761" s="27"/>
    </row>
    <row r="2762" spans="1:10" x14ac:dyDescent="0.3">
      <c r="A2762" s="27"/>
      <c r="J2762" s="27"/>
    </row>
    <row r="2763" spans="1:10" x14ac:dyDescent="0.3">
      <c r="A2763" s="27"/>
      <c r="J2763" s="27"/>
    </row>
    <row r="2764" spans="1:10" x14ac:dyDescent="0.3">
      <c r="A2764" s="27"/>
      <c r="J2764" s="27"/>
    </row>
    <row r="2765" spans="1:10" x14ac:dyDescent="0.3">
      <c r="A2765" s="27"/>
      <c r="J2765" s="27"/>
    </row>
    <row r="2766" spans="1:10" x14ac:dyDescent="0.3">
      <c r="A2766" s="27"/>
      <c r="J2766" s="27"/>
    </row>
    <row r="2767" spans="1:10" x14ac:dyDescent="0.3">
      <c r="A2767" s="27"/>
      <c r="J2767" s="27"/>
    </row>
    <row r="2768" spans="1:10" x14ac:dyDescent="0.3">
      <c r="A2768" s="27"/>
      <c r="J2768" s="27"/>
    </row>
    <row r="2769" spans="1:10" x14ac:dyDescent="0.3">
      <c r="A2769" s="27"/>
      <c r="J2769" s="27"/>
    </row>
    <row r="2770" spans="1:10" x14ac:dyDescent="0.3">
      <c r="A2770" s="27"/>
      <c r="J2770" s="27"/>
    </row>
    <row r="2771" spans="1:10" x14ac:dyDescent="0.3">
      <c r="A2771" s="27"/>
      <c r="J2771" s="27"/>
    </row>
    <row r="2772" spans="1:10" x14ac:dyDescent="0.3">
      <c r="A2772" s="27"/>
      <c r="J2772" s="27"/>
    </row>
    <row r="2773" spans="1:10" x14ac:dyDescent="0.3">
      <c r="A2773" s="27"/>
      <c r="J2773" s="27"/>
    </row>
    <row r="2774" spans="1:10" x14ac:dyDescent="0.3">
      <c r="A2774" s="27"/>
      <c r="J2774" s="27"/>
    </row>
    <row r="2775" spans="1:10" x14ac:dyDescent="0.3">
      <c r="A2775" s="27"/>
      <c r="J2775" s="27"/>
    </row>
    <row r="2776" spans="1:10" x14ac:dyDescent="0.3">
      <c r="A2776" s="27"/>
      <c r="J2776" s="27"/>
    </row>
    <row r="2777" spans="1:10" x14ac:dyDescent="0.3">
      <c r="A2777" s="27"/>
      <c r="J2777" s="27"/>
    </row>
    <row r="2778" spans="1:10" x14ac:dyDescent="0.3">
      <c r="A2778" s="27"/>
      <c r="J2778" s="27"/>
    </row>
    <row r="2779" spans="1:10" x14ac:dyDescent="0.3">
      <c r="A2779" s="27"/>
      <c r="J2779" s="27"/>
    </row>
    <row r="2780" spans="1:10" x14ac:dyDescent="0.3">
      <c r="A2780" s="27"/>
      <c r="J2780" s="27"/>
    </row>
    <row r="2781" spans="1:10" x14ac:dyDescent="0.3">
      <c r="A2781" s="27"/>
      <c r="J2781" s="27"/>
    </row>
    <row r="2782" spans="1:10" x14ac:dyDescent="0.3">
      <c r="A2782" s="27"/>
      <c r="J2782" s="27"/>
    </row>
    <row r="2783" spans="1:10" x14ac:dyDescent="0.3">
      <c r="A2783" s="27"/>
      <c r="J2783" s="27"/>
    </row>
    <row r="2784" spans="1:10" x14ac:dyDescent="0.3">
      <c r="A2784" s="27"/>
      <c r="J2784" s="27"/>
    </row>
    <row r="2785" spans="1:10" x14ac:dyDescent="0.3">
      <c r="A2785" s="27"/>
      <c r="J2785" s="27"/>
    </row>
    <row r="2786" spans="1:10" x14ac:dyDescent="0.3">
      <c r="A2786" s="27"/>
      <c r="J2786" s="27"/>
    </row>
    <row r="2787" spans="1:10" x14ac:dyDescent="0.3">
      <c r="A2787" s="27"/>
      <c r="J2787" s="27"/>
    </row>
    <row r="2788" spans="1:10" x14ac:dyDescent="0.3">
      <c r="A2788" s="27"/>
      <c r="J2788" s="27"/>
    </row>
    <row r="2789" spans="1:10" x14ac:dyDescent="0.3">
      <c r="A2789" s="27"/>
      <c r="J2789" s="27"/>
    </row>
    <row r="2790" spans="1:10" x14ac:dyDescent="0.3">
      <c r="A2790" s="27"/>
      <c r="J2790" s="27"/>
    </row>
    <row r="2791" spans="1:10" x14ac:dyDescent="0.3">
      <c r="A2791" s="27"/>
      <c r="J2791" s="27"/>
    </row>
    <row r="2792" spans="1:10" x14ac:dyDescent="0.3">
      <c r="A2792" s="27"/>
      <c r="J2792" s="27"/>
    </row>
    <row r="2793" spans="1:10" x14ac:dyDescent="0.3">
      <c r="A2793" s="27"/>
      <c r="J2793" s="27"/>
    </row>
    <row r="2794" spans="1:10" x14ac:dyDescent="0.3">
      <c r="A2794" s="27"/>
      <c r="J2794" s="27"/>
    </row>
    <row r="2795" spans="1:10" x14ac:dyDescent="0.3">
      <c r="A2795" s="27"/>
      <c r="J2795" s="27"/>
    </row>
    <row r="2796" spans="1:10" x14ac:dyDescent="0.3">
      <c r="A2796" s="27"/>
      <c r="J2796" s="27"/>
    </row>
    <row r="2797" spans="1:10" x14ac:dyDescent="0.3">
      <c r="A2797" s="27"/>
      <c r="J2797" s="27"/>
    </row>
    <row r="2798" spans="1:10" x14ac:dyDescent="0.3">
      <c r="A2798" s="27"/>
      <c r="J2798" s="27"/>
    </row>
    <row r="2799" spans="1:10" x14ac:dyDescent="0.3">
      <c r="A2799" s="27"/>
      <c r="J2799" s="27"/>
    </row>
    <row r="2800" spans="1:10" x14ac:dyDescent="0.3">
      <c r="A2800" s="27"/>
      <c r="J2800" s="27"/>
    </row>
    <row r="2801" spans="1:10" x14ac:dyDescent="0.3">
      <c r="A2801" s="27"/>
      <c r="J2801" s="27"/>
    </row>
    <row r="2802" spans="1:10" x14ac:dyDescent="0.3">
      <c r="A2802" s="27"/>
      <c r="J2802" s="27"/>
    </row>
    <row r="2803" spans="1:10" x14ac:dyDescent="0.3">
      <c r="A2803" s="27"/>
      <c r="J2803" s="27"/>
    </row>
    <row r="2804" spans="1:10" x14ac:dyDescent="0.3">
      <c r="A2804" s="27"/>
      <c r="J2804" s="27"/>
    </row>
    <row r="2805" spans="1:10" x14ac:dyDescent="0.3">
      <c r="A2805" s="27"/>
      <c r="J2805" s="27"/>
    </row>
    <row r="2806" spans="1:10" x14ac:dyDescent="0.3">
      <c r="A2806" s="27"/>
      <c r="J2806" s="27"/>
    </row>
    <row r="2807" spans="1:10" x14ac:dyDescent="0.3">
      <c r="A2807" s="27"/>
      <c r="J2807" s="27"/>
    </row>
    <row r="2808" spans="1:10" x14ac:dyDescent="0.3">
      <c r="A2808" s="27"/>
      <c r="J2808" s="27"/>
    </row>
    <row r="2809" spans="1:10" x14ac:dyDescent="0.3">
      <c r="A2809" s="27"/>
      <c r="J2809" s="27"/>
    </row>
    <row r="2810" spans="1:10" x14ac:dyDescent="0.3">
      <c r="A2810" s="27"/>
      <c r="J2810" s="27"/>
    </row>
    <row r="2811" spans="1:10" x14ac:dyDescent="0.3">
      <c r="A2811" s="27"/>
      <c r="J2811" s="27"/>
    </row>
    <row r="2812" spans="1:10" x14ac:dyDescent="0.3">
      <c r="A2812" s="27"/>
      <c r="J2812" s="27"/>
    </row>
    <row r="2813" spans="1:10" x14ac:dyDescent="0.3">
      <c r="A2813" s="27"/>
      <c r="J2813" s="27"/>
    </row>
    <row r="2814" spans="1:10" x14ac:dyDescent="0.3">
      <c r="A2814" s="27"/>
      <c r="J2814" s="27"/>
    </row>
    <row r="2815" spans="1:10" x14ac:dyDescent="0.3">
      <c r="A2815" s="27"/>
      <c r="J2815" s="27"/>
    </row>
    <row r="2816" spans="1:10" x14ac:dyDescent="0.3">
      <c r="A2816" s="27"/>
      <c r="J2816" s="27"/>
    </row>
    <row r="2817" spans="1:10" x14ac:dyDescent="0.3">
      <c r="A2817" s="27"/>
      <c r="J2817" s="27"/>
    </row>
    <row r="2818" spans="1:10" x14ac:dyDescent="0.3">
      <c r="A2818" s="27"/>
      <c r="J2818" s="27"/>
    </row>
    <row r="2819" spans="1:10" x14ac:dyDescent="0.3">
      <c r="A2819" s="27"/>
      <c r="J2819" s="27"/>
    </row>
    <row r="2820" spans="1:10" x14ac:dyDescent="0.3">
      <c r="A2820" s="27"/>
      <c r="J2820" s="27"/>
    </row>
    <row r="2821" spans="1:10" x14ac:dyDescent="0.3">
      <c r="A2821" s="27"/>
      <c r="J2821" s="27"/>
    </row>
    <row r="2822" spans="1:10" x14ac:dyDescent="0.3">
      <c r="A2822" s="27"/>
      <c r="J2822" s="27"/>
    </row>
    <row r="2823" spans="1:10" x14ac:dyDescent="0.3">
      <c r="A2823" s="27"/>
      <c r="J2823" s="27"/>
    </row>
    <row r="2824" spans="1:10" x14ac:dyDescent="0.3">
      <c r="A2824" s="27"/>
      <c r="J2824" s="27"/>
    </row>
    <row r="2825" spans="1:10" x14ac:dyDescent="0.3">
      <c r="A2825" s="27"/>
      <c r="J2825" s="27"/>
    </row>
    <row r="2826" spans="1:10" x14ac:dyDescent="0.3">
      <c r="A2826" s="27"/>
      <c r="J2826" s="27"/>
    </row>
    <row r="2827" spans="1:10" x14ac:dyDescent="0.3">
      <c r="A2827" s="27"/>
      <c r="J2827" s="27"/>
    </row>
    <row r="2828" spans="1:10" x14ac:dyDescent="0.3">
      <c r="A2828" s="27"/>
      <c r="J2828" s="27"/>
    </row>
    <row r="2829" spans="1:10" x14ac:dyDescent="0.3">
      <c r="A2829" s="27"/>
      <c r="J2829" s="27"/>
    </row>
    <row r="2830" spans="1:10" x14ac:dyDescent="0.3">
      <c r="A2830" s="27"/>
      <c r="J2830" s="27"/>
    </row>
    <row r="2831" spans="1:10" x14ac:dyDescent="0.3">
      <c r="A2831" s="27"/>
      <c r="J2831" s="27"/>
    </row>
    <row r="2832" spans="1:10" x14ac:dyDescent="0.3">
      <c r="A2832" s="27"/>
      <c r="J2832" s="27"/>
    </row>
    <row r="2833" spans="1:10" x14ac:dyDescent="0.3">
      <c r="A2833" s="27"/>
      <c r="J2833" s="27"/>
    </row>
    <row r="2834" spans="1:10" x14ac:dyDescent="0.3">
      <c r="A2834" s="27"/>
      <c r="J2834" s="27"/>
    </row>
    <row r="2835" spans="1:10" x14ac:dyDescent="0.3">
      <c r="A2835" s="27"/>
      <c r="J2835" s="27"/>
    </row>
    <row r="2836" spans="1:10" x14ac:dyDescent="0.3">
      <c r="A2836" s="27"/>
      <c r="J2836" s="27"/>
    </row>
    <row r="2837" spans="1:10" x14ac:dyDescent="0.3">
      <c r="A2837" s="27"/>
      <c r="J2837" s="27"/>
    </row>
    <row r="2838" spans="1:10" x14ac:dyDescent="0.3">
      <c r="A2838" s="27"/>
      <c r="J2838" s="27"/>
    </row>
    <row r="2839" spans="1:10" x14ac:dyDescent="0.3">
      <c r="A2839" s="27"/>
      <c r="J2839" s="27"/>
    </row>
    <row r="2840" spans="1:10" x14ac:dyDescent="0.3">
      <c r="A2840" s="27"/>
      <c r="J2840" s="27"/>
    </row>
    <row r="2841" spans="1:10" x14ac:dyDescent="0.3">
      <c r="A2841" s="27"/>
      <c r="J2841" s="27"/>
    </row>
    <row r="2842" spans="1:10" x14ac:dyDescent="0.3">
      <c r="A2842" s="27"/>
      <c r="J2842" s="27"/>
    </row>
    <row r="2843" spans="1:10" x14ac:dyDescent="0.3">
      <c r="A2843" s="27"/>
      <c r="J2843" s="27"/>
    </row>
    <row r="2844" spans="1:10" x14ac:dyDescent="0.3">
      <c r="A2844" s="27"/>
      <c r="J2844" s="27"/>
    </row>
    <row r="2845" spans="1:10" x14ac:dyDescent="0.3">
      <c r="A2845" s="27"/>
      <c r="J2845" s="27"/>
    </row>
    <row r="2846" spans="1:10" x14ac:dyDescent="0.3">
      <c r="A2846" s="27"/>
      <c r="J2846" s="27"/>
    </row>
    <row r="2847" spans="1:10" x14ac:dyDescent="0.3">
      <c r="A2847" s="27"/>
      <c r="J2847" s="27"/>
    </row>
    <row r="2848" spans="1:10" x14ac:dyDescent="0.3">
      <c r="A2848" s="27"/>
      <c r="J2848" s="27"/>
    </row>
    <row r="2849" spans="1:10" x14ac:dyDescent="0.3">
      <c r="A2849" s="27"/>
      <c r="J2849" s="27"/>
    </row>
    <row r="2850" spans="1:10" x14ac:dyDescent="0.3">
      <c r="A2850" s="27"/>
      <c r="J2850" s="27"/>
    </row>
    <row r="2851" spans="1:10" x14ac:dyDescent="0.3">
      <c r="A2851" s="27"/>
      <c r="J2851" s="27"/>
    </row>
    <row r="2852" spans="1:10" x14ac:dyDescent="0.3">
      <c r="A2852" s="27"/>
      <c r="J2852" s="27"/>
    </row>
    <row r="2853" spans="1:10" x14ac:dyDescent="0.3">
      <c r="A2853" s="27"/>
      <c r="J2853" s="27"/>
    </row>
    <row r="2854" spans="1:10" x14ac:dyDescent="0.3">
      <c r="A2854" s="27"/>
      <c r="J2854" s="27"/>
    </row>
    <row r="2855" spans="1:10" x14ac:dyDescent="0.3">
      <c r="A2855" s="27"/>
      <c r="J2855" s="27"/>
    </row>
    <row r="2856" spans="1:10" x14ac:dyDescent="0.3">
      <c r="A2856" s="27"/>
      <c r="J2856" s="27"/>
    </row>
    <row r="2857" spans="1:10" x14ac:dyDescent="0.3">
      <c r="A2857" s="27"/>
      <c r="J2857" s="27"/>
    </row>
    <row r="2858" spans="1:10" x14ac:dyDescent="0.3">
      <c r="A2858" s="27"/>
      <c r="J2858" s="27"/>
    </row>
    <row r="2859" spans="1:10" x14ac:dyDescent="0.3">
      <c r="A2859" s="27"/>
      <c r="J2859" s="27"/>
    </row>
    <row r="2860" spans="1:10" x14ac:dyDescent="0.3">
      <c r="A2860" s="27"/>
      <c r="J2860" s="27"/>
    </row>
    <row r="2861" spans="1:10" x14ac:dyDescent="0.3">
      <c r="A2861" s="27"/>
      <c r="J2861" s="27"/>
    </row>
    <row r="2862" spans="1:10" x14ac:dyDescent="0.3">
      <c r="A2862" s="27"/>
      <c r="J2862" s="27"/>
    </row>
    <row r="2863" spans="1:10" x14ac:dyDescent="0.3">
      <c r="A2863" s="27"/>
      <c r="J2863" s="27"/>
    </row>
    <row r="2864" spans="1:10" x14ac:dyDescent="0.3">
      <c r="A2864" s="27"/>
      <c r="J2864" s="27"/>
    </row>
    <row r="2865" spans="1:10" x14ac:dyDescent="0.3">
      <c r="A2865" s="27"/>
      <c r="J2865" s="27"/>
    </row>
    <row r="2866" spans="1:10" x14ac:dyDescent="0.3">
      <c r="A2866" s="27"/>
      <c r="J2866" s="27"/>
    </row>
    <row r="2867" spans="1:10" x14ac:dyDescent="0.3">
      <c r="A2867" s="27"/>
      <c r="J2867" s="27"/>
    </row>
    <row r="2868" spans="1:10" x14ac:dyDescent="0.3">
      <c r="A2868" s="27"/>
      <c r="J2868" s="27"/>
    </row>
    <row r="2869" spans="1:10" x14ac:dyDescent="0.3">
      <c r="A2869" s="27"/>
      <c r="J2869" s="27"/>
    </row>
    <row r="2870" spans="1:10" x14ac:dyDescent="0.3">
      <c r="A2870" s="27"/>
      <c r="J2870" s="27"/>
    </row>
    <row r="2871" spans="1:10" x14ac:dyDescent="0.3">
      <c r="A2871" s="27"/>
      <c r="J2871" s="27"/>
    </row>
    <row r="2872" spans="1:10" x14ac:dyDescent="0.3">
      <c r="A2872" s="27"/>
      <c r="J2872" s="27"/>
    </row>
    <row r="2873" spans="1:10" x14ac:dyDescent="0.3">
      <c r="A2873" s="27"/>
      <c r="J2873" s="27"/>
    </row>
    <row r="2874" spans="1:10" x14ac:dyDescent="0.3">
      <c r="A2874" s="27"/>
      <c r="J2874" s="27"/>
    </row>
    <row r="2875" spans="1:10" x14ac:dyDescent="0.3">
      <c r="A2875" s="27"/>
      <c r="J2875" s="27"/>
    </row>
    <row r="2876" spans="1:10" x14ac:dyDescent="0.3">
      <c r="A2876" s="27"/>
      <c r="J2876" s="27"/>
    </row>
    <row r="2877" spans="1:10" x14ac:dyDescent="0.3">
      <c r="A2877" s="27"/>
      <c r="J2877" s="27"/>
    </row>
    <row r="2878" spans="1:10" x14ac:dyDescent="0.3">
      <c r="A2878" s="27"/>
      <c r="J2878" s="27"/>
    </row>
    <row r="2879" spans="1:10" x14ac:dyDescent="0.3">
      <c r="A2879" s="27"/>
      <c r="J2879" s="27"/>
    </row>
    <row r="2880" spans="1:10" x14ac:dyDescent="0.3">
      <c r="A2880" s="27"/>
      <c r="J2880" s="27"/>
    </row>
    <row r="2881" spans="1:10" x14ac:dyDescent="0.3">
      <c r="A2881" s="27"/>
      <c r="J2881" s="27"/>
    </row>
    <row r="2882" spans="1:10" x14ac:dyDescent="0.3">
      <c r="A2882" s="27"/>
      <c r="J2882" s="27"/>
    </row>
    <row r="2883" spans="1:10" x14ac:dyDescent="0.3">
      <c r="A2883" s="27"/>
      <c r="J2883" s="27"/>
    </row>
    <row r="2884" spans="1:10" x14ac:dyDescent="0.3">
      <c r="A2884" s="27"/>
      <c r="J2884" s="27"/>
    </row>
    <row r="2885" spans="1:10" x14ac:dyDescent="0.3">
      <c r="A2885" s="27"/>
      <c r="J2885" s="27"/>
    </row>
    <row r="2886" spans="1:10" x14ac:dyDescent="0.3">
      <c r="A2886" s="27"/>
      <c r="J2886" s="27"/>
    </row>
    <row r="2887" spans="1:10" x14ac:dyDescent="0.3">
      <c r="A2887" s="27"/>
      <c r="J2887" s="27"/>
    </row>
    <row r="2888" spans="1:10" x14ac:dyDescent="0.3">
      <c r="A2888" s="27"/>
      <c r="J2888" s="27"/>
    </row>
    <row r="2889" spans="1:10" x14ac:dyDescent="0.3">
      <c r="A2889" s="27"/>
      <c r="J2889" s="27"/>
    </row>
    <row r="2890" spans="1:10" x14ac:dyDescent="0.3">
      <c r="A2890" s="27"/>
      <c r="J2890" s="27"/>
    </row>
    <row r="2891" spans="1:10" x14ac:dyDescent="0.3">
      <c r="A2891" s="27"/>
      <c r="J2891" s="27"/>
    </row>
    <row r="2892" spans="1:10" x14ac:dyDescent="0.3">
      <c r="A2892" s="27"/>
      <c r="J2892" s="27"/>
    </row>
    <row r="2893" spans="1:10" x14ac:dyDescent="0.3">
      <c r="A2893" s="27"/>
      <c r="J2893" s="27"/>
    </row>
    <row r="2894" spans="1:10" x14ac:dyDescent="0.3">
      <c r="A2894" s="27"/>
      <c r="J2894" s="27"/>
    </row>
    <row r="2895" spans="1:10" x14ac:dyDescent="0.3">
      <c r="A2895" s="27"/>
      <c r="J2895" s="27"/>
    </row>
    <row r="2896" spans="1:10" x14ac:dyDescent="0.3">
      <c r="A2896" s="27"/>
      <c r="J2896" s="27"/>
    </row>
    <row r="2897" spans="1:10" x14ac:dyDescent="0.3">
      <c r="A2897" s="27"/>
      <c r="J2897" s="27"/>
    </row>
    <row r="2898" spans="1:10" x14ac:dyDescent="0.3">
      <c r="A2898" s="27"/>
      <c r="J2898" s="27"/>
    </row>
    <row r="2899" spans="1:10" x14ac:dyDescent="0.3">
      <c r="A2899" s="27"/>
      <c r="J2899" s="27"/>
    </row>
    <row r="2900" spans="1:10" x14ac:dyDescent="0.3">
      <c r="A2900" s="27"/>
      <c r="J2900" s="27"/>
    </row>
    <row r="2901" spans="1:10" x14ac:dyDescent="0.3">
      <c r="A2901" s="27"/>
      <c r="J2901" s="27"/>
    </row>
    <row r="2902" spans="1:10" x14ac:dyDescent="0.3">
      <c r="A2902" s="27"/>
      <c r="J2902" s="27"/>
    </row>
    <row r="2903" spans="1:10" x14ac:dyDescent="0.3">
      <c r="A2903" s="27"/>
      <c r="J2903" s="27"/>
    </row>
    <row r="2904" spans="1:10" x14ac:dyDescent="0.3">
      <c r="A2904" s="27"/>
      <c r="J2904" s="27"/>
    </row>
    <row r="2905" spans="1:10" x14ac:dyDescent="0.3">
      <c r="A2905" s="27"/>
      <c r="J2905" s="27"/>
    </row>
    <row r="2906" spans="1:10" x14ac:dyDescent="0.3">
      <c r="A2906" s="27"/>
      <c r="J2906" s="27"/>
    </row>
    <row r="2907" spans="1:10" x14ac:dyDescent="0.3">
      <c r="A2907" s="27"/>
      <c r="J2907" s="27"/>
    </row>
    <row r="2908" spans="1:10" x14ac:dyDescent="0.3">
      <c r="A2908" s="27"/>
      <c r="J2908" s="27"/>
    </row>
    <row r="2909" spans="1:10" x14ac:dyDescent="0.3">
      <c r="A2909" s="27"/>
      <c r="J2909" s="27"/>
    </row>
    <row r="2910" spans="1:10" x14ac:dyDescent="0.3">
      <c r="A2910" s="27"/>
      <c r="J2910" s="27"/>
    </row>
    <row r="2911" spans="1:10" x14ac:dyDescent="0.3">
      <c r="A2911" s="27"/>
      <c r="J2911" s="27"/>
    </row>
    <row r="2912" spans="1:10" x14ac:dyDescent="0.3">
      <c r="A2912" s="27"/>
      <c r="J2912" s="27"/>
    </row>
    <row r="2913" spans="1:10" x14ac:dyDescent="0.3">
      <c r="A2913" s="27"/>
      <c r="J2913" s="27"/>
    </row>
    <row r="2914" spans="1:10" x14ac:dyDescent="0.3">
      <c r="A2914" s="27"/>
      <c r="J2914" s="27"/>
    </row>
    <row r="2915" spans="1:10" x14ac:dyDescent="0.3">
      <c r="A2915" s="27"/>
      <c r="J2915" s="27"/>
    </row>
    <row r="2916" spans="1:10" x14ac:dyDescent="0.3">
      <c r="A2916" s="27"/>
      <c r="J2916" s="27"/>
    </row>
    <row r="2917" spans="1:10" x14ac:dyDescent="0.3">
      <c r="A2917" s="27"/>
      <c r="J2917" s="27"/>
    </row>
    <row r="2918" spans="1:10" x14ac:dyDescent="0.3">
      <c r="A2918" s="27"/>
      <c r="J2918" s="27"/>
    </row>
    <row r="2919" spans="1:10" x14ac:dyDescent="0.3">
      <c r="A2919" s="27"/>
      <c r="J2919" s="27"/>
    </row>
    <row r="2920" spans="1:10" x14ac:dyDescent="0.3">
      <c r="A2920" s="27"/>
      <c r="J2920" s="27"/>
    </row>
    <row r="2921" spans="1:10" x14ac:dyDescent="0.3">
      <c r="A2921" s="27"/>
      <c r="J2921" s="27"/>
    </row>
    <row r="2922" spans="1:10" x14ac:dyDescent="0.3">
      <c r="A2922" s="27"/>
      <c r="J2922" s="27"/>
    </row>
    <row r="2923" spans="1:10" x14ac:dyDescent="0.3">
      <c r="A2923" s="27"/>
      <c r="J2923" s="27"/>
    </row>
    <row r="2924" spans="1:10" x14ac:dyDescent="0.3">
      <c r="A2924" s="27"/>
      <c r="J2924" s="27"/>
    </row>
    <row r="2925" spans="1:10" x14ac:dyDescent="0.3">
      <c r="A2925" s="27"/>
      <c r="J2925" s="27"/>
    </row>
    <row r="2926" spans="1:10" x14ac:dyDescent="0.3">
      <c r="A2926" s="27"/>
      <c r="J2926" s="27"/>
    </row>
    <row r="2927" spans="1:10" x14ac:dyDescent="0.3">
      <c r="A2927" s="27"/>
      <c r="J2927" s="27"/>
    </row>
    <row r="2928" spans="1:10" x14ac:dyDescent="0.3">
      <c r="A2928" s="27"/>
      <c r="J2928" s="27"/>
    </row>
    <row r="2929" spans="1:10" x14ac:dyDescent="0.3">
      <c r="A2929" s="27"/>
      <c r="J2929" s="27"/>
    </row>
    <row r="2930" spans="1:10" x14ac:dyDescent="0.3">
      <c r="A2930" s="27"/>
      <c r="J2930" s="27"/>
    </row>
    <row r="2931" spans="1:10" x14ac:dyDescent="0.3">
      <c r="A2931" s="27"/>
      <c r="J2931" s="27"/>
    </row>
    <row r="2932" spans="1:10" x14ac:dyDescent="0.3">
      <c r="A2932" s="27"/>
      <c r="J2932" s="27"/>
    </row>
    <row r="2933" spans="1:10" x14ac:dyDescent="0.3">
      <c r="A2933" s="27"/>
      <c r="J2933" s="27"/>
    </row>
    <row r="2934" spans="1:10" x14ac:dyDescent="0.3">
      <c r="A2934" s="27"/>
      <c r="J2934" s="27"/>
    </row>
    <row r="2935" spans="1:10" x14ac:dyDescent="0.3">
      <c r="A2935" s="27"/>
      <c r="J2935" s="27"/>
    </row>
    <row r="2936" spans="1:10" x14ac:dyDescent="0.3">
      <c r="A2936" s="27"/>
      <c r="J2936" s="27"/>
    </row>
    <row r="2937" spans="1:10" x14ac:dyDescent="0.3">
      <c r="A2937" s="27"/>
      <c r="J2937" s="27"/>
    </row>
    <row r="2938" spans="1:10" x14ac:dyDescent="0.3">
      <c r="A2938" s="27"/>
      <c r="J2938" s="27"/>
    </row>
    <row r="2939" spans="1:10" x14ac:dyDescent="0.3">
      <c r="A2939" s="27"/>
      <c r="J2939" s="27"/>
    </row>
    <row r="2940" spans="1:10" x14ac:dyDescent="0.3">
      <c r="A2940" s="27"/>
      <c r="J2940" s="27"/>
    </row>
    <row r="2941" spans="1:10" x14ac:dyDescent="0.3">
      <c r="A2941" s="27"/>
      <c r="J2941" s="27"/>
    </row>
    <row r="2942" spans="1:10" x14ac:dyDescent="0.3">
      <c r="A2942" s="27"/>
      <c r="J2942" s="27"/>
    </row>
    <row r="2943" spans="1:10" x14ac:dyDescent="0.3">
      <c r="A2943" s="27"/>
      <c r="J2943" s="27"/>
    </row>
    <row r="2944" spans="1:10" x14ac:dyDescent="0.3">
      <c r="A2944" s="27"/>
      <c r="J2944" s="27"/>
    </row>
    <row r="2945" spans="1:10" x14ac:dyDescent="0.3">
      <c r="A2945" s="27"/>
      <c r="J2945" s="27"/>
    </row>
    <row r="2946" spans="1:10" x14ac:dyDescent="0.3">
      <c r="A2946" s="27"/>
      <c r="J2946" s="27"/>
    </row>
    <row r="2947" spans="1:10" x14ac:dyDescent="0.3">
      <c r="A2947" s="27"/>
      <c r="J2947" s="27"/>
    </row>
    <row r="2948" spans="1:10" x14ac:dyDescent="0.3">
      <c r="A2948" s="27"/>
      <c r="J2948" s="27"/>
    </row>
    <row r="2949" spans="1:10" x14ac:dyDescent="0.3">
      <c r="A2949" s="27"/>
      <c r="J2949" s="27"/>
    </row>
    <row r="2950" spans="1:10" x14ac:dyDescent="0.3">
      <c r="A2950" s="27"/>
      <c r="J2950" s="27"/>
    </row>
    <row r="2951" spans="1:10" x14ac:dyDescent="0.3">
      <c r="A2951" s="27"/>
      <c r="J2951" s="27"/>
    </row>
    <row r="2952" spans="1:10" x14ac:dyDescent="0.3">
      <c r="A2952" s="27"/>
      <c r="J2952" s="27"/>
    </row>
    <row r="2953" spans="1:10" x14ac:dyDescent="0.3">
      <c r="A2953" s="27"/>
      <c r="J2953" s="27"/>
    </row>
    <row r="2954" spans="1:10" x14ac:dyDescent="0.3">
      <c r="A2954" s="27"/>
      <c r="J2954" s="27"/>
    </row>
    <row r="2955" spans="1:10" x14ac:dyDescent="0.3">
      <c r="A2955" s="27"/>
      <c r="J2955" s="27"/>
    </row>
    <row r="2956" spans="1:10" x14ac:dyDescent="0.3">
      <c r="A2956" s="27"/>
      <c r="J2956" s="27"/>
    </row>
    <row r="2957" spans="1:10" x14ac:dyDescent="0.3">
      <c r="A2957" s="27"/>
      <c r="J2957" s="27"/>
    </row>
    <row r="2958" spans="1:10" x14ac:dyDescent="0.3">
      <c r="A2958" s="27"/>
      <c r="J2958" s="27"/>
    </row>
    <row r="2959" spans="1:10" x14ac:dyDescent="0.3">
      <c r="A2959" s="27"/>
      <c r="J2959" s="27"/>
    </row>
    <row r="2960" spans="1:10" x14ac:dyDescent="0.3">
      <c r="A2960" s="27"/>
      <c r="J2960" s="27"/>
    </row>
    <row r="2961" spans="1:10" x14ac:dyDescent="0.3">
      <c r="A2961" s="27"/>
      <c r="J2961" s="27"/>
    </row>
    <row r="2962" spans="1:10" x14ac:dyDescent="0.3">
      <c r="A2962" s="27"/>
      <c r="J2962" s="27"/>
    </row>
    <row r="2963" spans="1:10" x14ac:dyDescent="0.3">
      <c r="A2963" s="27"/>
      <c r="J2963" s="27"/>
    </row>
    <row r="2964" spans="1:10" x14ac:dyDescent="0.3">
      <c r="A2964" s="27"/>
      <c r="J2964" s="27"/>
    </row>
    <row r="2965" spans="1:10" x14ac:dyDescent="0.3">
      <c r="A2965" s="27"/>
      <c r="J2965" s="27"/>
    </row>
    <row r="2966" spans="1:10" x14ac:dyDescent="0.3">
      <c r="A2966" s="27"/>
      <c r="J2966" s="27"/>
    </row>
    <row r="2967" spans="1:10" x14ac:dyDescent="0.3">
      <c r="A2967" s="27"/>
      <c r="J2967" s="27"/>
    </row>
    <row r="2968" spans="1:10" x14ac:dyDescent="0.3">
      <c r="A2968" s="27"/>
      <c r="J2968" s="27"/>
    </row>
    <row r="2969" spans="1:10" x14ac:dyDescent="0.3">
      <c r="A2969" s="27"/>
      <c r="J2969" s="27"/>
    </row>
    <row r="2970" spans="1:10" x14ac:dyDescent="0.3">
      <c r="A2970" s="27"/>
      <c r="J2970" s="27"/>
    </row>
    <row r="2971" spans="1:10" x14ac:dyDescent="0.3">
      <c r="A2971" s="27"/>
      <c r="J2971" s="27"/>
    </row>
    <row r="2972" spans="1:10" x14ac:dyDescent="0.3">
      <c r="A2972" s="27"/>
      <c r="J2972" s="27"/>
    </row>
    <row r="2973" spans="1:10" x14ac:dyDescent="0.3">
      <c r="A2973" s="27"/>
      <c r="J2973" s="27"/>
    </row>
    <row r="2974" spans="1:10" x14ac:dyDescent="0.3">
      <c r="A2974" s="27"/>
      <c r="J2974" s="27"/>
    </row>
    <row r="2975" spans="1:10" x14ac:dyDescent="0.3">
      <c r="A2975" s="27"/>
      <c r="J2975" s="27"/>
    </row>
    <row r="2976" spans="1:10" x14ac:dyDescent="0.3">
      <c r="A2976" s="27"/>
      <c r="J2976" s="27"/>
    </row>
    <row r="2977" spans="1:10" x14ac:dyDescent="0.3">
      <c r="A2977" s="27"/>
      <c r="J2977" s="27"/>
    </row>
    <row r="2978" spans="1:10" x14ac:dyDescent="0.3">
      <c r="A2978" s="27"/>
      <c r="J2978" s="27"/>
    </row>
    <row r="2979" spans="1:10" x14ac:dyDescent="0.3">
      <c r="A2979" s="27"/>
      <c r="J2979" s="27"/>
    </row>
    <row r="2980" spans="1:10" x14ac:dyDescent="0.3">
      <c r="A2980" s="27"/>
      <c r="J2980" s="27"/>
    </row>
    <row r="2981" spans="1:10" x14ac:dyDescent="0.3">
      <c r="A2981" s="27"/>
      <c r="J2981" s="27"/>
    </row>
    <row r="2982" spans="1:10" x14ac:dyDescent="0.3">
      <c r="A2982" s="27"/>
      <c r="J2982" s="27"/>
    </row>
    <row r="2983" spans="1:10" x14ac:dyDescent="0.3">
      <c r="A2983" s="27"/>
      <c r="J2983" s="27"/>
    </row>
    <row r="2984" spans="1:10" x14ac:dyDescent="0.3">
      <c r="A2984" s="27"/>
      <c r="J2984" s="27"/>
    </row>
    <row r="2985" spans="1:10" x14ac:dyDescent="0.3">
      <c r="A2985" s="27"/>
      <c r="J2985" s="27"/>
    </row>
    <row r="2986" spans="1:10" x14ac:dyDescent="0.3">
      <c r="A2986" s="27"/>
      <c r="J2986" s="27"/>
    </row>
    <row r="2987" spans="1:10" x14ac:dyDescent="0.3">
      <c r="A2987" s="27"/>
      <c r="J2987" s="27"/>
    </row>
    <row r="2988" spans="1:10" x14ac:dyDescent="0.3">
      <c r="A2988" s="27"/>
      <c r="J2988" s="27"/>
    </row>
    <row r="2989" spans="1:10" x14ac:dyDescent="0.3">
      <c r="A2989" s="27"/>
      <c r="J2989" s="27"/>
    </row>
    <row r="2990" spans="1:10" x14ac:dyDescent="0.3">
      <c r="A2990" s="27"/>
      <c r="J2990" s="27"/>
    </row>
    <row r="2991" spans="1:10" x14ac:dyDescent="0.3">
      <c r="A2991" s="27"/>
      <c r="J2991" s="27"/>
    </row>
    <row r="2992" spans="1:10" x14ac:dyDescent="0.3">
      <c r="A2992" s="27"/>
      <c r="J2992" s="27"/>
    </row>
    <row r="2993" spans="1:10" x14ac:dyDescent="0.3">
      <c r="A2993" s="27"/>
      <c r="J2993" s="27"/>
    </row>
    <row r="2994" spans="1:10" x14ac:dyDescent="0.3">
      <c r="A2994" s="27"/>
      <c r="J2994" s="27"/>
    </row>
    <row r="2995" spans="1:10" x14ac:dyDescent="0.3">
      <c r="A2995" s="27"/>
      <c r="J2995" s="27"/>
    </row>
    <row r="2996" spans="1:10" x14ac:dyDescent="0.3">
      <c r="A2996" s="27"/>
      <c r="J2996" s="27"/>
    </row>
    <row r="2997" spans="1:10" x14ac:dyDescent="0.3">
      <c r="A2997" s="27"/>
      <c r="J2997" s="27"/>
    </row>
    <row r="2998" spans="1:10" x14ac:dyDescent="0.3">
      <c r="A2998" s="27"/>
      <c r="J2998" s="27"/>
    </row>
    <row r="2999" spans="1:10" x14ac:dyDescent="0.3">
      <c r="A2999" s="27"/>
      <c r="J2999" s="27"/>
    </row>
    <row r="3000" spans="1:10" x14ac:dyDescent="0.3">
      <c r="A3000" s="27"/>
      <c r="J3000" s="27"/>
    </row>
    <row r="3001" spans="1:10" x14ac:dyDescent="0.3">
      <c r="A3001" s="27"/>
      <c r="J3001" s="27"/>
    </row>
    <row r="3002" spans="1:10" x14ac:dyDescent="0.3">
      <c r="A3002" s="27"/>
      <c r="J3002" s="27"/>
    </row>
    <row r="3003" spans="1:10" x14ac:dyDescent="0.3">
      <c r="A3003" s="27"/>
      <c r="J3003" s="27"/>
    </row>
    <row r="3004" spans="1:10" x14ac:dyDescent="0.3">
      <c r="A3004" s="27"/>
      <c r="J3004" s="27"/>
    </row>
    <row r="3005" spans="1:10" x14ac:dyDescent="0.3">
      <c r="A3005" s="27"/>
      <c r="J3005" s="27"/>
    </row>
    <row r="3006" spans="1:10" x14ac:dyDescent="0.3">
      <c r="A3006" s="27"/>
      <c r="J3006" s="27"/>
    </row>
    <row r="3007" spans="1:10" x14ac:dyDescent="0.3">
      <c r="A3007" s="27"/>
      <c r="J3007" s="27"/>
    </row>
    <row r="3008" spans="1:10" x14ac:dyDescent="0.3">
      <c r="A3008" s="27"/>
      <c r="J3008" s="27"/>
    </row>
    <row r="3009" spans="1:10" x14ac:dyDescent="0.3">
      <c r="A3009" s="27"/>
      <c r="J3009" s="27"/>
    </row>
    <row r="3010" spans="1:10" x14ac:dyDescent="0.3">
      <c r="A3010" s="27"/>
      <c r="J3010" s="27"/>
    </row>
    <row r="3011" spans="1:10" x14ac:dyDescent="0.3">
      <c r="A3011" s="27"/>
      <c r="J3011" s="27"/>
    </row>
    <row r="3012" spans="1:10" x14ac:dyDescent="0.3">
      <c r="A3012" s="27"/>
      <c r="J3012" s="27"/>
    </row>
    <row r="3013" spans="1:10" x14ac:dyDescent="0.3">
      <c r="A3013" s="27"/>
      <c r="J3013" s="27"/>
    </row>
    <row r="3014" spans="1:10" x14ac:dyDescent="0.3">
      <c r="A3014" s="27"/>
      <c r="J3014" s="27"/>
    </row>
    <row r="3015" spans="1:10" x14ac:dyDescent="0.3">
      <c r="A3015" s="27"/>
      <c r="J3015" s="27"/>
    </row>
    <row r="3016" spans="1:10" x14ac:dyDescent="0.3">
      <c r="A3016" s="27"/>
      <c r="J3016" s="27"/>
    </row>
    <row r="3017" spans="1:10" x14ac:dyDescent="0.3">
      <c r="A3017" s="27"/>
      <c r="J3017" s="27"/>
    </row>
    <row r="3018" spans="1:10" x14ac:dyDescent="0.3">
      <c r="A3018" s="27"/>
      <c r="J3018" s="27"/>
    </row>
    <row r="3019" spans="1:10" x14ac:dyDescent="0.3">
      <c r="A3019" s="27"/>
      <c r="J3019" s="27"/>
    </row>
    <row r="3020" spans="1:10" x14ac:dyDescent="0.3">
      <c r="A3020" s="27"/>
      <c r="J3020" s="27"/>
    </row>
    <row r="3021" spans="1:10" x14ac:dyDescent="0.3">
      <c r="A3021" s="27"/>
      <c r="J3021" s="27"/>
    </row>
    <row r="3022" spans="1:10" x14ac:dyDescent="0.3">
      <c r="A3022" s="27"/>
      <c r="J3022" s="27"/>
    </row>
    <row r="3023" spans="1:10" x14ac:dyDescent="0.3">
      <c r="A3023" s="27"/>
      <c r="J3023" s="27"/>
    </row>
    <row r="3024" spans="1:10" x14ac:dyDescent="0.3">
      <c r="A3024" s="27"/>
      <c r="J3024" s="27"/>
    </row>
    <row r="3025" spans="1:10" x14ac:dyDescent="0.3">
      <c r="A3025" s="27"/>
      <c r="J3025" s="27"/>
    </row>
    <row r="3026" spans="1:10" x14ac:dyDescent="0.3">
      <c r="A3026" s="27"/>
      <c r="J3026" s="27"/>
    </row>
    <row r="3027" spans="1:10" x14ac:dyDescent="0.3">
      <c r="A3027" s="27"/>
      <c r="J3027" s="27"/>
    </row>
    <row r="3028" spans="1:10" x14ac:dyDescent="0.3">
      <c r="A3028" s="27"/>
      <c r="J3028" s="27"/>
    </row>
    <row r="3029" spans="1:10" x14ac:dyDescent="0.3">
      <c r="A3029" s="27"/>
      <c r="J3029" s="27"/>
    </row>
    <row r="3030" spans="1:10" x14ac:dyDescent="0.3">
      <c r="A3030" s="27"/>
      <c r="J3030" s="27"/>
    </row>
    <row r="3031" spans="1:10" x14ac:dyDescent="0.3">
      <c r="A3031" s="27"/>
      <c r="J3031" s="27"/>
    </row>
    <row r="3032" spans="1:10" x14ac:dyDescent="0.3">
      <c r="A3032" s="27"/>
      <c r="J3032" s="27"/>
    </row>
    <row r="3033" spans="1:10" x14ac:dyDescent="0.3">
      <c r="A3033" s="27"/>
      <c r="J3033" s="27"/>
    </row>
    <row r="3034" spans="1:10" x14ac:dyDescent="0.3">
      <c r="A3034" s="27"/>
      <c r="J3034" s="27"/>
    </row>
    <row r="3035" spans="1:10" x14ac:dyDescent="0.3">
      <c r="A3035" s="27"/>
      <c r="J3035" s="27"/>
    </row>
    <row r="3036" spans="1:10" x14ac:dyDescent="0.3">
      <c r="A3036" s="27"/>
      <c r="J3036" s="27"/>
    </row>
    <row r="3037" spans="1:10" x14ac:dyDescent="0.3">
      <c r="A3037" s="27"/>
      <c r="J3037" s="27"/>
    </row>
    <row r="3038" spans="1:10" x14ac:dyDescent="0.3">
      <c r="A3038" s="27"/>
      <c r="J3038" s="27"/>
    </row>
    <row r="3039" spans="1:10" x14ac:dyDescent="0.3">
      <c r="A3039" s="27"/>
      <c r="J3039" s="27"/>
    </row>
    <row r="3040" spans="1:10" x14ac:dyDescent="0.3">
      <c r="A3040" s="27"/>
      <c r="J3040" s="27"/>
    </row>
    <row r="3041" spans="1:10" x14ac:dyDescent="0.3">
      <c r="A3041" s="27"/>
      <c r="J3041" s="27"/>
    </row>
    <row r="3042" spans="1:10" x14ac:dyDescent="0.3">
      <c r="A3042" s="27"/>
      <c r="J3042" s="27"/>
    </row>
    <row r="3043" spans="1:10" x14ac:dyDescent="0.3">
      <c r="A3043" s="27"/>
      <c r="J3043" s="27"/>
    </row>
    <row r="3044" spans="1:10" x14ac:dyDescent="0.3">
      <c r="A3044" s="27"/>
      <c r="J3044" s="27"/>
    </row>
    <row r="3045" spans="1:10" x14ac:dyDescent="0.3">
      <c r="A3045" s="27"/>
      <c r="J3045" s="27"/>
    </row>
    <row r="3046" spans="1:10" x14ac:dyDescent="0.3">
      <c r="A3046" s="27"/>
      <c r="J3046" s="27"/>
    </row>
    <row r="3047" spans="1:10" x14ac:dyDescent="0.3">
      <c r="A3047" s="27"/>
      <c r="J3047" s="27"/>
    </row>
    <row r="3048" spans="1:10" x14ac:dyDescent="0.3">
      <c r="A3048" s="27"/>
      <c r="J3048" s="27"/>
    </row>
    <row r="3049" spans="1:10" x14ac:dyDescent="0.3">
      <c r="A3049" s="27"/>
      <c r="J3049" s="27"/>
    </row>
    <row r="3050" spans="1:10" x14ac:dyDescent="0.3">
      <c r="A3050" s="27"/>
      <c r="J3050" s="27"/>
    </row>
    <row r="3051" spans="1:10" x14ac:dyDescent="0.3">
      <c r="A3051" s="27"/>
      <c r="J3051" s="27"/>
    </row>
    <row r="3052" spans="1:10" x14ac:dyDescent="0.3">
      <c r="A3052" s="27"/>
      <c r="J3052" s="27"/>
    </row>
    <row r="3053" spans="1:10" x14ac:dyDescent="0.3">
      <c r="A3053" s="27"/>
      <c r="J3053" s="27"/>
    </row>
    <row r="3054" spans="1:10" x14ac:dyDescent="0.3">
      <c r="A3054" s="27"/>
      <c r="J3054" s="27"/>
    </row>
    <row r="3055" spans="1:10" x14ac:dyDescent="0.3">
      <c r="A3055" s="27"/>
      <c r="J3055" s="27"/>
    </row>
    <row r="3056" spans="1:10" x14ac:dyDescent="0.3">
      <c r="A3056" s="27"/>
      <c r="J3056" s="27"/>
    </row>
    <row r="3057" spans="1:10" x14ac:dyDescent="0.3">
      <c r="A3057" s="27"/>
      <c r="J3057" s="27"/>
    </row>
    <row r="3058" spans="1:10" x14ac:dyDescent="0.3">
      <c r="A3058" s="27"/>
      <c r="J3058" s="27"/>
    </row>
    <row r="3059" spans="1:10" x14ac:dyDescent="0.3">
      <c r="A3059" s="27"/>
      <c r="J3059" s="27"/>
    </row>
    <row r="3060" spans="1:10" x14ac:dyDescent="0.3">
      <c r="A3060" s="27"/>
      <c r="J3060" s="27"/>
    </row>
    <row r="3061" spans="1:10" x14ac:dyDescent="0.3">
      <c r="A3061" s="27"/>
      <c r="J3061" s="27"/>
    </row>
    <row r="3062" spans="1:10" x14ac:dyDescent="0.3">
      <c r="A3062" s="27"/>
      <c r="J3062" s="27"/>
    </row>
    <row r="3063" spans="1:10" x14ac:dyDescent="0.3">
      <c r="A3063" s="27"/>
      <c r="J3063" s="27"/>
    </row>
    <row r="3064" spans="1:10" x14ac:dyDescent="0.3">
      <c r="A3064" s="27"/>
      <c r="J3064" s="27"/>
    </row>
    <row r="3065" spans="1:10" x14ac:dyDescent="0.3">
      <c r="A3065" s="27"/>
      <c r="J3065" s="27"/>
    </row>
    <row r="3066" spans="1:10" x14ac:dyDescent="0.3">
      <c r="A3066" s="27"/>
      <c r="J3066" s="27"/>
    </row>
    <row r="3067" spans="1:10" x14ac:dyDescent="0.3">
      <c r="A3067" s="27"/>
      <c r="J3067" s="27"/>
    </row>
    <row r="3068" spans="1:10" x14ac:dyDescent="0.3">
      <c r="A3068" s="27"/>
      <c r="J3068" s="27"/>
    </row>
    <row r="3069" spans="1:10" x14ac:dyDescent="0.3">
      <c r="A3069" s="27"/>
      <c r="J3069" s="27"/>
    </row>
    <row r="3070" spans="1:10" x14ac:dyDescent="0.3">
      <c r="A3070" s="27"/>
      <c r="J3070" s="27"/>
    </row>
    <row r="3071" spans="1:10" x14ac:dyDescent="0.3">
      <c r="A3071" s="27"/>
      <c r="J3071" s="27"/>
    </row>
    <row r="3072" spans="1:10" x14ac:dyDescent="0.3">
      <c r="A3072" s="27"/>
      <c r="J3072" s="27"/>
    </row>
    <row r="3073" spans="1:10" x14ac:dyDescent="0.3">
      <c r="A3073" s="27"/>
      <c r="J3073" s="27"/>
    </row>
    <row r="3074" spans="1:10" x14ac:dyDescent="0.3">
      <c r="A3074" s="27"/>
      <c r="J3074" s="27"/>
    </row>
    <row r="3075" spans="1:10" x14ac:dyDescent="0.3">
      <c r="A3075" s="27"/>
      <c r="J3075" s="27"/>
    </row>
    <row r="3076" spans="1:10" x14ac:dyDescent="0.3">
      <c r="A3076" s="27"/>
      <c r="J3076" s="27"/>
    </row>
    <row r="3077" spans="1:10" x14ac:dyDescent="0.3">
      <c r="A3077" s="27"/>
      <c r="J3077" s="27"/>
    </row>
    <row r="3078" spans="1:10" x14ac:dyDescent="0.3">
      <c r="A3078" s="27"/>
      <c r="J3078" s="27"/>
    </row>
    <row r="3079" spans="1:10" x14ac:dyDescent="0.3">
      <c r="A3079" s="27"/>
      <c r="J3079" s="27"/>
    </row>
    <row r="3080" spans="1:10" x14ac:dyDescent="0.3">
      <c r="A3080" s="27"/>
      <c r="J3080" s="27"/>
    </row>
    <row r="3081" spans="1:10" x14ac:dyDescent="0.3">
      <c r="A3081" s="27"/>
      <c r="J3081" s="27"/>
    </row>
    <row r="3082" spans="1:10" x14ac:dyDescent="0.3">
      <c r="A3082" s="27"/>
      <c r="J3082" s="27"/>
    </row>
    <row r="3083" spans="1:10" x14ac:dyDescent="0.3">
      <c r="A3083" s="27"/>
      <c r="J3083" s="27"/>
    </row>
    <row r="3084" spans="1:10" x14ac:dyDescent="0.3">
      <c r="A3084" s="27"/>
      <c r="J3084" s="27"/>
    </row>
    <row r="3085" spans="1:10" x14ac:dyDescent="0.3">
      <c r="A3085" s="27"/>
      <c r="J3085" s="27"/>
    </row>
    <row r="3086" spans="1:10" x14ac:dyDescent="0.3">
      <c r="A3086" s="27"/>
      <c r="J3086" s="27"/>
    </row>
    <row r="3087" spans="1:10" x14ac:dyDescent="0.3">
      <c r="A3087" s="27"/>
      <c r="J3087" s="27"/>
    </row>
    <row r="3088" spans="1:10" x14ac:dyDescent="0.3">
      <c r="A3088" s="27"/>
      <c r="J3088" s="27"/>
    </row>
    <row r="3089" spans="1:10" x14ac:dyDescent="0.3">
      <c r="A3089" s="27"/>
      <c r="J3089" s="27"/>
    </row>
    <row r="3090" spans="1:10" x14ac:dyDescent="0.3">
      <c r="A3090" s="27"/>
      <c r="J3090" s="27"/>
    </row>
    <row r="3091" spans="1:10" x14ac:dyDescent="0.3">
      <c r="A3091" s="27"/>
      <c r="J3091" s="27"/>
    </row>
    <row r="3092" spans="1:10" x14ac:dyDescent="0.3">
      <c r="A3092" s="27"/>
      <c r="J3092" s="27"/>
    </row>
    <row r="3093" spans="1:10" x14ac:dyDescent="0.3">
      <c r="A3093" s="27"/>
      <c r="J3093" s="27"/>
    </row>
    <row r="3094" spans="1:10" x14ac:dyDescent="0.3">
      <c r="A3094" s="27"/>
      <c r="J3094" s="27"/>
    </row>
    <row r="3095" spans="1:10" x14ac:dyDescent="0.3">
      <c r="A3095" s="27"/>
      <c r="J3095" s="27"/>
    </row>
    <row r="3096" spans="1:10" x14ac:dyDescent="0.3">
      <c r="A3096" s="27"/>
      <c r="J3096" s="27"/>
    </row>
    <row r="3097" spans="1:10" x14ac:dyDescent="0.3">
      <c r="A3097" s="27"/>
      <c r="J3097" s="27"/>
    </row>
    <row r="3098" spans="1:10" x14ac:dyDescent="0.3">
      <c r="A3098" s="27"/>
      <c r="J3098" s="27"/>
    </row>
    <row r="3099" spans="1:10" x14ac:dyDescent="0.3">
      <c r="A3099" s="27"/>
      <c r="J3099" s="27"/>
    </row>
    <row r="3100" spans="1:10" x14ac:dyDescent="0.3">
      <c r="A3100" s="27"/>
      <c r="J3100" s="27"/>
    </row>
    <row r="3101" spans="1:10" x14ac:dyDescent="0.3">
      <c r="A3101" s="27"/>
      <c r="J3101" s="27"/>
    </row>
    <row r="3102" spans="1:10" x14ac:dyDescent="0.3">
      <c r="A3102" s="27"/>
      <c r="J3102" s="27"/>
    </row>
    <row r="3103" spans="1:10" x14ac:dyDescent="0.3">
      <c r="A3103" s="27"/>
      <c r="J3103" s="27"/>
    </row>
    <row r="3104" spans="1:10" x14ac:dyDescent="0.3">
      <c r="A3104" s="27"/>
      <c r="J3104" s="27"/>
    </row>
    <row r="3105" spans="1:10" x14ac:dyDescent="0.3">
      <c r="A3105" s="27"/>
      <c r="J3105" s="27"/>
    </row>
    <row r="3106" spans="1:10" x14ac:dyDescent="0.3">
      <c r="A3106" s="27"/>
      <c r="J3106" s="27"/>
    </row>
    <row r="3107" spans="1:10" x14ac:dyDescent="0.3">
      <c r="A3107" s="27"/>
      <c r="J3107" s="27"/>
    </row>
    <row r="3108" spans="1:10" x14ac:dyDescent="0.3">
      <c r="A3108" s="27"/>
      <c r="J3108" s="27"/>
    </row>
    <row r="3109" spans="1:10" x14ac:dyDescent="0.3">
      <c r="A3109" s="27"/>
      <c r="J3109" s="27"/>
    </row>
    <row r="3110" spans="1:10" x14ac:dyDescent="0.3">
      <c r="A3110" s="27"/>
      <c r="J3110" s="27"/>
    </row>
    <row r="3111" spans="1:10" x14ac:dyDescent="0.3">
      <c r="A3111" s="27"/>
      <c r="J3111" s="27"/>
    </row>
    <row r="3112" spans="1:10" x14ac:dyDescent="0.3">
      <c r="A3112" s="27"/>
      <c r="J3112" s="27"/>
    </row>
    <row r="3113" spans="1:10" x14ac:dyDescent="0.3">
      <c r="A3113" s="27"/>
      <c r="J3113" s="27"/>
    </row>
    <row r="3114" spans="1:10" x14ac:dyDescent="0.3">
      <c r="A3114" s="27"/>
      <c r="J3114" s="27"/>
    </row>
    <row r="3115" spans="1:10" x14ac:dyDescent="0.3">
      <c r="A3115" s="27"/>
      <c r="J3115" s="27"/>
    </row>
    <row r="3116" spans="1:10" x14ac:dyDescent="0.3">
      <c r="A3116" s="27"/>
      <c r="J3116" s="27"/>
    </row>
    <row r="3117" spans="1:10" x14ac:dyDescent="0.3">
      <c r="A3117" s="27"/>
      <c r="J3117" s="27"/>
    </row>
    <row r="3118" spans="1:10" x14ac:dyDescent="0.3">
      <c r="A3118" s="27"/>
      <c r="J3118" s="27"/>
    </row>
    <row r="3119" spans="1:10" x14ac:dyDescent="0.3">
      <c r="A3119" s="27"/>
      <c r="J3119" s="27"/>
    </row>
    <row r="3120" spans="1:10" x14ac:dyDescent="0.3">
      <c r="A3120" s="27"/>
      <c r="J3120" s="27"/>
    </row>
    <row r="3121" spans="1:10" x14ac:dyDescent="0.3">
      <c r="A3121" s="27"/>
      <c r="J3121" s="27"/>
    </row>
    <row r="3122" spans="1:10" x14ac:dyDescent="0.3">
      <c r="A3122" s="27"/>
      <c r="J3122" s="27"/>
    </row>
    <row r="3123" spans="1:10" x14ac:dyDescent="0.3">
      <c r="A3123" s="27"/>
      <c r="J3123" s="27"/>
    </row>
    <row r="3124" spans="1:10" x14ac:dyDescent="0.3">
      <c r="A3124" s="27"/>
      <c r="J3124" s="27"/>
    </row>
    <row r="3125" spans="1:10" x14ac:dyDescent="0.3">
      <c r="A3125" s="27"/>
      <c r="J3125" s="27"/>
    </row>
    <row r="3126" spans="1:10" x14ac:dyDescent="0.3">
      <c r="A3126" s="27"/>
      <c r="J3126" s="27"/>
    </row>
    <row r="3127" spans="1:10" x14ac:dyDescent="0.3">
      <c r="A3127" s="27"/>
      <c r="J3127" s="27"/>
    </row>
    <row r="3128" spans="1:10" x14ac:dyDescent="0.3">
      <c r="A3128" s="27"/>
      <c r="J3128" s="27"/>
    </row>
    <row r="3129" spans="1:10" x14ac:dyDescent="0.3">
      <c r="A3129" s="27"/>
      <c r="J3129" s="27"/>
    </row>
    <row r="3130" spans="1:10" x14ac:dyDescent="0.3">
      <c r="A3130" s="27"/>
      <c r="J3130" s="27"/>
    </row>
    <row r="3131" spans="1:10" x14ac:dyDescent="0.3">
      <c r="A3131" s="27"/>
      <c r="J3131" s="27"/>
    </row>
    <row r="3132" spans="1:10" x14ac:dyDescent="0.3">
      <c r="A3132" s="27"/>
      <c r="J3132" s="27"/>
    </row>
    <row r="3133" spans="1:10" x14ac:dyDescent="0.3">
      <c r="A3133" s="27"/>
      <c r="J3133" s="27"/>
    </row>
    <row r="3134" spans="1:10" x14ac:dyDescent="0.3">
      <c r="A3134" s="27"/>
      <c r="J3134" s="27"/>
    </row>
    <row r="3135" spans="1:10" x14ac:dyDescent="0.3">
      <c r="A3135" s="27"/>
      <c r="J3135" s="27"/>
    </row>
    <row r="3136" spans="1:10" x14ac:dyDescent="0.3">
      <c r="A3136" s="27"/>
      <c r="J3136" s="27"/>
    </row>
    <row r="3137" spans="1:10" x14ac:dyDescent="0.3">
      <c r="A3137" s="27"/>
      <c r="J3137" s="27"/>
    </row>
    <row r="3138" spans="1:10" x14ac:dyDescent="0.3">
      <c r="A3138" s="27"/>
      <c r="J3138" s="27"/>
    </row>
    <row r="3139" spans="1:10" x14ac:dyDescent="0.3">
      <c r="A3139" s="27"/>
      <c r="J3139" s="27"/>
    </row>
    <row r="3140" spans="1:10" x14ac:dyDescent="0.3">
      <c r="A3140" s="27"/>
      <c r="J3140" s="27"/>
    </row>
    <row r="3141" spans="1:10" x14ac:dyDescent="0.3">
      <c r="A3141" s="27"/>
      <c r="J3141" s="27"/>
    </row>
    <row r="3142" spans="1:10" x14ac:dyDescent="0.3">
      <c r="A3142" s="27"/>
      <c r="J3142" s="27"/>
    </row>
    <row r="3143" spans="1:10" x14ac:dyDescent="0.3">
      <c r="A3143" s="27"/>
      <c r="J3143" s="27"/>
    </row>
    <row r="3144" spans="1:10" x14ac:dyDescent="0.3">
      <c r="A3144" s="27"/>
      <c r="J3144" s="27"/>
    </row>
    <row r="3145" spans="1:10" x14ac:dyDescent="0.3">
      <c r="A3145" s="27"/>
      <c r="J3145" s="27"/>
    </row>
    <row r="3146" spans="1:10" x14ac:dyDescent="0.3">
      <c r="A3146" s="27"/>
      <c r="J3146" s="27"/>
    </row>
    <row r="3147" spans="1:10" x14ac:dyDescent="0.3">
      <c r="A3147" s="27"/>
      <c r="J3147" s="27"/>
    </row>
    <row r="3148" spans="1:10" x14ac:dyDescent="0.3">
      <c r="A3148" s="27"/>
      <c r="J3148" s="27"/>
    </row>
    <row r="3149" spans="1:10" x14ac:dyDescent="0.3">
      <c r="A3149" s="27"/>
      <c r="J3149" s="27"/>
    </row>
    <row r="3150" spans="1:10" x14ac:dyDescent="0.3">
      <c r="A3150" s="27"/>
      <c r="J3150" s="27"/>
    </row>
    <row r="3151" spans="1:10" x14ac:dyDescent="0.3">
      <c r="A3151" s="27"/>
      <c r="J3151" s="27"/>
    </row>
    <row r="3152" spans="1:10" x14ac:dyDescent="0.3">
      <c r="A3152" s="27"/>
      <c r="J3152" s="27"/>
    </row>
    <row r="3153" spans="1:10" x14ac:dyDescent="0.3">
      <c r="A3153" s="27"/>
      <c r="J3153" s="27"/>
    </row>
    <row r="3154" spans="1:10" x14ac:dyDescent="0.3">
      <c r="A3154" s="27"/>
      <c r="J3154" s="27"/>
    </row>
    <row r="3155" spans="1:10" x14ac:dyDescent="0.3">
      <c r="A3155" s="27"/>
      <c r="J3155" s="27"/>
    </row>
    <row r="3156" spans="1:10" x14ac:dyDescent="0.3">
      <c r="A3156" s="27"/>
      <c r="J3156" s="27"/>
    </row>
    <row r="3157" spans="1:10" x14ac:dyDescent="0.3">
      <c r="A3157" s="27"/>
      <c r="J3157" s="27"/>
    </row>
    <row r="3158" spans="1:10" x14ac:dyDescent="0.3">
      <c r="A3158" s="27"/>
      <c r="J3158" s="27"/>
    </row>
    <row r="3159" spans="1:10" x14ac:dyDescent="0.3">
      <c r="A3159" s="27"/>
      <c r="J3159" s="27"/>
    </row>
    <row r="3160" spans="1:10" x14ac:dyDescent="0.3">
      <c r="A3160" s="27"/>
      <c r="J3160" s="27"/>
    </row>
    <row r="3161" spans="1:10" x14ac:dyDescent="0.3">
      <c r="A3161" s="27"/>
      <c r="J3161" s="27"/>
    </row>
    <row r="3162" spans="1:10" x14ac:dyDescent="0.3">
      <c r="A3162" s="27"/>
      <c r="J3162" s="27"/>
    </row>
    <row r="3163" spans="1:10" x14ac:dyDescent="0.3">
      <c r="A3163" s="27"/>
      <c r="J3163" s="27"/>
    </row>
    <row r="3164" spans="1:10" x14ac:dyDescent="0.3">
      <c r="A3164" s="27"/>
      <c r="J3164" s="27"/>
    </row>
    <row r="3165" spans="1:10" x14ac:dyDescent="0.3">
      <c r="A3165" s="27"/>
      <c r="J3165" s="27"/>
    </row>
    <row r="3166" spans="1:10" x14ac:dyDescent="0.3">
      <c r="A3166" s="27"/>
      <c r="J3166" s="27"/>
    </row>
    <row r="3167" spans="1:10" x14ac:dyDescent="0.3">
      <c r="A3167" s="27"/>
      <c r="J3167" s="27"/>
    </row>
    <row r="3168" spans="1:10" x14ac:dyDescent="0.3">
      <c r="A3168" s="27"/>
      <c r="J3168" s="27"/>
    </row>
    <row r="3169" spans="1:10" x14ac:dyDescent="0.3">
      <c r="A3169" s="27"/>
      <c r="J3169" s="27"/>
    </row>
    <row r="3170" spans="1:10" x14ac:dyDescent="0.3">
      <c r="A3170" s="27"/>
      <c r="J3170" s="27"/>
    </row>
    <row r="3171" spans="1:10" x14ac:dyDescent="0.3">
      <c r="A3171" s="27"/>
      <c r="J3171" s="27"/>
    </row>
    <row r="3172" spans="1:10" x14ac:dyDescent="0.3">
      <c r="A3172" s="27"/>
      <c r="J3172" s="27"/>
    </row>
    <row r="3173" spans="1:10" x14ac:dyDescent="0.3">
      <c r="A3173" s="27"/>
      <c r="J3173" s="27"/>
    </row>
    <row r="3174" spans="1:10" x14ac:dyDescent="0.3">
      <c r="A3174" s="27"/>
      <c r="J3174" s="27"/>
    </row>
    <row r="3175" spans="1:10" x14ac:dyDescent="0.3">
      <c r="A3175" s="27"/>
      <c r="J3175" s="27"/>
    </row>
    <row r="3176" spans="1:10" x14ac:dyDescent="0.3">
      <c r="A3176" s="27"/>
      <c r="J3176" s="27"/>
    </row>
    <row r="3177" spans="1:10" x14ac:dyDescent="0.3">
      <c r="A3177" s="27"/>
      <c r="J3177" s="27"/>
    </row>
    <row r="3178" spans="1:10" x14ac:dyDescent="0.3">
      <c r="A3178" s="27"/>
      <c r="J3178" s="27"/>
    </row>
    <row r="3179" spans="1:10" x14ac:dyDescent="0.3">
      <c r="A3179" s="27"/>
      <c r="J3179" s="27"/>
    </row>
    <row r="3180" spans="1:10" x14ac:dyDescent="0.3">
      <c r="A3180" s="27"/>
      <c r="J3180" s="27"/>
    </row>
    <row r="3181" spans="1:10" x14ac:dyDescent="0.3">
      <c r="A3181" s="27"/>
      <c r="J3181" s="27"/>
    </row>
    <row r="3182" spans="1:10" x14ac:dyDescent="0.3">
      <c r="A3182" s="27"/>
      <c r="J3182" s="27"/>
    </row>
    <row r="3183" spans="1:10" x14ac:dyDescent="0.3">
      <c r="A3183" s="27"/>
      <c r="J3183" s="27"/>
    </row>
    <row r="3184" spans="1:10" x14ac:dyDescent="0.3">
      <c r="A3184" s="27"/>
      <c r="J3184" s="27"/>
    </row>
    <row r="3185" spans="1:10" x14ac:dyDescent="0.3">
      <c r="A3185" s="27"/>
      <c r="J3185" s="27"/>
    </row>
    <row r="3186" spans="1:10" x14ac:dyDescent="0.3">
      <c r="A3186" s="27"/>
      <c r="J3186" s="27"/>
    </row>
    <row r="3187" spans="1:10" x14ac:dyDescent="0.3">
      <c r="A3187" s="27"/>
      <c r="J3187" s="27"/>
    </row>
    <row r="3188" spans="1:10" x14ac:dyDescent="0.3">
      <c r="A3188" s="27"/>
      <c r="J3188" s="27"/>
    </row>
    <row r="3189" spans="1:10" x14ac:dyDescent="0.3">
      <c r="A3189" s="27"/>
      <c r="J3189" s="27"/>
    </row>
    <row r="3190" spans="1:10" x14ac:dyDescent="0.3">
      <c r="A3190" s="27"/>
      <c r="J3190" s="27"/>
    </row>
    <row r="3191" spans="1:10" x14ac:dyDescent="0.3">
      <c r="A3191" s="27"/>
      <c r="J3191" s="27"/>
    </row>
    <row r="3192" spans="1:10" x14ac:dyDescent="0.3">
      <c r="A3192" s="27"/>
      <c r="J3192" s="27"/>
    </row>
    <row r="3193" spans="1:10" x14ac:dyDescent="0.3">
      <c r="A3193" s="27"/>
      <c r="J3193" s="27"/>
    </row>
    <row r="3194" spans="1:10" x14ac:dyDescent="0.3">
      <c r="A3194" s="27"/>
      <c r="J3194" s="27"/>
    </row>
    <row r="3195" spans="1:10" x14ac:dyDescent="0.3">
      <c r="A3195" s="27"/>
      <c r="J3195" s="27"/>
    </row>
    <row r="3196" spans="1:10" x14ac:dyDescent="0.3">
      <c r="A3196" s="27"/>
      <c r="J3196" s="27"/>
    </row>
    <row r="3197" spans="1:10" x14ac:dyDescent="0.3">
      <c r="A3197" s="27"/>
      <c r="J3197" s="27"/>
    </row>
    <row r="3198" spans="1:10" x14ac:dyDescent="0.3">
      <c r="A3198" s="27"/>
      <c r="J3198" s="27"/>
    </row>
    <row r="3199" spans="1:10" x14ac:dyDescent="0.3">
      <c r="A3199" s="27"/>
      <c r="J3199" s="27"/>
    </row>
    <row r="3200" spans="1:10" x14ac:dyDescent="0.3">
      <c r="A3200" s="27"/>
      <c r="J3200" s="27"/>
    </row>
    <row r="3201" spans="1:10" x14ac:dyDescent="0.3">
      <c r="A3201" s="27"/>
      <c r="J3201" s="27"/>
    </row>
    <row r="3202" spans="1:10" x14ac:dyDescent="0.3">
      <c r="A3202" s="27"/>
      <c r="J3202" s="27"/>
    </row>
    <row r="3203" spans="1:10" x14ac:dyDescent="0.3">
      <c r="A3203" s="27"/>
      <c r="J3203" s="27"/>
    </row>
    <row r="3204" spans="1:10" x14ac:dyDescent="0.3">
      <c r="A3204" s="27"/>
      <c r="J3204" s="27"/>
    </row>
    <row r="3205" spans="1:10" x14ac:dyDescent="0.3">
      <c r="A3205" s="27"/>
      <c r="J3205" s="27"/>
    </row>
    <row r="3206" spans="1:10" x14ac:dyDescent="0.3">
      <c r="A3206" s="27"/>
      <c r="J3206" s="27"/>
    </row>
    <row r="3207" spans="1:10" x14ac:dyDescent="0.3">
      <c r="A3207" s="27"/>
      <c r="J3207" s="27"/>
    </row>
    <row r="3208" spans="1:10" x14ac:dyDescent="0.3">
      <c r="A3208" s="27"/>
      <c r="J3208" s="27"/>
    </row>
    <row r="3209" spans="1:10" x14ac:dyDescent="0.3">
      <c r="A3209" s="27"/>
      <c r="J3209" s="27"/>
    </row>
    <row r="3210" spans="1:10" x14ac:dyDescent="0.3">
      <c r="A3210" s="27"/>
      <c r="J3210" s="27"/>
    </row>
    <row r="3211" spans="1:10" x14ac:dyDescent="0.3">
      <c r="A3211" s="27"/>
      <c r="J3211" s="27"/>
    </row>
    <row r="3212" spans="1:10" x14ac:dyDescent="0.3">
      <c r="A3212" s="27"/>
      <c r="J3212" s="27"/>
    </row>
    <row r="3213" spans="1:10" x14ac:dyDescent="0.3">
      <c r="A3213" s="27"/>
      <c r="J3213" s="27"/>
    </row>
    <row r="3214" spans="1:10" x14ac:dyDescent="0.3">
      <c r="A3214" s="27"/>
      <c r="J3214" s="27"/>
    </row>
    <row r="3215" spans="1:10" x14ac:dyDescent="0.3">
      <c r="A3215" s="27"/>
      <c r="J3215" s="27"/>
    </row>
    <row r="3216" spans="1:10" x14ac:dyDescent="0.3">
      <c r="A3216" s="27"/>
      <c r="J3216" s="27"/>
    </row>
    <row r="3217" spans="1:10" x14ac:dyDescent="0.3">
      <c r="A3217" s="27"/>
      <c r="J3217" s="27"/>
    </row>
    <row r="3218" spans="1:10" x14ac:dyDescent="0.3">
      <c r="A3218" s="27"/>
      <c r="J3218" s="27"/>
    </row>
    <row r="3219" spans="1:10" x14ac:dyDescent="0.3">
      <c r="A3219" s="27"/>
      <c r="J3219" s="27"/>
    </row>
    <row r="3220" spans="1:10" x14ac:dyDescent="0.3">
      <c r="A3220" s="27"/>
      <c r="J3220" s="27"/>
    </row>
    <row r="3221" spans="1:10" x14ac:dyDescent="0.3">
      <c r="A3221" s="27"/>
      <c r="J3221" s="27"/>
    </row>
    <row r="3222" spans="1:10" x14ac:dyDescent="0.3">
      <c r="A3222" s="27"/>
      <c r="J3222" s="27"/>
    </row>
    <row r="3223" spans="1:10" x14ac:dyDescent="0.3">
      <c r="A3223" s="27"/>
      <c r="J3223" s="27"/>
    </row>
    <row r="3224" spans="1:10" x14ac:dyDescent="0.3">
      <c r="A3224" s="27"/>
      <c r="J3224" s="27"/>
    </row>
    <row r="3225" spans="1:10" x14ac:dyDescent="0.3">
      <c r="A3225" s="27"/>
      <c r="J3225" s="27"/>
    </row>
    <row r="3226" spans="1:10" x14ac:dyDescent="0.3">
      <c r="A3226" s="27"/>
      <c r="J3226" s="27"/>
    </row>
    <row r="3227" spans="1:10" x14ac:dyDescent="0.3">
      <c r="A3227" s="27"/>
      <c r="J3227" s="27"/>
    </row>
    <row r="3228" spans="1:10" x14ac:dyDescent="0.3">
      <c r="A3228" s="27"/>
      <c r="J3228" s="27"/>
    </row>
    <row r="3229" spans="1:10" x14ac:dyDescent="0.3">
      <c r="A3229" s="27"/>
      <c r="J3229" s="27"/>
    </row>
    <row r="3230" spans="1:10" x14ac:dyDescent="0.3">
      <c r="A3230" s="27"/>
      <c r="J3230" s="27"/>
    </row>
    <row r="3231" spans="1:10" x14ac:dyDescent="0.3">
      <c r="A3231" s="27"/>
      <c r="J3231" s="27"/>
    </row>
    <row r="3232" spans="1:10" x14ac:dyDescent="0.3">
      <c r="A3232" s="27"/>
      <c r="J3232" s="27"/>
    </row>
    <row r="3233" spans="1:10" x14ac:dyDescent="0.3">
      <c r="A3233" s="27"/>
      <c r="J3233" s="27"/>
    </row>
    <row r="3234" spans="1:10" x14ac:dyDescent="0.3">
      <c r="A3234" s="27"/>
      <c r="J3234" s="27"/>
    </row>
    <row r="3235" spans="1:10" x14ac:dyDescent="0.3">
      <c r="A3235" s="27"/>
      <c r="J3235" s="27"/>
    </row>
    <row r="3236" spans="1:10" x14ac:dyDescent="0.3">
      <c r="A3236" s="27"/>
      <c r="J3236" s="27"/>
    </row>
    <row r="3237" spans="1:10" x14ac:dyDescent="0.3">
      <c r="A3237" s="27"/>
      <c r="J3237" s="27"/>
    </row>
    <row r="3238" spans="1:10" x14ac:dyDescent="0.3">
      <c r="A3238" s="27"/>
      <c r="J3238" s="27"/>
    </row>
    <row r="3239" spans="1:10" x14ac:dyDescent="0.3">
      <c r="A3239" s="27"/>
      <c r="J3239" s="27"/>
    </row>
    <row r="3240" spans="1:10" x14ac:dyDescent="0.3">
      <c r="A3240" s="27"/>
      <c r="J3240" s="27"/>
    </row>
    <row r="3241" spans="1:10" x14ac:dyDescent="0.3">
      <c r="A3241" s="27"/>
      <c r="J3241" s="27"/>
    </row>
    <row r="3242" spans="1:10" x14ac:dyDescent="0.3">
      <c r="A3242" s="27"/>
      <c r="J3242" s="27"/>
    </row>
    <row r="3243" spans="1:10" x14ac:dyDescent="0.3">
      <c r="A3243" s="27"/>
      <c r="J3243" s="27"/>
    </row>
    <row r="3244" spans="1:10" x14ac:dyDescent="0.3">
      <c r="A3244" s="27"/>
      <c r="J3244" s="27"/>
    </row>
    <row r="3245" spans="1:10" x14ac:dyDescent="0.3">
      <c r="A3245" s="27"/>
      <c r="J3245" s="27"/>
    </row>
    <row r="3246" spans="1:10" x14ac:dyDescent="0.3">
      <c r="A3246" s="27"/>
      <c r="J3246" s="27"/>
    </row>
    <row r="3247" spans="1:10" x14ac:dyDescent="0.3">
      <c r="A3247" s="27"/>
      <c r="J3247" s="27"/>
    </row>
    <row r="3248" spans="1:10" x14ac:dyDescent="0.3">
      <c r="A3248" s="27"/>
      <c r="J3248" s="27"/>
    </row>
    <row r="3249" spans="1:10" x14ac:dyDescent="0.3">
      <c r="A3249" s="27"/>
      <c r="J3249" s="27"/>
    </row>
    <row r="3250" spans="1:10" x14ac:dyDescent="0.3">
      <c r="A3250" s="27"/>
      <c r="J3250" s="27"/>
    </row>
    <row r="3251" spans="1:10" x14ac:dyDescent="0.3">
      <c r="A3251" s="27"/>
      <c r="J3251" s="27"/>
    </row>
    <row r="3252" spans="1:10" x14ac:dyDescent="0.3">
      <c r="A3252" s="27"/>
      <c r="J3252" s="27"/>
    </row>
    <row r="3253" spans="1:10" x14ac:dyDescent="0.3">
      <c r="A3253" s="27"/>
      <c r="J3253" s="27"/>
    </row>
    <row r="3254" spans="1:10" x14ac:dyDescent="0.3">
      <c r="A3254" s="27"/>
      <c r="J3254" s="27"/>
    </row>
    <row r="3255" spans="1:10" x14ac:dyDescent="0.3">
      <c r="A3255" s="27"/>
      <c r="J3255" s="27"/>
    </row>
    <row r="3256" spans="1:10" x14ac:dyDescent="0.3">
      <c r="A3256" s="27"/>
      <c r="J3256" s="27"/>
    </row>
    <row r="3257" spans="1:10" x14ac:dyDescent="0.3">
      <c r="A3257" s="27"/>
      <c r="J3257" s="27"/>
    </row>
    <row r="3258" spans="1:10" x14ac:dyDescent="0.3">
      <c r="A3258" s="27"/>
      <c r="J3258" s="27"/>
    </row>
    <row r="3259" spans="1:10" x14ac:dyDescent="0.3">
      <c r="A3259" s="27"/>
      <c r="J3259" s="27"/>
    </row>
    <row r="3260" spans="1:10" x14ac:dyDescent="0.3">
      <c r="A3260" s="27"/>
      <c r="J3260" s="27"/>
    </row>
    <row r="3261" spans="1:10" x14ac:dyDescent="0.3">
      <c r="A3261" s="27"/>
      <c r="J3261" s="27"/>
    </row>
    <row r="3262" spans="1:10" x14ac:dyDescent="0.3">
      <c r="A3262" s="27"/>
      <c r="J3262" s="27"/>
    </row>
    <row r="3263" spans="1:10" x14ac:dyDescent="0.3">
      <c r="A3263" s="27"/>
      <c r="J3263" s="27"/>
    </row>
    <row r="3264" spans="1:10" x14ac:dyDescent="0.3">
      <c r="A3264" s="27"/>
      <c r="J3264" s="27"/>
    </row>
    <row r="3265" spans="1:10" x14ac:dyDescent="0.3">
      <c r="A3265" s="27"/>
      <c r="J3265" s="27"/>
    </row>
    <row r="3266" spans="1:10" x14ac:dyDescent="0.3">
      <c r="A3266" s="27"/>
      <c r="J3266" s="27"/>
    </row>
    <row r="3267" spans="1:10" x14ac:dyDescent="0.3">
      <c r="A3267" s="27"/>
      <c r="J3267" s="27"/>
    </row>
    <row r="3268" spans="1:10" x14ac:dyDescent="0.3">
      <c r="A3268" s="27"/>
      <c r="J3268" s="27"/>
    </row>
    <row r="3269" spans="1:10" x14ac:dyDescent="0.3">
      <c r="A3269" s="27"/>
      <c r="J3269" s="27"/>
    </row>
    <row r="3270" spans="1:10" x14ac:dyDescent="0.3">
      <c r="A3270" s="27"/>
      <c r="J3270" s="27"/>
    </row>
    <row r="3271" spans="1:10" x14ac:dyDescent="0.3">
      <c r="A3271" s="27"/>
      <c r="J3271" s="27"/>
    </row>
    <row r="3272" spans="1:10" x14ac:dyDescent="0.3">
      <c r="A3272" s="27"/>
      <c r="J3272" s="27"/>
    </row>
    <row r="3273" spans="1:10" x14ac:dyDescent="0.3">
      <c r="A3273" s="27"/>
      <c r="J3273" s="27"/>
    </row>
    <row r="3274" spans="1:10" x14ac:dyDescent="0.3">
      <c r="A3274" s="27"/>
      <c r="J3274" s="27"/>
    </row>
    <row r="3275" spans="1:10" x14ac:dyDescent="0.3">
      <c r="A3275" s="27"/>
      <c r="J3275" s="27"/>
    </row>
    <row r="3276" spans="1:10" x14ac:dyDescent="0.3">
      <c r="A3276" s="27"/>
      <c r="J3276" s="27"/>
    </row>
    <row r="3277" spans="1:10" x14ac:dyDescent="0.3">
      <c r="A3277" s="27"/>
      <c r="J3277" s="27"/>
    </row>
    <row r="3278" spans="1:10" x14ac:dyDescent="0.3">
      <c r="A3278" s="27"/>
      <c r="J3278" s="27"/>
    </row>
    <row r="3279" spans="1:10" x14ac:dyDescent="0.3">
      <c r="A3279" s="27"/>
      <c r="J3279" s="27"/>
    </row>
    <row r="3280" spans="1:10" x14ac:dyDescent="0.3">
      <c r="A3280" s="27"/>
      <c r="J3280" s="27"/>
    </row>
    <row r="3281" spans="1:10" x14ac:dyDescent="0.3">
      <c r="A3281" s="27"/>
      <c r="J3281" s="27"/>
    </row>
    <row r="3282" spans="1:10" x14ac:dyDescent="0.3">
      <c r="A3282" s="27"/>
      <c r="J3282" s="27"/>
    </row>
    <row r="3283" spans="1:10" x14ac:dyDescent="0.3">
      <c r="A3283" s="27"/>
      <c r="J3283" s="27"/>
    </row>
    <row r="3284" spans="1:10" x14ac:dyDescent="0.3">
      <c r="A3284" s="27"/>
      <c r="J3284" s="27"/>
    </row>
    <row r="3285" spans="1:10" x14ac:dyDescent="0.3">
      <c r="A3285" s="27"/>
      <c r="J3285" s="27"/>
    </row>
    <row r="3286" spans="1:10" x14ac:dyDescent="0.3">
      <c r="A3286" s="27"/>
      <c r="J3286" s="27"/>
    </row>
    <row r="3287" spans="1:10" x14ac:dyDescent="0.3">
      <c r="A3287" s="27"/>
      <c r="J3287" s="27"/>
    </row>
    <row r="3288" spans="1:10" x14ac:dyDescent="0.3">
      <c r="A3288" s="27"/>
      <c r="J3288" s="27"/>
    </row>
    <row r="3289" spans="1:10" x14ac:dyDescent="0.3">
      <c r="A3289" s="27"/>
      <c r="J3289" s="27"/>
    </row>
    <row r="3290" spans="1:10" x14ac:dyDescent="0.3">
      <c r="A3290" s="27"/>
      <c r="J3290" s="27"/>
    </row>
    <row r="3291" spans="1:10" x14ac:dyDescent="0.3">
      <c r="A3291" s="27"/>
      <c r="J3291" s="27"/>
    </row>
    <row r="3292" spans="1:10" x14ac:dyDescent="0.3">
      <c r="A3292" s="27"/>
      <c r="J3292" s="27"/>
    </row>
    <row r="3293" spans="1:10" x14ac:dyDescent="0.3">
      <c r="A3293" s="27"/>
      <c r="J3293" s="27"/>
    </row>
    <row r="3294" spans="1:10" x14ac:dyDescent="0.3">
      <c r="A3294" s="27"/>
      <c r="J3294" s="27"/>
    </row>
    <row r="3295" spans="1:10" x14ac:dyDescent="0.3">
      <c r="A3295" s="27"/>
      <c r="J3295" s="27"/>
    </row>
    <row r="3296" spans="1:10" x14ac:dyDescent="0.3">
      <c r="A3296" s="27"/>
      <c r="J3296" s="27"/>
    </row>
    <row r="3297" spans="1:10" x14ac:dyDescent="0.3">
      <c r="A3297" s="27"/>
      <c r="J3297" s="27"/>
    </row>
    <row r="3298" spans="1:10" x14ac:dyDescent="0.3">
      <c r="A3298" s="27"/>
      <c r="J3298" s="27"/>
    </row>
    <row r="3299" spans="1:10" x14ac:dyDescent="0.3">
      <c r="A3299" s="27"/>
      <c r="J3299" s="27"/>
    </row>
    <row r="3300" spans="1:10" x14ac:dyDescent="0.3">
      <c r="A3300" s="27"/>
      <c r="J3300" s="27"/>
    </row>
    <row r="3301" spans="1:10" x14ac:dyDescent="0.3">
      <c r="A3301" s="27"/>
      <c r="J3301" s="27"/>
    </row>
    <row r="3302" spans="1:10" x14ac:dyDescent="0.3">
      <c r="A3302" s="27"/>
      <c r="J3302" s="27"/>
    </row>
    <row r="3303" spans="1:10" x14ac:dyDescent="0.3">
      <c r="A3303" s="27"/>
      <c r="J3303" s="27"/>
    </row>
    <row r="3304" spans="1:10" x14ac:dyDescent="0.3">
      <c r="A3304" s="27"/>
      <c r="J3304" s="27"/>
    </row>
    <row r="3305" spans="1:10" x14ac:dyDescent="0.3">
      <c r="A3305" s="27"/>
      <c r="J3305" s="27"/>
    </row>
    <row r="3306" spans="1:10" x14ac:dyDescent="0.3">
      <c r="A3306" s="27"/>
      <c r="J3306" s="27"/>
    </row>
    <row r="3307" spans="1:10" x14ac:dyDescent="0.3">
      <c r="A3307" s="27"/>
      <c r="J3307" s="27"/>
    </row>
    <row r="3308" spans="1:10" x14ac:dyDescent="0.3">
      <c r="A3308" s="27"/>
      <c r="J3308" s="27"/>
    </row>
    <row r="3309" spans="1:10" x14ac:dyDescent="0.3">
      <c r="A3309" s="27"/>
      <c r="J3309" s="27"/>
    </row>
    <row r="3310" spans="1:10" x14ac:dyDescent="0.3">
      <c r="A3310" s="27"/>
      <c r="J3310" s="27"/>
    </row>
    <row r="3311" spans="1:10" x14ac:dyDescent="0.3">
      <c r="A3311" s="27"/>
      <c r="J3311" s="27"/>
    </row>
    <row r="3312" spans="1:10" x14ac:dyDescent="0.3">
      <c r="A3312" s="27"/>
      <c r="J3312" s="27"/>
    </row>
    <row r="3313" spans="1:10" x14ac:dyDescent="0.3">
      <c r="A3313" s="27"/>
      <c r="J3313" s="27"/>
    </row>
    <row r="3314" spans="1:10" x14ac:dyDescent="0.3">
      <c r="A3314" s="27"/>
      <c r="J3314" s="27"/>
    </row>
    <row r="3315" spans="1:10" x14ac:dyDescent="0.3">
      <c r="A3315" s="27"/>
      <c r="J3315" s="27"/>
    </row>
    <row r="3316" spans="1:10" x14ac:dyDescent="0.3">
      <c r="A3316" s="27"/>
      <c r="J3316" s="27"/>
    </row>
    <row r="3317" spans="1:10" x14ac:dyDescent="0.3">
      <c r="A3317" s="27"/>
      <c r="J3317" s="27"/>
    </row>
    <row r="3318" spans="1:10" x14ac:dyDescent="0.3">
      <c r="A3318" s="27"/>
      <c r="J3318" s="27"/>
    </row>
    <row r="3319" spans="1:10" x14ac:dyDescent="0.3">
      <c r="A3319" s="27"/>
      <c r="J3319" s="27"/>
    </row>
    <row r="3320" spans="1:10" x14ac:dyDescent="0.3">
      <c r="A3320" s="27"/>
      <c r="J3320" s="27"/>
    </row>
    <row r="3321" spans="1:10" x14ac:dyDescent="0.3">
      <c r="A3321" s="27"/>
      <c r="J3321" s="27"/>
    </row>
    <row r="3322" spans="1:10" x14ac:dyDescent="0.3">
      <c r="A3322" s="27"/>
      <c r="J3322" s="27"/>
    </row>
    <row r="3323" spans="1:10" x14ac:dyDescent="0.3">
      <c r="A3323" s="27"/>
      <c r="J3323" s="27"/>
    </row>
    <row r="3324" spans="1:10" x14ac:dyDescent="0.3">
      <c r="A3324" s="27"/>
      <c r="J3324" s="27"/>
    </row>
    <row r="3325" spans="1:10" x14ac:dyDescent="0.3">
      <c r="A3325" s="27"/>
      <c r="J3325" s="27"/>
    </row>
    <row r="3326" spans="1:10" x14ac:dyDescent="0.3">
      <c r="A3326" s="27"/>
      <c r="J3326" s="27"/>
    </row>
    <row r="3327" spans="1:10" x14ac:dyDescent="0.3">
      <c r="A3327" s="27"/>
      <c r="J3327" s="27"/>
    </row>
    <row r="3328" spans="1:10" x14ac:dyDescent="0.3">
      <c r="A3328" s="27"/>
      <c r="J3328" s="27"/>
    </row>
    <row r="3329" spans="1:10" x14ac:dyDescent="0.3">
      <c r="A3329" s="27"/>
      <c r="J3329" s="27"/>
    </row>
    <row r="3330" spans="1:10" x14ac:dyDescent="0.3">
      <c r="A3330" s="27"/>
      <c r="J3330" s="27"/>
    </row>
    <row r="3331" spans="1:10" x14ac:dyDescent="0.3">
      <c r="A3331" s="27"/>
      <c r="J3331" s="27"/>
    </row>
    <row r="3332" spans="1:10" x14ac:dyDescent="0.3">
      <c r="A3332" s="27"/>
      <c r="J3332" s="27"/>
    </row>
    <row r="3333" spans="1:10" x14ac:dyDescent="0.3">
      <c r="A3333" s="27"/>
      <c r="J3333" s="27"/>
    </row>
    <row r="3334" spans="1:10" x14ac:dyDescent="0.3">
      <c r="A3334" s="27"/>
      <c r="J3334" s="27"/>
    </row>
    <row r="3335" spans="1:10" x14ac:dyDescent="0.3">
      <c r="A3335" s="27"/>
      <c r="J3335" s="27"/>
    </row>
    <row r="3336" spans="1:10" x14ac:dyDescent="0.3">
      <c r="A3336" s="27"/>
      <c r="J3336" s="27"/>
    </row>
    <row r="3337" spans="1:10" x14ac:dyDescent="0.3">
      <c r="A3337" s="27"/>
      <c r="J3337" s="27"/>
    </row>
    <row r="3338" spans="1:10" x14ac:dyDescent="0.3">
      <c r="A3338" s="27"/>
      <c r="J3338" s="27"/>
    </row>
    <row r="3339" spans="1:10" x14ac:dyDescent="0.3">
      <c r="A3339" s="27"/>
      <c r="J3339" s="27"/>
    </row>
    <row r="3340" spans="1:10" x14ac:dyDescent="0.3">
      <c r="A3340" s="27"/>
      <c r="J3340" s="27"/>
    </row>
    <row r="3341" spans="1:10" x14ac:dyDescent="0.3">
      <c r="A3341" s="27"/>
      <c r="J3341" s="27"/>
    </row>
    <row r="3342" spans="1:10" x14ac:dyDescent="0.3">
      <c r="A3342" s="27"/>
      <c r="J3342" s="27"/>
    </row>
    <row r="3343" spans="1:10" x14ac:dyDescent="0.3">
      <c r="A3343" s="27"/>
      <c r="J3343" s="27"/>
    </row>
    <row r="3344" spans="1:10" x14ac:dyDescent="0.3">
      <c r="A3344" s="27"/>
      <c r="J3344" s="27"/>
    </row>
    <row r="3345" spans="1:10" x14ac:dyDescent="0.3">
      <c r="A3345" s="27"/>
      <c r="J3345" s="27"/>
    </row>
    <row r="3346" spans="1:10" x14ac:dyDescent="0.3">
      <c r="A3346" s="27"/>
      <c r="J3346" s="27"/>
    </row>
    <row r="3347" spans="1:10" x14ac:dyDescent="0.3">
      <c r="A3347" s="27"/>
      <c r="J3347" s="27"/>
    </row>
    <row r="3348" spans="1:10" x14ac:dyDescent="0.3">
      <c r="A3348" s="27"/>
      <c r="J3348" s="27"/>
    </row>
    <row r="3349" spans="1:10" x14ac:dyDescent="0.3">
      <c r="A3349" s="27"/>
      <c r="J3349" s="27"/>
    </row>
    <row r="3350" spans="1:10" x14ac:dyDescent="0.3">
      <c r="A3350" s="27"/>
      <c r="J3350" s="27"/>
    </row>
    <row r="3351" spans="1:10" x14ac:dyDescent="0.3">
      <c r="A3351" s="27"/>
      <c r="J3351" s="27"/>
    </row>
    <row r="3352" spans="1:10" x14ac:dyDescent="0.3">
      <c r="A3352" s="27"/>
      <c r="J3352" s="27"/>
    </row>
    <row r="3353" spans="1:10" x14ac:dyDescent="0.3">
      <c r="A3353" s="27"/>
      <c r="J3353" s="27"/>
    </row>
    <row r="3354" spans="1:10" x14ac:dyDescent="0.3">
      <c r="A3354" s="27"/>
      <c r="J3354" s="27"/>
    </row>
    <row r="3355" spans="1:10" x14ac:dyDescent="0.3">
      <c r="A3355" s="27"/>
      <c r="J3355" s="27"/>
    </row>
    <row r="3356" spans="1:10" x14ac:dyDescent="0.3">
      <c r="A3356" s="27"/>
      <c r="J3356" s="27"/>
    </row>
    <row r="3357" spans="1:10" x14ac:dyDescent="0.3">
      <c r="A3357" s="27"/>
      <c r="J3357" s="27"/>
    </row>
    <row r="3358" spans="1:10" x14ac:dyDescent="0.3">
      <c r="A3358" s="27"/>
      <c r="J3358" s="27"/>
    </row>
    <row r="3359" spans="1:10" x14ac:dyDescent="0.3">
      <c r="A3359" s="27"/>
      <c r="J3359" s="27"/>
    </row>
    <row r="3360" spans="1:10" x14ac:dyDescent="0.3">
      <c r="A3360" s="27"/>
      <c r="J3360" s="27"/>
    </row>
    <row r="3361" spans="1:10" x14ac:dyDescent="0.3">
      <c r="A3361" s="27"/>
      <c r="J3361" s="27"/>
    </row>
    <row r="3362" spans="1:10" x14ac:dyDescent="0.3">
      <c r="A3362" s="27"/>
      <c r="J3362" s="27"/>
    </row>
    <row r="3363" spans="1:10" x14ac:dyDescent="0.3">
      <c r="A3363" s="27"/>
      <c r="J3363" s="27"/>
    </row>
    <row r="3364" spans="1:10" x14ac:dyDescent="0.3">
      <c r="A3364" s="27"/>
      <c r="J3364" s="27"/>
    </row>
    <row r="3365" spans="1:10" x14ac:dyDescent="0.3">
      <c r="A3365" s="27"/>
      <c r="J3365" s="27"/>
    </row>
    <row r="3366" spans="1:10" x14ac:dyDescent="0.3">
      <c r="A3366" s="27"/>
      <c r="J3366" s="27"/>
    </row>
    <row r="3367" spans="1:10" x14ac:dyDescent="0.3">
      <c r="A3367" s="27"/>
      <c r="J3367" s="27"/>
    </row>
    <row r="3368" spans="1:10" x14ac:dyDescent="0.3">
      <c r="A3368" s="27"/>
      <c r="J3368" s="27"/>
    </row>
    <row r="3369" spans="1:10" x14ac:dyDescent="0.3">
      <c r="A3369" s="27"/>
      <c r="J3369" s="27"/>
    </row>
    <row r="3370" spans="1:10" x14ac:dyDescent="0.3">
      <c r="A3370" s="27"/>
      <c r="J3370" s="27"/>
    </row>
    <row r="3371" spans="1:10" x14ac:dyDescent="0.3">
      <c r="A3371" s="27"/>
      <c r="J3371" s="27"/>
    </row>
    <row r="3372" spans="1:10" x14ac:dyDescent="0.3">
      <c r="A3372" s="27"/>
      <c r="J3372" s="27"/>
    </row>
    <row r="3373" spans="1:10" x14ac:dyDescent="0.3">
      <c r="A3373" s="27"/>
      <c r="J3373" s="27"/>
    </row>
    <row r="3374" spans="1:10" x14ac:dyDescent="0.3">
      <c r="A3374" s="27"/>
      <c r="J3374" s="27"/>
    </row>
    <row r="3375" spans="1:10" x14ac:dyDescent="0.3">
      <c r="A3375" s="27"/>
      <c r="J3375" s="27"/>
    </row>
    <row r="3376" spans="1:10" x14ac:dyDescent="0.3">
      <c r="A3376" s="27"/>
      <c r="J3376" s="27"/>
    </row>
    <row r="3377" spans="1:10" x14ac:dyDescent="0.3">
      <c r="A3377" s="27"/>
      <c r="J3377" s="27"/>
    </row>
    <row r="3378" spans="1:10" x14ac:dyDescent="0.3">
      <c r="A3378" s="27"/>
      <c r="J3378" s="27"/>
    </row>
    <row r="3379" spans="1:10" x14ac:dyDescent="0.3">
      <c r="A3379" s="27"/>
      <c r="J3379" s="27"/>
    </row>
    <row r="3380" spans="1:10" x14ac:dyDescent="0.3">
      <c r="A3380" s="27"/>
      <c r="J3380" s="27"/>
    </row>
    <row r="3381" spans="1:10" x14ac:dyDescent="0.3">
      <c r="A3381" s="27"/>
      <c r="J3381" s="27"/>
    </row>
    <row r="3382" spans="1:10" x14ac:dyDescent="0.3">
      <c r="A3382" s="27"/>
      <c r="J3382" s="27"/>
    </row>
    <row r="3383" spans="1:10" x14ac:dyDescent="0.3">
      <c r="A3383" s="27"/>
      <c r="J3383" s="27"/>
    </row>
    <row r="3384" spans="1:10" x14ac:dyDescent="0.3">
      <c r="A3384" s="27"/>
      <c r="J3384" s="27"/>
    </row>
    <row r="3385" spans="1:10" x14ac:dyDescent="0.3">
      <c r="A3385" s="27"/>
      <c r="J3385" s="27"/>
    </row>
    <row r="3386" spans="1:10" x14ac:dyDescent="0.3">
      <c r="A3386" s="27"/>
      <c r="J3386" s="27"/>
    </row>
    <row r="3387" spans="1:10" x14ac:dyDescent="0.3">
      <c r="A3387" s="27"/>
      <c r="J3387" s="27"/>
    </row>
    <row r="3388" spans="1:10" x14ac:dyDescent="0.3">
      <c r="A3388" s="27"/>
      <c r="J3388" s="27"/>
    </row>
    <row r="3389" spans="1:10" x14ac:dyDescent="0.3">
      <c r="A3389" s="27"/>
      <c r="J3389" s="27"/>
    </row>
    <row r="3390" spans="1:10" x14ac:dyDescent="0.3">
      <c r="A3390" s="27"/>
      <c r="J3390" s="27"/>
    </row>
    <row r="3391" spans="1:10" x14ac:dyDescent="0.3">
      <c r="A3391" s="27"/>
      <c r="J3391" s="27"/>
    </row>
    <row r="3392" spans="1:10" x14ac:dyDescent="0.3">
      <c r="A3392" s="27"/>
      <c r="J3392" s="27"/>
    </row>
    <row r="3393" spans="1:10" x14ac:dyDescent="0.3">
      <c r="A3393" s="27"/>
      <c r="J3393" s="27"/>
    </row>
    <row r="3394" spans="1:10" x14ac:dyDescent="0.3">
      <c r="A3394" s="27"/>
      <c r="J3394" s="27"/>
    </row>
    <row r="3395" spans="1:10" x14ac:dyDescent="0.3">
      <c r="A3395" s="27"/>
      <c r="J3395" s="27"/>
    </row>
    <row r="3396" spans="1:10" x14ac:dyDescent="0.3">
      <c r="A3396" s="27"/>
      <c r="J3396" s="27"/>
    </row>
    <row r="3397" spans="1:10" x14ac:dyDescent="0.3">
      <c r="A3397" s="27"/>
      <c r="J3397" s="27"/>
    </row>
    <row r="3398" spans="1:10" x14ac:dyDescent="0.3">
      <c r="A3398" s="27"/>
      <c r="J3398" s="27"/>
    </row>
    <row r="3399" spans="1:10" x14ac:dyDescent="0.3">
      <c r="A3399" s="27"/>
      <c r="J3399" s="27"/>
    </row>
    <row r="3400" spans="1:10" x14ac:dyDescent="0.3">
      <c r="A3400" s="27"/>
      <c r="J3400" s="27"/>
    </row>
    <row r="3401" spans="1:10" x14ac:dyDescent="0.3">
      <c r="A3401" s="27"/>
      <c r="J3401" s="27"/>
    </row>
    <row r="3402" spans="1:10" x14ac:dyDescent="0.3">
      <c r="A3402" s="27"/>
      <c r="J3402" s="27"/>
    </row>
    <row r="3403" spans="1:10" x14ac:dyDescent="0.3">
      <c r="A3403" s="27"/>
      <c r="J3403" s="27"/>
    </row>
    <row r="3404" spans="1:10" x14ac:dyDescent="0.3">
      <c r="A3404" s="27"/>
      <c r="J3404" s="27"/>
    </row>
    <row r="3405" spans="1:10" x14ac:dyDescent="0.3">
      <c r="A3405" s="27"/>
      <c r="J3405" s="27"/>
    </row>
    <row r="3406" spans="1:10" x14ac:dyDescent="0.3">
      <c r="A3406" s="27"/>
      <c r="J3406" s="27"/>
    </row>
    <row r="3407" spans="1:10" x14ac:dyDescent="0.3">
      <c r="A3407" s="27"/>
      <c r="J3407" s="27"/>
    </row>
    <row r="3408" spans="1:10" x14ac:dyDescent="0.3">
      <c r="A3408" s="27"/>
      <c r="J3408" s="27"/>
    </row>
    <row r="3409" spans="1:10" x14ac:dyDescent="0.3">
      <c r="A3409" s="27"/>
      <c r="J3409" s="27"/>
    </row>
    <row r="3410" spans="1:10" x14ac:dyDescent="0.3">
      <c r="A3410" s="27"/>
      <c r="J3410" s="27"/>
    </row>
    <row r="3411" spans="1:10" x14ac:dyDescent="0.3">
      <c r="A3411" s="27"/>
      <c r="J3411" s="27"/>
    </row>
    <row r="3412" spans="1:10" x14ac:dyDescent="0.3">
      <c r="A3412" s="27"/>
      <c r="J3412" s="27"/>
    </row>
    <row r="3413" spans="1:10" x14ac:dyDescent="0.3">
      <c r="A3413" s="27"/>
      <c r="J3413" s="27"/>
    </row>
    <row r="3414" spans="1:10" x14ac:dyDescent="0.3">
      <c r="A3414" s="27"/>
      <c r="J3414" s="27"/>
    </row>
    <row r="3415" spans="1:10" x14ac:dyDescent="0.3">
      <c r="A3415" s="27"/>
      <c r="J3415" s="27"/>
    </row>
    <row r="3416" spans="1:10" x14ac:dyDescent="0.3">
      <c r="A3416" s="27"/>
      <c r="J3416" s="27"/>
    </row>
    <row r="3417" spans="1:10" x14ac:dyDescent="0.3">
      <c r="A3417" s="27"/>
      <c r="J3417" s="27"/>
    </row>
    <row r="3418" spans="1:10" x14ac:dyDescent="0.3">
      <c r="A3418" s="27"/>
      <c r="J3418" s="27"/>
    </row>
    <row r="3419" spans="1:10" x14ac:dyDescent="0.3">
      <c r="A3419" s="27"/>
      <c r="J3419" s="27"/>
    </row>
    <row r="3420" spans="1:10" x14ac:dyDescent="0.3">
      <c r="A3420" s="27"/>
      <c r="J3420" s="27"/>
    </row>
    <row r="3421" spans="1:10" x14ac:dyDescent="0.3">
      <c r="A3421" s="27"/>
      <c r="J3421" s="27"/>
    </row>
    <row r="3422" spans="1:10" x14ac:dyDescent="0.3">
      <c r="A3422" s="27"/>
      <c r="J3422" s="27"/>
    </row>
    <row r="3423" spans="1:10" x14ac:dyDescent="0.3">
      <c r="A3423" s="27"/>
      <c r="J3423" s="27"/>
    </row>
    <row r="3424" spans="1:10" x14ac:dyDescent="0.3">
      <c r="A3424" s="27"/>
      <c r="J3424" s="27"/>
    </row>
    <row r="3425" spans="1:10" x14ac:dyDescent="0.3">
      <c r="A3425" s="27"/>
      <c r="J3425" s="27"/>
    </row>
    <row r="3426" spans="1:10" x14ac:dyDescent="0.3">
      <c r="A3426" s="27"/>
      <c r="J3426" s="27"/>
    </row>
    <row r="3427" spans="1:10" x14ac:dyDescent="0.3">
      <c r="A3427" s="27"/>
      <c r="J3427" s="27"/>
    </row>
    <row r="3428" spans="1:10" x14ac:dyDescent="0.3">
      <c r="A3428" s="27"/>
      <c r="J3428" s="27"/>
    </row>
    <row r="3429" spans="1:10" x14ac:dyDescent="0.3">
      <c r="A3429" s="27"/>
      <c r="J3429" s="27"/>
    </row>
    <row r="3430" spans="1:10" x14ac:dyDescent="0.3">
      <c r="A3430" s="27"/>
      <c r="J3430" s="27"/>
    </row>
    <row r="3431" spans="1:10" x14ac:dyDescent="0.3">
      <c r="A3431" s="27"/>
      <c r="J3431" s="27"/>
    </row>
    <row r="3432" spans="1:10" x14ac:dyDescent="0.3">
      <c r="A3432" s="27"/>
      <c r="J3432" s="27"/>
    </row>
    <row r="3433" spans="1:10" x14ac:dyDescent="0.3">
      <c r="A3433" s="27"/>
      <c r="J3433" s="27"/>
    </row>
    <row r="3434" spans="1:10" x14ac:dyDescent="0.3">
      <c r="A3434" s="27"/>
      <c r="J3434" s="27"/>
    </row>
    <row r="3435" spans="1:10" x14ac:dyDescent="0.3">
      <c r="A3435" s="27"/>
      <c r="J3435" s="27"/>
    </row>
    <row r="3436" spans="1:10" x14ac:dyDescent="0.3">
      <c r="A3436" s="27"/>
      <c r="J3436" s="27"/>
    </row>
    <row r="3437" spans="1:10" x14ac:dyDescent="0.3">
      <c r="A3437" s="27"/>
      <c r="J3437" s="27"/>
    </row>
    <row r="3438" spans="1:10" x14ac:dyDescent="0.3">
      <c r="A3438" s="27"/>
      <c r="J3438" s="27"/>
    </row>
    <row r="3439" spans="1:10" x14ac:dyDescent="0.3">
      <c r="A3439" s="27"/>
      <c r="J3439" s="27"/>
    </row>
    <row r="3440" spans="1:10" x14ac:dyDescent="0.3">
      <c r="A3440" s="27"/>
      <c r="J3440" s="27"/>
    </row>
    <row r="3441" spans="1:10" x14ac:dyDescent="0.3">
      <c r="A3441" s="27"/>
      <c r="J3441" s="27"/>
    </row>
    <row r="3442" spans="1:10" x14ac:dyDescent="0.3">
      <c r="A3442" s="27"/>
      <c r="J3442" s="27"/>
    </row>
    <row r="3443" spans="1:10" x14ac:dyDescent="0.3">
      <c r="A3443" s="27"/>
      <c r="J3443" s="27"/>
    </row>
    <row r="3444" spans="1:10" x14ac:dyDescent="0.3">
      <c r="A3444" s="27"/>
      <c r="J3444" s="27"/>
    </row>
    <row r="3445" spans="1:10" x14ac:dyDescent="0.3">
      <c r="A3445" s="27"/>
      <c r="J3445" s="27"/>
    </row>
    <row r="3446" spans="1:10" x14ac:dyDescent="0.3">
      <c r="A3446" s="27"/>
      <c r="J3446" s="27"/>
    </row>
    <row r="3447" spans="1:10" x14ac:dyDescent="0.3">
      <c r="A3447" s="27"/>
      <c r="J3447" s="27"/>
    </row>
    <row r="3448" spans="1:10" x14ac:dyDescent="0.3">
      <c r="A3448" s="27"/>
      <c r="J3448" s="27"/>
    </row>
    <row r="3449" spans="1:10" x14ac:dyDescent="0.3">
      <c r="A3449" s="27"/>
      <c r="J3449" s="27"/>
    </row>
    <row r="3450" spans="1:10" x14ac:dyDescent="0.3">
      <c r="A3450" s="27"/>
      <c r="J3450" s="27"/>
    </row>
    <row r="3451" spans="1:10" x14ac:dyDescent="0.3">
      <c r="A3451" s="27"/>
      <c r="J3451" s="27"/>
    </row>
    <row r="3452" spans="1:10" x14ac:dyDescent="0.3">
      <c r="A3452" s="27"/>
      <c r="J3452" s="27"/>
    </row>
    <row r="3453" spans="1:10" x14ac:dyDescent="0.3">
      <c r="A3453" s="27"/>
      <c r="J3453" s="27"/>
    </row>
    <row r="3454" spans="1:10" x14ac:dyDescent="0.3">
      <c r="A3454" s="27"/>
      <c r="J3454" s="27"/>
    </row>
    <row r="3455" spans="1:10" x14ac:dyDescent="0.3">
      <c r="A3455" s="27"/>
      <c r="J3455" s="27"/>
    </row>
    <row r="3456" spans="1:10" x14ac:dyDescent="0.3">
      <c r="A3456" s="27"/>
      <c r="J3456" s="27"/>
    </row>
    <row r="3457" spans="1:10" x14ac:dyDescent="0.3">
      <c r="A3457" s="27"/>
      <c r="J3457" s="27"/>
    </row>
    <row r="3458" spans="1:10" x14ac:dyDescent="0.3">
      <c r="A3458" s="27"/>
      <c r="J3458" s="27"/>
    </row>
    <row r="3459" spans="1:10" x14ac:dyDescent="0.3">
      <c r="A3459" s="27"/>
      <c r="J3459" s="27"/>
    </row>
    <row r="3460" spans="1:10" x14ac:dyDescent="0.3">
      <c r="A3460" s="27"/>
      <c r="J3460" s="27"/>
    </row>
    <row r="3461" spans="1:10" x14ac:dyDescent="0.3">
      <c r="A3461" s="27"/>
      <c r="J3461" s="27"/>
    </row>
    <row r="3462" spans="1:10" x14ac:dyDescent="0.3">
      <c r="A3462" s="27"/>
      <c r="J3462" s="27"/>
    </row>
    <row r="3463" spans="1:10" x14ac:dyDescent="0.3">
      <c r="A3463" s="27"/>
      <c r="J3463" s="27"/>
    </row>
    <row r="3464" spans="1:10" x14ac:dyDescent="0.3">
      <c r="A3464" s="27"/>
      <c r="J3464" s="27"/>
    </row>
    <row r="3465" spans="1:10" x14ac:dyDescent="0.3">
      <c r="A3465" s="27"/>
      <c r="J3465" s="27"/>
    </row>
    <row r="3466" spans="1:10" x14ac:dyDescent="0.3">
      <c r="A3466" s="27"/>
      <c r="J3466" s="27"/>
    </row>
    <row r="3467" spans="1:10" x14ac:dyDescent="0.3">
      <c r="A3467" s="27"/>
      <c r="J3467" s="27"/>
    </row>
    <row r="3468" spans="1:10" x14ac:dyDescent="0.3">
      <c r="A3468" s="27"/>
      <c r="J3468" s="27"/>
    </row>
    <row r="3469" spans="1:10" x14ac:dyDescent="0.3">
      <c r="A3469" s="27"/>
      <c r="J3469" s="27"/>
    </row>
    <row r="3470" spans="1:10" x14ac:dyDescent="0.3">
      <c r="A3470" s="27"/>
      <c r="J3470" s="27"/>
    </row>
    <row r="3471" spans="1:10" x14ac:dyDescent="0.3">
      <c r="A3471" s="27"/>
      <c r="J3471" s="27"/>
    </row>
    <row r="3472" spans="1:10" x14ac:dyDescent="0.3">
      <c r="A3472" s="27"/>
      <c r="J3472" s="27"/>
    </row>
    <row r="3473" spans="1:10" x14ac:dyDescent="0.3">
      <c r="A3473" s="27"/>
      <c r="J3473" s="27"/>
    </row>
    <row r="3474" spans="1:10" x14ac:dyDescent="0.3">
      <c r="A3474" s="27"/>
      <c r="J3474" s="27"/>
    </row>
    <row r="3475" spans="1:10" x14ac:dyDescent="0.3">
      <c r="A3475" s="27"/>
      <c r="J3475" s="27"/>
    </row>
    <row r="3476" spans="1:10" x14ac:dyDescent="0.3">
      <c r="A3476" s="27"/>
      <c r="J3476" s="27"/>
    </row>
    <row r="3477" spans="1:10" x14ac:dyDescent="0.3">
      <c r="A3477" s="27"/>
      <c r="J3477" s="27"/>
    </row>
    <row r="3478" spans="1:10" x14ac:dyDescent="0.3">
      <c r="A3478" s="27"/>
      <c r="J3478" s="27"/>
    </row>
    <row r="3479" spans="1:10" x14ac:dyDescent="0.3">
      <c r="A3479" s="27"/>
      <c r="J3479" s="27"/>
    </row>
    <row r="3480" spans="1:10" x14ac:dyDescent="0.3">
      <c r="A3480" s="27"/>
      <c r="J3480" s="27"/>
    </row>
    <row r="3481" spans="1:10" x14ac:dyDescent="0.3">
      <c r="A3481" s="27"/>
      <c r="J3481" s="27"/>
    </row>
    <row r="3482" spans="1:10" x14ac:dyDescent="0.3">
      <c r="A3482" s="27"/>
      <c r="J3482" s="27"/>
    </row>
    <row r="3483" spans="1:10" x14ac:dyDescent="0.3">
      <c r="A3483" s="27"/>
      <c r="J3483" s="27"/>
    </row>
    <row r="3484" spans="1:10" x14ac:dyDescent="0.3">
      <c r="A3484" s="27"/>
      <c r="J3484" s="27"/>
    </row>
    <row r="3485" spans="1:10" x14ac:dyDescent="0.3">
      <c r="A3485" s="27"/>
      <c r="J3485" s="27"/>
    </row>
    <row r="3486" spans="1:10" x14ac:dyDescent="0.3">
      <c r="A3486" s="27"/>
      <c r="J3486" s="27"/>
    </row>
    <row r="3487" spans="1:10" x14ac:dyDescent="0.3">
      <c r="A3487" s="27"/>
      <c r="J3487" s="27"/>
    </row>
    <row r="3488" spans="1:10" x14ac:dyDescent="0.3">
      <c r="A3488" s="27"/>
      <c r="J3488" s="27"/>
    </row>
    <row r="3489" spans="1:10" x14ac:dyDescent="0.3">
      <c r="A3489" s="27"/>
      <c r="J3489" s="27"/>
    </row>
    <row r="3490" spans="1:10" x14ac:dyDescent="0.3">
      <c r="A3490" s="27"/>
      <c r="J3490" s="27"/>
    </row>
    <row r="3491" spans="1:10" x14ac:dyDescent="0.3">
      <c r="A3491" s="27"/>
      <c r="J3491" s="27"/>
    </row>
    <row r="3492" spans="1:10" x14ac:dyDescent="0.3">
      <c r="A3492" s="27"/>
      <c r="J3492" s="27"/>
    </row>
    <row r="3493" spans="1:10" x14ac:dyDescent="0.3">
      <c r="A3493" s="27"/>
      <c r="J3493" s="27"/>
    </row>
    <row r="3494" spans="1:10" x14ac:dyDescent="0.3">
      <c r="A3494" s="27"/>
      <c r="J3494" s="27"/>
    </row>
    <row r="3495" spans="1:10" x14ac:dyDescent="0.3">
      <c r="A3495" s="27"/>
      <c r="J3495" s="27"/>
    </row>
    <row r="3496" spans="1:10" x14ac:dyDescent="0.3">
      <c r="A3496" s="27"/>
      <c r="J3496" s="27"/>
    </row>
    <row r="3497" spans="1:10" x14ac:dyDescent="0.3">
      <c r="A3497" s="27"/>
      <c r="J3497" s="27"/>
    </row>
    <row r="3498" spans="1:10" x14ac:dyDescent="0.3">
      <c r="A3498" s="27"/>
      <c r="J3498" s="27"/>
    </row>
    <row r="3499" spans="1:10" x14ac:dyDescent="0.3">
      <c r="A3499" s="27"/>
      <c r="J3499" s="27"/>
    </row>
    <row r="3500" spans="1:10" x14ac:dyDescent="0.3">
      <c r="A3500" s="27"/>
      <c r="J3500" s="27"/>
    </row>
    <row r="3501" spans="1:10" x14ac:dyDescent="0.3">
      <c r="A3501" s="27"/>
      <c r="J3501" s="27"/>
    </row>
    <row r="3502" spans="1:10" x14ac:dyDescent="0.3">
      <c r="A3502" s="27"/>
      <c r="J3502" s="27"/>
    </row>
    <row r="3503" spans="1:10" x14ac:dyDescent="0.3">
      <c r="A3503" s="27"/>
      <c r="J3503" s="27"/>
    </row>
    <row r="3504" spans="1:10" x14ac:dyDescent="0.3">
      <c r="A3504" s="27"/>
      <c r="J3504" s="27"/>
    </row>
    <row r="3505" spans="1:10" x14ac:dyDescent="0.3">
      <c r="A3505" s="27"/>
      <c r="J3505" s="27"/>
    </row>
    <row r="3506" spans="1:10" x14ac:dyDescent="0.3">
      <c r="A3506" s="27"/>
      <c r="J3506" s="27"/>
    </row>
    <row r="3507" spans="1:10" x14ac:dyDescent="0.3">
      <c r="A3507" s="27"/>
      <c r="J3507" s="27"/>
    </row>
    <row r="3508" spans="1:10" x14ac:dyDescent="0.3">
      <c r="A3508" s="27"/>
      <c r="J3508" s="27"/>
    </row>
    <row r="3509" spans="1:10" x14ac:dyDescent="0.3">
      <c r="A3509" s="27"/>
      <c r="J3509" s="27"/>
    </row>
    <row r="3510" spans="1:10" x14ac:dyDescent="0.3">
      <c r="A3510" s="27"/>
      <c r="J3510" s="27"/>
    </row>
    <row r="3511" spans="1:10" x14ac:dyDescent="0.3">
      <c r="A3511" s="27"/>
      <c r="J3511" s="27"/>
    </row>
    <row r="3512" spans="1:10" x14ac:dyDescent="0.3">
      <c r="A3512" s="27"/>
      <c r="J3512" s="27"/>
    </row>
    <row r="3513" spans="1:10" x14ac:dyDescent="0.3">
      <c r="A3513" s="27"/>
      <c r="J3513" s="27"/>
    </row>
    <row r="3514" spans="1:10" x14ac:dyDescent="0.3">
      <c r="A3514" s="27"/>
      <c r="J3514" s="27"/>
    </row>
    <row r="3515" spans="1:10" x14ac:dyDescent="0.3">
      <c r="A3515" s="27"/>
      <c r="J3515" s="27"/>
    </row>
    <row r="3516" spans="1:10" x14ac:dyDescent="0.3">
      <c r="A3516" s="27"/>
      <c r="J3516" s="27"/>
    </row>
    <row r="3517" spans="1:10" x14ac:dyDescent="0.3">
      <c r="A3517" s="27"/>
      <c r="J3517" s="27"/>
    </row>
    <row r="3518" spans="1:10" x14ac:dyDescent="0.3">
      <c r="A3518" s="27"/>
      <c r="J3518" s="27"/>
    </row>
    <row r="3519" spans="1:10" x14ac:dyDescent="0.3">
      <c r="A3519" s="27"/>
      <c r="J3519" s="27"/>
    </row>
    <row r="3520" spans="1:10" x14ac:dyDescent="0.3">
      <c r="A3520" s="27"/>
      <c r="J3520" s="27"/>
    </row>
    <row r="3521" spans="1:10" x14ac:dyDescent="0.3">
      <c r="A3521" s="27"/>
      <c r="J3521" s="27"/>
    </row>
    <row r="3522" spans="1:10" x14ac:dyDescent="0.3">
      <c r="A3522" s="27"/>
      <c r="J3522" s="27"/>
    </row>
    <row r="3523" spans="1:10" x14ac:dyDescent="0.3">
      <c r="A3523" s="27"/>
      <c r="J3523" s="27"/>
    </row>
    <row r="3524" spans="1:10" x14ac:dyDescent="0.3">
      <c r="A3524" s="27"/>
      <c r="J3524" s="27"/>
    </row>
    <row r="3525" spans="1:10" x14ac:dyDescent="0.3">
      <c r="A3525" s="27"/>
      <c r="J3525" s="27"/>
    </row>
    <row r="3526" spans="1:10" x14ac:dyDescent="0.3">
      <c r="A3526" s="27"/>
      <c r="J3526" s="27"/>
    </row>
    <row r="3527" spans="1:10" x14ac:dyDescent="0.3">
      <c r="A3527" s="27"/>
      <c r="J3527" s="27"/>
    </row>
    <row r="3528" spans="1:10" x14ac:dyDescent="0.3">
      <c r="A3528" s="27"/>
      <c r="J3528" s="27"/>
    </row>
    <row r="3529" spans="1:10" x14ac:dyDescent="0.3">
      <c r="A3529" s="27"/>
      <c r="J3529" s="27"/>
    </row>
    <row r="3530" spans="1:10" x14ac:dyDescent="0.3">
      <c r="A3530" s="27"/>
      <c r="J3530" s="27"/>
    </row>
    <row r="3531" spans="1:10" x14ac:dyDescent="0.3">
      <c r="A3531" s="27"/>
      <c r="J3531" s="27"/>
    </row>
    <row r="3532" spans="1:10" x14ac:dyDescent="0.3">
      <c r="A3532" s="27"/>
      <c r="J3532" s="27"/>
    </row>
    <row r="3533" spans="1:10" x14ac:dyDescent="0.3">
      <c r="A3533" s="27"/>
      <c r="J3533" s="27"/>
    </row>
    <row r="3534" spans="1:10" x14ac:dyDescent="0.3">
      <c r="A3534" s="27"/>
      <c r="J3534" s="27"/>
    </row>
    <row r="3535" spans="1:10" x14ac:dyDescent="0.3">
      <c r="A3535" s="27"/>
      <c r="J3535" s="27"/>
    </row>
    <row r="3536" spans="1:10" x14ac:dyDescent="0.3">
      <c r="A3536" s="27"/>
      <c r="J3536" s="27"/>
    </row>
    <row r="3537" spans="1:10" x14ac:dyDescent="0.3">
      <c r="A3537" s="27"/>
      <c r="J3537" s="27"/>
    </row>
    <row r="3538" spans="1:10" x14ac:dyDescent="0.3">
      <c r="A3538" s="27"/>
      <c r="J3538" s="27"/>
    </row>
    <row r="3539" spans="1:10" x14ac:dyDescent="0.3">
      <c r="A3539" s="27"/>
      <c r="J3539" s="27"/>
    </row>
    <row r="3540" spans="1:10" x14ac:dyDescent="0.3">
      <c r="A3540" s="27"/>
      <c r="J3540" s="27"/>
    </row>
    <row r="3541" spans="1:10" x14ac:dyDescent="0.3">
      <c r="A3541" s="27"/>
      <c r="J3541" s="27"/>
    </row>
    <row r="3542" spans="1:10" x14ac:dyDescent="0.3">
      <c r="A3542" s="27"/>
      <c r="J3542" s="27"/>
    </row>
    <row r="3543" spans="1:10" x14ac:dyDescent="0.3">
      <c r="A3543" s="27"/>
      <c r="J3543" s="27"/>
    </row>
    <row r="3544" spans="1:10" x14ac:dyDescent="0.3">
      <c r="A3544" s="27"/>
      <c r="J3544" s="27"/>
    </row>
    <row r="3545" spans="1:10" x14ac:dyDescent="0.3">
      <c r="A3545" s="27"/>
      <c r="J3545" s="27"/>
    </row>
    <row r="3546" spans="1:10" x14ac:dyDescent="0.3">
      <c r="A3546" s="27"/>
      <c r="J3546" s="27"/>
    </row>
    <row r="3547" spans="1:10" x14ac:dyDescent="0.3">
      <c r="A3547" s="27"/>
      <c r="J3547" s="27"/>
    </row>
    <row r="3548" spans="1:10" x14ac:dyDescent="0.3">
      <c r="A3548" s="27"/>
      <c r="J3548" s="27"/>
    </row>
    <row r="3549" spans="1:10" x14ac:dyDescent="0.3">
      <c r="A3549" s="27"/>
      <c r="J3549" s="27"/>
    </row>
    <row r="3550" spans="1:10" x14ac:dyDescent="0.3">
      <c r="A3550" s="27"/>
      <c r="J3550" s="27"/>
    </row>
    <row r="3551" spans="1:10" x14ac:dyDescent="0.3">
      <c r="A3551" s="27"/>
      <c r="J3551" s="27"/>
    </row>
    <row r="3552" spans="1:10" x14ac:dyDescent="0.3">
      <c r="A3552" s="27"/>
      <c r="J3552" s="27"/>
    </row>
    <row r="3553" spans="1:10" x14ac:dyDescent="0.3">
      <c r="A3553" s="27"/>
      <c r="J3553" s="27"/>
    </row>
    <row r="3554" spans="1:10" x14ac:dyDescent="0.3">
      <c r="A3554" s="27"/>
      <c r="J3554" s="27"/>
    </row>
    <row r="3555" spans="1:10" x14ac:dyDescent="0.3">
      <c r="A3555" s="27"/>
      <c r="J3555" s="27"/>
    </row>
    <row r="3556" spans="1:10" x14ac:dyDescent="0.3">
      <c r="A3556" s="27"/>
      <c r="J3556" s="27"/>
    </row>
    <row r="3557" spans="1:10" x14ac:dyDescent="0.3">
      <c r="A3557" s="27"/>
      <c r="J3557" s="27"/>
    </row>
    <row r="3558" spans="1:10" x14ac:dyDescent="0.3">
      <c r="A3558" s="27"/>
      <c r="J3558" s="27"/>
    </row>
    <row r="3559" spans="1:10" x14ac:dyDescent="0.3">
      <c r="A3559" s="27"/>
      <c r="J3559" s="27"/>
    </row>
    <row r="3560" spans="1:10" x14ac:dyDescent="0.3">
      <c r="A3560" s="27"/>
      <c r="J3560" s="27"/>
    </row>
    <row r="3561" spans="1:10" x14ac:dyDescent="0.3">
      <c r="A3561" s="27"/>
      <c r="J3561" s="27"/>
    </row>
    <row r="3562" spans="1:10" x14ac:dyDescent="0.3">
      <c r="A3562" s="27"/>
      <c r="J3562" s="27"/>
    </row>
    <row r="3563" spans="1:10" x14ac:dyDescent="0.3">
      <c r="A3563" s="27"/>
      <c r="J3563" s="27"/>
    </row>
    <row r="3564" spans="1:10" x14ac:dyDescent="0.3">
      <c r="A3564" s="27"/>
      <c r="J3564" s="27"/>
    </row>
    <row r="3565" spans="1:10" x14ac:dyDescent="0.3">
      <c r="A3565" s="27"/>
      <c r="J3565" s="27"/>
    </row>
    <row r="3566" spans="1:10" x14ac:dyDescent="0.3">
      <c r="A3566" s="27"/>
      <c r="J3566" s="27"/>
    </row>
    <row r="3567" spans="1:10" x14ac:dyDescent="0.3">
      <c r="A3567" s="27"/>
      <c r="J3567" s="27"/>
    </row>
    <row r="3568" spans="1:10" x14ac:dyDescent="0.3">
      <c r="A3568" s="27"/>
      <c r="J3568" s="27"/>
    </row>
    <row r="3569" spans="1:10" x14ac:dyDescent="0.3">
      <c r="A3569" s="27"/>
      <c r="J3569" s="27"/>
    </row>
    <row r="3570" spans="1:10" x14ac:dyDescent="0.3">
      <c r="A3570" s="27"/>
      <c r="J3570" s="27"/>
    </row>
    <row r="3571" spans="1:10" x14ac:dyDescent="0.3">
      <c r="A3571" s="27"/>
      <c r="J3571" s="27"/>
    </row>
    <row r="3572" spans="1:10" x14ac:dyDescent="0.3">
      <c r="A3572" s="27"/>
      <c r="J3572" s="27"/>
    </row>
    <row r="3573" spans="1:10" x14ac:dyDescent="0.3">
      <c r="A3573" s="27"/>
      <c r="J3573" s="27"/>
    </row>
    <row r="3574" spans="1:10" x14ac:dyDescent="0.3">
      <c r="A3574" s="27"/>
      <c r="J3574" s="27"/>
    </row>
    <row r="3575" spans="1:10" x14ac:dyDescent="0.3">
      <c r="A3575" s="27"/>
      <c r="J3575" s="27"/>
    </row>
    <row r="3576" spans="1:10" x14ac:dyDescent="0.3">
      <c r="A3576" s="27"/>
      <c r="J3576" s="27"/>
    </row>
    <row r="3577" spans="1:10" x14ac:dyDescent="0.3">
      <c r="A3577" s="27"/>
      <c r="J3577" s="27"/>
    </row>
    <row r="3578" spans="1:10" x14ac:dyDescent="0.3">
      <c r="A3578" s="27"/>
      <c r="J3578" s="27"/>
    </row>
    <row r="3579" spans="1:10" x14ac:dyDescent="0.3">
      <c r="A3579" s="27"/>
      <c r="J3579" s="27"/>
    </row>
    <row r="3580" spans="1:10" x14ac:dyDescent="0.3">
      <c r="A3580" s="27"/>
      <c r="J3580" s="27"/>
    </row>
    <row r="3581" spans="1:10" x14ac:dyDescent="0.3">
      <c r="A3581" s="27"/>
      <c r="J3581" s="27"/>
    </row>
    <row r="3582" spans="1:10" x14ac:dyDescent="0.3">
      <c r="A3582" s="27"/>
      <c r="J3582" s="27"/>
    </row>
    <row r="3583" spans="1:10" x14ac:dyDescent="0.3">
      <c r="A3583" s="27"/>
      <c r="J3583" s="27"/>
    </row>
    <row r="3584" spans="1:10" x14ac:dyDescent="0.3">
      <c r="A3584" s="27"/>
      <c r="J3584" s="27"/>
    </row>
    <row r="3585" spans="1:10" x14ac:dyDescent="0.3">
      <c r="A3585" s="27"/>
      <c r="J3585" s="27"/>
    </row>
    <row r="3586" spans="1:10" x14ac:dyDescent="0.3">
      <c r="A3586" s="27"/>
      <c r="J3586" s="27"/>
    </row>
    <row r="3587" spans="1:10" x14ac:dyDescent="0.3">
      <c r="A3587" s="27"/>
      <c r="J3587" s="27"/>
    </row>
    <row r="3588" spans="1:10" x14ac:dyDescent="0.3">
      <c r="A3588" s="27"/>
      <c r="J3588" s="27"/>
    </row>
    <row r="3589" spans="1:10" x14ac:dyDescent="0.3">
      <c r="A3589" s="27"/>
      <c r="J3589" s="27"/>
    </row>
    <row r="3590" spans="1:10" x14ac:dyDescent="0.3">
      <c r="A3590" s="27"/>
      <c r="J3590" s="27"/>
    </row>
    <row r="3591" spans="1:10" x14ac:dyDescent="0.3">
      <c r="A3591" s="27"/>
      <c r="J3591" s="27"/>
    </row>
    <row r="3592" spans="1:10" x14ac:dyDescent="0.3">
      <c r="A3592" s="27"/>
      <c r="J3592" s="27"/>
    </row>
    <row r="3593" spans="1:10" x14ac:dyDescent="0.3">
      <c r="A3593" s="27"/>
      <c r="J3593" s="27"/>
    </row>
    <row r="3594" spans="1:10" x14ac:dyDescent="0.3">
      <c r="A3594" s="27"/>
      <c r="J3594" s="27"/>
    </row>
    <row r="3595" spans="1:10" x14ac:dyDescent="0.3">
      <c r="A3595" s="27"/>
      <c r="J3595" s="27"/>
    </row>
    <row r="3596" spans="1:10" x14ac:dyDescent="0.3">
      <c r="A3596" s="27"/>
      <c r="J3596" s="27"/>
    </row>
    <row r="3597" spans="1:10" x14ac:dyDescent="0.3">
      <c r="A3597" s="27"/>
      <c r="J3597" s="27"/>
    </row>
    <row r="3598" spans="1:10" x14ac:dyDescent="0.3">
      <c r="A3598" s="27"/>
      <c r="J3598" s="27"/>
    </row>
    <row r="3599" spans="1:10" x14ac:dyDescent="0.3">
      <c r="A3599" s="27"/>
      <c r="J3599" s="27"/>
    </row>
    <row r="3600" spans="1:10" x14ac:dyDescent="0.3">
      <c r="A3600" s="27"/>
      <c r="J3600" s="27"/>
    </row>
    <row r="3601" spans="1:10" x14ac:dyDescent="0.3">
      <c r="A3601" s="27"/>
      <c r="J3601" s="27"/>
    </row>
    <row r="3602" spans="1:10" x14ac:dyDescent="0.3">
      <c r="A3602" s="27"/>
      <c r="J3602" s="27"/>
    </row>
    <row r="3603" spans="1:10" x14ac:dyDescent="0.3">
      <c r="A3603" s="27"/>
      <c r="J3603" s="27"/>
    </row>
    <row r="3604" spans="1:10" x14ac:dyDescent="0.3">
      <c r="A3604" s="27"/>
      <c r="J3604" s="27"/>
    </row>
    <row r="3605" spans="1:10" x14ac:dyDescent="0.3">
      <c r="A3605" s="27"/>
      <c r="J3605" s="27"/>
    </row>
    <row r="3606" spans="1:10" x14ac:dyDescent="0.3">
      <c r="A3606" s="27"/>
      <c r="J3606" s="27"/>
    </row>
    <row r="3607" spans="1:10" x14ac:dyDescent="0.3">
      <c r="A3607" s="27"/>
      <c r="J3607" s="27"/>
    </row>
    <row r="3608" spans="1:10" x14ac:dyDescent="0.3">
      <c r="A3608" s="27"/>
      <c r="J3608" s="27"/>
    </row>
    <row r="3609" spans="1:10" x14ac:dyDescent="0.3">
      <c r="A3609" s="27"/>
      <c r="J3609" s="27"/>
    </row>
    <row r="3610" spans="1:10" x14ac:dyDescent="0.3">
      <c r="A3610" s="27"/>
      <c r="J3610" s="27"/>
    </row>
    <row r="3611" spans="1:10" x14ac:dyDescent="0.3">
      <c r="A3611" s="27"/>
      <c r="J3611" s="27"/>
    </row>
    <row r="3612" spans="1:10" x14ac:dyDescent="0.3">
      <c r="A3612" s="27"/>
      <c r="J3612" s="27"/>
    </row>
    <row r="3613" spans="1:10" x14ac:dyDescent="0.3">
      <c r="A3613" s="27"/>
      <c r="J3613" s="27"/>
    </row>
    <row r="3614" spans="1:10" x14ac:dyDescent="0.3">
      <c r="A3614" s="27"/>
      <c r="J3614" s="27"/>
    </row>
    <row r="3615" spans="1:10" x14ac:dyDescent="0.3">
      <c r="A3615" s="27"/>
      <c r="J3615" s="27"/>
    </row>
    <row r="3616" spans="1:10" x14ac:dyDescent="0.3">
      <c r="A3616" s="27"/>
      <c r="J3616" s="27"/>
    </row>
    <row r="3617" spans="1:10" x14ac:dyDescent="0.3">
      <c r="A3617" s="27"/>
      <c r="J3617" s="27"/>
    </row>
    <row r="3618" spans="1:10" x14ac:dyDescent="0.3">
      <c r="A3618" s="27"/>
      <c r="J3618" s="27"/>
    </row>
    <row r="3619" spans="1:10" x14ac:dyDescent="0.3">
      <c r="A3619" s="27"/>
      <c r="J3619" s="27"/>
    </row>
    <row r="3620" spans="1:10" x14ac:dyDescent="0.3">
      <c r="A3620" s="27"/>
      <c r="J3620" s="27"/>
    </row>
    <row r="3621" spans="1:10" x14ac:dyDescent="0.3">
      <c r="A3621" s="27"/>
      <c r="J3621" s="27"/>
    </row>
    <row r="3622" spans="1:10" x14ac:dyDescent="0.3">
      <c r="A3622" s="27"/>
      <c r="J3622" s="27"/>
    </row>
    <row r="3623" spans="1:10" x14ac:dyDescent="0.3">
      <c r="A3623" s="27"/>
      <c r="J3623" s="27"/>
    </row>
    <row r="3624" spans="1:10" x14ac:dyDescent="0.3">
      <c r="A3624" s="27"/>
      <c r="J3624" s="27"/>
    </row>
    <row r="3625" spans="1:10" x14ac:dyDescent="0.3">
      <c r="A3625" s="27"/>
      <c r="J3625" s="27"/>
    </row>
    <row r="3626" spans="1:10" x14ac:dyDescent="0.3">
      <c r="A3626" s="27"/>
      <c r="J3626" s="27"/>
    </row>
    <row r="3627" spans="1:10" x14ac:dyDescent="0.3">
      <c r="A3627" s="27"/>
      <c r="J3627" s="27"/>
    </row>
    <row r="3628" spans="1:10" x14ac:dyDescent="0.3">
      <c r="A3628" s="27"/>
      <c r="J3628" s="27"/>
    </row>
    <row r="3629" spans="1:10" x14ac:dyDescent="0.3">
      <c r="A3629" s="27"/>
      <c r="J3629" s="27"/>
    </row>
    <row r="3630" spans="1:10" x14ac:dyDescent="0.3">
      <c r="A3630" s="27"/>
      <c r="J3630" s="27"/>
    </row>
    <row r="3631" spans="1:10" x14ac:dyDescent="0.3">
      <c r="A3631" s="27"/>
      <c r="J3631" s="27"/>
    </row>
    <row r="3632" spans="1:10" x14ac:dyDescent="0.3">
      <c r="A3632" s="27"/>
      <c r="J3632" s="27"/>
    </row>
    <row r="3633" spans="1:10" x14ac:dyDescent="0.3">
      <c r="A3633" s="27"/>
      <c r="J3633" s="27"/>
    </row>
    <row r="3634" spans="1:10" x14ac:dyDescent="0.3">
      <c r="A3634" s="27"/>
      <c r="J3634" s="27"/>
    </row>
    <row r="3635" spans="1:10" x14ac:dyDescent="0.3">
      <c r="A3635" s="27"/>
      <c r="J3635" s="27"/>
    </row>
    <row r="3636" spans="1:10" x14ac:dyDescent="0.3">
      <c r="A3636" s="27"/>
      <c r="J3636" s="27"/>
    </row>
    <row r="3637" spans="1:10" x14ac:dyDescent="0.3">
      <c r="A3637" s="27"/>
      <c r="J3637" s="27"/>
    </row>
    <row r="3638" spans="1:10" x14ac:dyDescent="0.3">
      <c r="A3638" s="27"/>
      <c r="J3638" s="27"/>
    </row>
    <row r="3639" spans="1:10" x14ac:dyDescent="0.3">
      <c r="A3639" s="27"/>
      <c r="J3639" s="27"/>
    </row>
    <row r="3640" spans="1:10" x14ac:dyDescent="0.3">
      <c r="A3640" s="27"/>
      <c r="J3640" s="27"/>
    </row>
    <row r="3641" spans="1:10" x14ac:dyDescent="0.3">
      <c r="A3641" s="27"/>
      <c r="J3641" s="27"/>
    </row>
    <row r="3642" spans="1:10" x14ac:dyDescent="0.3">
      <c r="A3642" s="27"/>
      <c r="J3642" s="27"/>
    </row>
    <row r="3643" spans="1:10" x14ac:dyDescent="0.3">
      <c r="A3643" s="27"/>
      <c r="J3643" s="27"/>
    </row>
    <row r="3644" spans="1:10" x14ac:dyDescent="0.3">
      <c r="A3644" s="27"/>
      <c r="J3644" s="27"/>
    </row>
    <row r="3645" spans="1:10" x14ac:dyDescent="0.3">
      <c r="A3645" s="27"/>
      <c r="J3645" s="27"/>
    </row>
    <row r="3646" spans="1:10" x14ac:dyDescent="0.3">
      <c r="A3646" s="27"/>
      <c r="J3646" s="27"/>
    </row>
    <row r="3647" spans="1:10" x14ac:dyDescent="0.3">
      <c r="A3647" s="27"/>
      <c r="J3647" s="27"/>
    </row>
    <row r="3648" spans="1:10" x14ac:dyDescent="0.3">
      <c r="A3648" s="27"/>
      <c r="J3648" s="27"/>
    </row>
    <row r="3649" spans="1:10" x14ac:dyDescent="0.3">
      <c r="A3649" s="27"/>
      <c r="J3649" s="27"/>
    </row>
    <row r="3650" spans="1:10" x14ac:dyDescent="0.3">
      <c r="A3650" s="27"/>
      <c r="J3650" s="27"/>
    </row>
    <row r="3651" spans="1:10" x14ac:dyDescent="0.3">
      <c r="A3651" s="27"/>
      <c r="J3651" s="27"/>
    </row>
    <row r="3652" spans="1:10" x14ac:dyDescent="0.3">
      <c r="A3652" s="27"/>
      <c r="J3652" s="27"/>
    </row>
    <row r="3653" spans="1:10" x14ac:dyDescent="0.3">
      <c r="A3653" s="27"/>
      <c r="J3653" s="27"/>
    </row>
    <row r="3654" spans="1:10" x14ac:dyDescent="0.3">
      <c r="A3654" s="27"/>
      <c r="J3654" s="27"/>
    </row>
    <row r="3655" spans="1:10" x14ac:dyDescent="0.3">
      <c r="A3655" s="27"/>
      <c r="J3655" s="27"/>
    </row>
    <row r="3656" spans="1:10" x14ac:dyDescent="0.3">
      <c r="A3656" s="27"/>
      <c r="J3656" s="27"/>
    </row>
    <row r="3657" spans="1:10" x14ac:dyDescent="0.3">
      <c r="A3657" s="27"/>
      <c r="J3657" s="27"/>
    </row>
    <row r="3658" spans="1:10" x14ac:dyDescent="0.3">
      <c r="A3658" s="27"/>
      <c r="J3658" s="27"/>
    </row>
    <row r="3659" spans="1:10" x14ac:dyDescent="0.3">
      <c r="A3659" s="27"/>
      <c r="J3659" s="27"/>
    </row>
    <row r="3660" spans="1:10" x14ac:dyDescent="0.3">
      <c r="A3660" s="27"/>
      <c r="J3660" s="27"/>
    </row>
    <row r="3661" spans="1:10" x14ac:dyDescent="0.3">
      <c r="A3661" s="27"/>
      <c r="J3661" s="27"/>
    </row>
    <row r="3662" spans="1:10" x14ac:dyDescent="0.3">
      <c r="A3662" s="27"/>
      <c r="J3662" s="27"/>
    </row>
    <row r="3663" spans="1:10" x14ac:dyDescent="0.3">
      <c r="A3663" s="27"/>
      <c r="J3663" s="27"/>
    </row>
    <row r="3664" spans="1:10" x14ac:dyDescent="0.3">
      <c r="A3664" s="27"/>
      <c r="J3664" s="27"/>
    </row>
    <row r="3665" spans="1:10" x14ac:dyDescent="0.3">
      <c r="A3665" s="27"/>
      <c r="J3665" s="27"/>
    </row>
    <row r="3666" spans="1:10" x14ac:dyDescent="0.3">
      <c r="A3666" s="27"/>
      <c r="J3666" s="27"/>
    </row>
    <row r="3667" spans="1:10" x14ac:dyDescent="0.3">
      <c r="A3667" s="27"/>
      <c r="J3667" s="27"/>
    </row>
    <row r="3668" spans="1:10" x14ac:dyDescent="0.3">
      <c r="A3668" s="27"/>
      <c r="J3668" s="27"/>
    </row>
    <row r="3669" spans="1:10" x14ac:dyDescent="0.3">
      <c r="A3669" s="27"/>
      <c r="J3669" s="27"/>
    </row>
    <row r="3670" spans="1:10" x14ac:dyDescent="0.3">
      <c r="A3670" s="27"/>
      <c r="J3670" s="27"/>
    </row>
    <row r="3671" spans="1:10" x14ac:dyDescent="0.3">
      <c r="A3671" s="27"/>
      <c r="J3671" s="27"/>
    </row>
    <row r="3672" spans="1:10" x14ac:dyDescent="0.3">
      <c r="A3672" s="27"/>
      <c r="J3672" s="27"/>
    </row>
    <row r="3673" spans="1:10" x14ac:dyDescent="0.3">
      <c r="A3673" s="27"/>
      <c r="J3673" s="27"/>
    </row>
    <row r="3674" spans="1:10" x14ac:dyDescent="0.3">
      <c r="A3674" s="27"/>
      <c r="J3674" s="27"/>
    </row>
    <row r="3675" spans="1:10" x14ac:dyDescent="0.3">
      <c r="A3675" s="27"/>
      <c r="J3675" s="27"/>
    </row>
    <row r="3676" spans="1:10" x14ac:dyDescent="0.3">
      <c r="A3676" s="27"/>
      <c r="J3676" s="27"/>
    </row>
    <row r="3677" spans="1:10" x14ac:dyDescent="0.3">
      <c r="A3677" s="27"/>
      <c r="J3677" s="27"/>
    </row>
    <row r="3678" spans="1:10" x14ac:dyDescent="0.3">
      <c r="A3678" s="27"/>
      <c r="J3678" s="27"/>
    </row>
    <row r="3679" spans="1:10" x14ac:dyDescent="0.3">
      <c r="A3679" s="27"/>
      <c r="J3679" s="27"/>
    </row>
    <row r="3680" spans="1:10" x14ac:dyDescent="0.3">
      <c r="A3680" s="27"/>
      <c r="J3680" s="27"/>
    </row>
    <row r="3681" spans="1:10" x14ac:dyDescent="0.3">
      <c r="A3681" s="27"/>
      <c r="J3681" s="27"/>
    </row>
    <row r="3682" spans="1:10" x14ac:dyDescent="0.3">
      <c r="A3682" s="27"/>
      <c r="J3682" s="27"/>
    </row>
    <row r="3683" spans="1:10" x14ac:dyDescent="0.3">
      <c r="A3683" s="27"/>
      <c r="J3683" s="27"/>
    </row>
    <row r="3684" spans="1:10" x14ac:dyDescent="0.3">
      <c r="A3684" s="27"/>
      <c r="J3684" s="27"/>
    </row>
    <row r="3685" spans="1:10" x14ac:dyDescent="0.3">
      <c r="A3685" s="27"/>
      <c r="J3685" s="27"/>
    </row>
    <row r="3686" spans="1:10" x14ac:dyDescent="0.3">
      <c r="A3686" s="27"/>
      <c r="J3686" s="27"/>
    </row>
    <row r="3687" spans="1:10" x14ac:dyDescent="0.3">
      <c r="A3687" s="27"/>
      <c r="J3687" s="27"/>
    </row>
    <row r="3688" spans="1:10" x14ac:dyDescent="0.3">
      <c r="A3688" s="27"/>
      <c r="J3688" s="27"/>
    </row>
    <row r="3689" spans="1:10" x14ac:dyDescent="0.3">
      <c r="A3689" s="27"/>
      <c r="J3689" s="27"/>
    </row>
    <row r="3690" spans="1:10" x14ac:dyDescent="0.3">
      <c r="A3690" s="27"/>
      <c r="J3690" s="27"/>
    </row>
    <row r="3691" spans="1:10" x14ac:dyDescent="0.3">
      <c r="A3691" s="27"/>
      <c r="J3691" s="27"/>
    </row>
    <row r="3692" spans="1:10" x14ac:dyDescent="0.3">
      <c r="A3692" s="27"/>
      <c r="J3692" s="27"/>
    </row>
    <row r="3693" spans="1:10" x14ac:dyDescent="0.3">
      <c r="A3693" s="27"/>
      <c r="J3693" s="27"/>
    </row>
    <row r="3694" spans="1:10" x14ac:dyDescent="0.3">
      <c r="A3694" s="27"/>
      <c r="J3694" s="27"/>
    </row>
    <row r="3695" spans="1:10" x14ac:dyDescent="0.3">
      <c r="A3695" s="27"/>
      <c r="J3695" s="27"/>
    </row>
    <row r="3696" spans="1:10" x14ac:dyDescent="0.3">
      <c r="A3696" s="27"/>
      <c r="J3696" s="27"/>
    </row>
    <row r="3697" spans="1:10" x14ac:dyDescent="0.3">
      <c r="A3697" s="27"/>
      <c r="J3697" s="27"/>
    </row>
    <row r="3698" spans="1:10" x14ac:dyDescent="0.3">
      <c r="A3698" s="27"/>
      <c r="J3698" s="27"/>
    </row>
    <row r="3699" spans="1:10" x14ac:dyDescent="0.3">
      <c r="A3699" s="27"/>
      <c r="J3699" s="27"/>
    </row>
    <row r="3700" spans="1:10" x14ac:dyDescent="0.3">
      <c r="A3700" s="27"/>
      <c r="J3700" s="27"/>
    </row>
    <row r="3701" spans="1:10" x14ac:dyDescent="0.3">
      <c r="A3701" s="27"/>
      <c r="J3701" s="27"/>
    </row>
    <row r="3702" spans="1:10" x14ac:dyDescent="0.3">
      <c r="A3702" s="27"/>
      <c r="J3702" s="27"/>
    </row>
    <row r="3703" spans="1:10" x14ac:dyDescent="0.3">
      <c r="A3703" s="27"/>
      <c r="J3703" s="27"/>
    </row>
    <row r="3704" spans="1:10" x14ac:dyDescent="0.3">
      <c r="A3704" s="27"/>
      <c r="J3704" s="27"/>
    </row>
    <row r="3705" spans="1:10" x14ac:dyDescent="0.3">
      <c r="A3705" s="27"/>
      <c r="J3705" s="27"/>
    </row>
    <row r="3706" spans="1:10" x14ac:dyDescent="0.3">
      <c r="A3706" s="27"/>
      <c r="J3706" s="27"/>
    </row>
    <row r="3707" spans="1:10" x14ac:dyDescent="0.3">
      <c r="A3707" s="27"/>
      <c r="J3707" s="27"/>
    </row>
    <row r="3708" spans="1:10" x14ac:dyDescent="0.3">
      <c r="A3708" s="27"/>
      <c r="J3708" s="27"/>
    </row>
    <row r="3709" spans="1:10" x14ac:dyDescent="0.3">
      <c r="A3709" s="27"/>
      <c r="J3709" s="27"/>
    </row>
    <row r="3710" spans="1:10" x14ac:dyDescent="0.3">
      <c r="A3710" s="27"/>
      <c r="J3710" s="27"/>
    </row>
    <row r="3711" spans="1:10" x14ac:dyDescent="0.3">
      <c r="A3711" s="27"/>
      <c r="J3711" s="27"/>
    </row>
    <row r="3712" spans="1:10" x14ac:dyDescent="0.3">
      <c r="A3712" s="27"/>
      <c r="J3712" s="27"/>
    </row>
    <row r="3713" spans="1:10" x14ac:dyDescent="0.3">
      <c r="A3713" s="27"/>
      <c r="J3713" s="27"/>
    </row>
    <row r="3714" spans="1:10" x14ac:dyDescent="0.3">
      <c r="A3714" s="27"/>
      <c r="J3714" s="27"/>
    </row>
    <row r="3715" spans="1:10" x14ac:dyDescent="0.3">
      <c r="A3715" s="27"/>
      <c r="J3715" s="27"/>
    </row>
    <row r="3716" spans="1:10" x14ac:dyDescent="0.3">
      <c r="A3716" s="27"/>
      <c r="J3716" s="27"/>
    </row>
    <row r="3717" spans="1:10" x14ac:dyDescent="0.3">
      <c r="A3717" s="27"/>
      <c r="J3717" s="27"/>
    </row>
    <row r="3718" spans="1:10" x14ac:dyDescent="0.3">
      <c r="A3718" s="27"/>
      <c r="J3718" s="27"/>
    </row>
    <row r="3719" spans="1:10" x14ac:dyDescent="0.3">
      <c r="A3719" s="27"/>
      <c r="J3719" s="27"/>
    </row>
    <row r="3720" spans="1:10" x14ac:dyDescent="0.3">
      <c r="A3720" s="27"/>
      <c r="J3720" s="27"/>
    </row>
    <row r="3721" spans="1:10" x14ac:dyDescent="0.3">
      <c r="A3721" s="27"/>
      <c r="J3721" s="27"/>
    </row>
    <row r="3722" spans="1:10" x14ac:dyDescent="0.3">
      <c r="A3722" s="27"/>
      <c r="J3722" s="27"/>
    </row>
    <row r="3723" spans="1:10" x14ac:dyDescent="0.3">
      <c r="A3723" s="27"/>
      <c r="J3723" s="27"/>
    </row>
    <row r="3724" spans="1:10" x14ac:dyDescent="0.3">
      <c r="A3724" s="27"/>
      <c r="J3724" s="27"/>
    </row>
    <row r="3725" spans="1:10" x14ac:dyDescent="0.3">
      <c r="A3725" s="27"/>
      <c r="J3725" s="27"/>
    </row>
    <row r="3726" spans="1:10" x14ac:dyDescent="0.3">
      <c r="A3726" s="27"/>
      <c r="J3726" s="27"/>
    </row>
    <row r="3727" spans="1:10" x14ac:dyDescent="0.3">
      <c r="A3727" s="27"/>
      <c r="J3727" s="27"/>
    </row>
    <row r="3728" spans="1:10" x14ac:dyDescent="0.3">
      <c r="A3728" s="27"/>
      <c r="J3728" s="27"/>
    </row>
    <row r="3729" spans="1:10" x14ac:dyDescent="0.3">
      <c r="A3729" s="27"/>
      <c r="J3729" s="27"/>
    </row>
    <row r="3730" spans="1:10" x14ac:dyDescent="0.3">
      <c r="A3730" s="27"/>
      <c r="J3730" s="27"/>
    </row>
    <row r="3731" spans="1:10" x14ac:dyDescent="0.3">
      <c r="A3731" s="27"/>
      <c r="J3731" s="27"/>
    </row>
    <row r="3732" spans="1:10" x14ac:dyDescent="0.3">
      <c r="A3732" s="27"/>
      <c r="J3732" s="27"/>
    </row>
    <row r="3733" spans="1:10" x14ac:dyDescent="0.3">
      <c r="A3733" s="27"/>
      <c r="J3733" s="27"/>
    </row>
    <row r="3734" spans="1:10" x14ac:dyDescent="0.3">
      <c r="A3734" s="27"/>
      <c r="J3734" s="27"/>
    </row>
    <row r="3735" spans="1:10" x14ac:dyDescent="0.3">
      <c r="A3735" s="27"/>
      <c r="J3735" s="27"/>
    </row>
    <row r="3736" spans="1:10" x14ac:dyDescent="0.3">
      <c r="A3736" s="27"/>
      <c r="J3736" s="27"/>
    </row>
    <row r="3737" spans="1:10" x14ac:dyDescent="0.3">
      <c r="A3737" s="27"/>
      <c r="J3737" s="27"/>
    </row>
    <row r="3738" spans="1:10" x14ac:dyDescent="0.3">
      <c r="A3738" s="27"/>
      <c r="J3738" s="27"/>
    </row>
    <row r="3739" spans="1:10" x14ac:dyDescent="0.3">
      <c r="A3739" s="27"/>
      <c r="J3739" s="27"/>
    </row>
    <row r="3740" spans="1:10" x14ac:dyDescent="0.3">
      <c r="A3740" s="27"/>
      <c r="J3740" s="27"/>
    </row>
    <row r="3741" spans="1:10" x14ac:dyDescent="0.3">
      <c r="A3741" s="27"/>
      <c r="J3741" s="27"/>
    </row>
    <row r="3742" spans="1:10" x14ac:dyDescent="0.3">
      <c r="A3742" s="27"/>
      <c r="J3742" s="27"/>
    </row>
    <row r="3743" spans="1:10" x14ac:dyDescent="0.3">
      <c r="A3743" s="27"/>
      <c r="J3743" s="27"/>
    </row>
    <row r="3744" spans="1:10" x14ac:dyDescent="0.3">
      <c r="A3744" s="27"/>
      <c r="J3744" s="27"/>
    </row>
    <row r="3745" spans="1:10" x14ac:dyDescent="0.3">
      <c r="A3745" s="27"/>
      <c r="J3745" s="27"/>
    </row>
    <row r="3746" spans="1:10" x14ac:dyDescent="0.3">
      <c r="A3746" s="27"/>
      <c r="J3746" s="27"/>
    </row>
    <row r="3747" spans="1:10" x14ac:dyDescent="0.3">
      <c r="A3747" s="27"/>
      <c r="J3747" s="27"/>
    </row>
    <row r="3748" spans="1:10" x14ac:dyDescent="0.3">
      <c r="A3748" s="27"/>
      <c r="J3748" s="27"/>
    </row>
    <row r="3749" spans="1:10" x14ac:dyDescent="0.3">
      <c r="A3749" s="27"/>
      <c r="J3749" s="27"/>
    </row>
    <row r="3750" spans="1:10" x14ac:dyDescent="0.3">
      <c r="A3750" s="27"/>
      <c r="J3750" s="27"/>
    </row>
    <row r="3751" spans="1:10" x14ac:dyDescent="0.3">
      <c r="A3751" s="27"/>
      <c r="J3751" s="27"/>
    </row>
    <row r="3752" spans="1:10" x14ac:dyDescent="0.3">
      <c r="A3752" s="27"/>
      <c r="J3752" s="27"/>
    </row>
    <row r="3753" spans="1:10" x14ac:dyDescent="0.3">
      <c r="A3753" s="27"/>
      <c r="J3753" s="27"/>
    </row>
    <row r="3754" spans="1:10" x14ac:dyDescent="0.3">
      <c r="A3754" s="27"/>
      <c r="J3754" s="27"/>
    </row>
    <row r="3755" spans="1:10" x14ac:dyDescent="0.3">
      <c r="A3755" s="27"/>
      <c r="J3755" s="27"/>
    </row>
    <row r="3756" spans="1:10" x14ac:dyDescent="0.3">
      <c r="A3756" s="27"/>
      <c r="J3756" s="27"/>
    </row>
    <row r="3757" spans="1:10" x14ac:dyDescent="0.3">
      <c r="A3757" s="27"/>
      <c r="J3757" s="27"/>
    </row>
    <row r="3758" spans="1:10" x14ac:dyDescent="0.3">
      <c r="A3758" s="27"/>
      <c r="J3758" s="27"/>
    </row>
    <row r="3759" spans="1:10" x14ac:dyDescent="0.3">
      <c r="A3759" s="27"/>
      <c r="J3759" s="27"/>
    </row>
    <row r="3760" spans="1:10" x14ac:dyDescent="0.3">
      <c r="A3760" s="27"/>
      <c r="J3760" s="27"/>
    </row>
    <row r="3761" spans="1:10" x14ac:dyDescent="0.3">
      <c r="A3761" s="27"/>
      <c r="J3761" s="27"/>
    </row>
    <row r="3762" spans="1:10" x14ac:dyDescent="0.3">
      <c r="A3762" s="27"/>
      <c r="J3762" s="27"/>
    </row>
    <row r="3763" spans="1:10" x14ac:dyDescent="0.3">
      <c r="A3763" s="27"/>
      <c r="J3763" s="27"/>
    </row>
    <row r="3764" spans="1:10" x14ac:dyDescent="0.3">
      <c r="A3764" s="27"/>
      <c r="J3764" s="27"/>
    </row>
    <row r="3765" spans="1:10" x14ac:dyDescent="0.3">
      <c r="A3765" s="27"/>
      <c r="J3765" s="27"/>
    </row>
    <row r="3766" spans="1:10" x14ac:dyDescent="0.3">
      <c r="A3766" s="27"/>
      <c r="J3766" s="27"/>
    </row>
    <row r="3767" spans="1:10" x14ac:dyDescent="0.3">
      <c r="A3767" s="27"/>
      <c r="J3767" s="27"/>
    </row>
    <row r="3768" spans="1:10" x14ac:dyDescent="0.3">
      <c r="A3768" s="27"/>
      <c r="J3768" s="27"/>
    </row>
    <row r="3769" spans="1:10" x14ac:dyDescent="0.3">
      <c r="A3769" s="27"/>
      <c r="J3769" s="27"/>
    </row>
    <row r="3770" spans="1:10" x14ac:dyDescent="0.3">
      <c r="A3770" s="27"/>
      <c r="J3770" s="27"/>
    </row>
    <row r="3771" spans="1:10" x14ac:dyDescent="0.3">
      <c r="A3771" s="27"/>
      <c r="J3771" s="27"/>
    </row>
    <row r="3772" spans="1:10" x14ac:dyDescent="0.3">
      <c r="A3772" s="27"/>
      <c r="J3772" s="27"/>
    </row>
    <row r="3773" spans="1:10" x14ac:dyDescent="0.3">
      <c r="A3773" s="27"/>
      <c r="J3773" s="27"/>
    </row>
    <row r="3774" spans="1:10" x14ac:dyDescent="0.3">
      <c r="A3774" s="27"/>
      <c r="J3774" s="27"/>
    </row>
    <row r="3775" spans="1:10" x14ac:dyDescent="0.3">
      <c r="A3775" s="27"/>
      <c r="J3775" s="27"/>
    </row>
    <row r="3776" spans="1:10" x14ac:dyDescent="0.3">
      <c r="A3776" s="27"/>
      <c r="J3776" s="27"/>
    </row>
    <row r="3777" spans="1:10" x14ac:dyDescent="0.3">
      <c r="A3777" s="27"/>
      <c r="J3777" s="27"/>
    </row>
    <row r="3778" spans="1:10" x14ac:dyDescent="0.3">
      <c r="A3778" s="27"/>
      <c r="J3778" s="27"/>
    </row>
    <row r="3779" spans="1:10" x14ac:dyDescent="0.3">
      <c r="A3779" s="27"/>
      <c r="J3779" s="27"/>
    </row>
    <row r="3780" spans="1:10" x14ac:dyDescent="0.3">
      <c r="A3780" s="27"/>
      <c r="J3780" s="27"/>
    </row>
    <row r="3781" spans="1:10" x14ac:dyDescent="0.3">
      <c r="A3781" s="27"/>
      <c r="J3781" s="27"/>
    </row>
    <row r="3782" spans="1:10" x14ac:dyDescent="0.3">
      <c r="A3782" s="27"/>
      <c r="J3782" s="27"/>
    </row>
    <row r="3783" spans="1:10" x14ac:dyDescent="0.3">
      <c r="A3783" s="27"/>
      <c r="J3783" s="27"/>
    </row>
    <row r="3784" spans="1:10" x14ac:dyDescent="0.3">
      <c r="A3784" s="27"/>
      <c r="J3784" s="27"/>
    </row>
    <row r="3785" spans="1:10" x14ac:dyDescent="0.3">
      <c r="A3785" s="27"/>
      <c r="J3785" s="27"/>
    </row>
    <row r="3786" spans="1:10" x14ac:dyDescent="0.3">
      <c r="A3786" s="27"/>
      <c r="J3786" s="27"/>
    </row>
    <row r="3787" spans="1:10" x14ac:dyDescent="0.3">
      <c r="A3787" s="27"/>
      <c r="J3787" s="27"/>
    </row>
    <row r="3788" spans="1:10" x14ac:dyDescent="0.3">
      <c r="A3788" s="27"/>
      <c r="J3788" s="27"/>
    </row>
    <row r="3789" spans="1:10" x14ac:dyDescent="0.3">
      <c r="A3789" s="27"/>
      <c r="J3789" s="27"/>
    </row>
    <row r="3790" spans="1:10" x14ac:dyDescent="0.3">
      <c r="A3790" s="27"/>
      <c r="J3790" s="27"/>
    </row>
    <row r="3791" spans="1:10" x14ac:dyDescent="0.3">
      <c r="A3791" s="27"/>
      <c r="J3791" s="27"/>
    </row>
    <row r="3792" spans="1:10" x14ac:dyDescent="0.3">
      <c r="A3792" s="27"/>
      <c r="J3792" s="27"/>
    </row>
    <row r="3793" spans="1:10" x14ac:dyDescent="0.3">
      <c r="A3793" s="27"/>
      <c r="J3793" s="27"/>
    </row>
    <row r="3794" spans="1:10" x14ac:dyDescent="0.3">
      <c r="A3794" s="27"/>
      <c r="J3794" s="27"/>
    </row>
    <row r="3795" spans="1:10" x14ac:dyDescent="0.3">
      <c r="A3795" s="27"/>
      <c r="J3795" s="27"/>
    </row>
    <row r="3796" spans="1:10" x14ac:dyDescent="0.3">
      <c r="A3796" s="27"/>
      <c r="J3796" s="27"/>
    </row>
    <row r="3797" spans="1:10" x14ac:dyDescent="0.3">
      <c r="A3797" s="27"/>
      <c r="J3797" s="27"/>
    </row>
    <row r="3798" spans="1:10" x14ac:dyDescent="0.3">
      <c r="A3798" s="27"/>
      <c r="J3798" s="27"/>
    </row>
    <row r="3799" spans="1:10" x14ac:dyDescent="0.3">
      <c r="A3799" s="27"/>
      <c r="J3799" s="27"/>
    </row>
    <row r="3800" spans="1:10" x14ac:dyDescent="0.3">
      <c r="A3800" s="27"/>
      <c r="J3800" s="27"/>
    </row>
    <row r="3801" spans="1:10" x14ac:dyDescent="0.3">
      <c r="A3801" s="27"/>
      <c r="J3801" s="27"/>
    </row>
    <row r="3802" spans="1:10" x14ac:dyDescent="0.3">
      <c r="A3802" s="27"/>
      <c r="J3802" s="27"/>
    </row>
    <row r="3803" spans="1:10" x14ac:dyDescent="0.3">
      <c r="A3803" s="27"/>
      <c r="J3803" s="27"/>
    </row>
    <row r="3804" spans="1:10" x14ac:dyDescent="0.3">
      <c r="A3804" s="27"/>
      <c r="J3804" s="27"/>
    </row>
    <row r="3805" spans="1:10" x14ac:dyDescent="0.3">
      <c r="A3805" s="27"/>
      <c r="J3805" s="27"/>
    </row>
    <row r="3806" spans="1:10" x14ac:dyDescent="0.3">
      <c r="A3806" s="27"/>
      <c r="J3806" s="27"/>
    </row>
    <row r="3807" spans="1:10" x14ac:dyDescent="0.3">
      <c r="A3807" s="27"/>
      <c r="J3807" s="27"/>
    </row>
    <row r="3808" spans="1:10" x14ac:dyDescent="0.3">
      <c r="A3808" s="27"/>
      <c r="J3808" s="27"/>
    </row>
    <row r="3809" spans="1:10" x14ac:dyDescent="0.3">
      <c r="A3809" s="27"/>
      <c r="J3809" s="27"/>
    </row>
    <row r="3810" spans="1:10" x14ac:dyDescent="0.3">
      <c r="A3810" s="27"/>
      <c r="J3810" s="27"/>
    </row>
    <row r="3811" spans="1:10" x14ac:dyDescent="0.3">
      <c r="A3811" s="27"/>
      <c r="J3811" s="27"/>
    </row>
    <row r="3812" spans="1:10" x14ac:dyDescent="0.3">
      <c r="A3812" s="27"/>
      <c r="J3812" s="27"/>
    </row>
    <row r="3813" spans="1:10" x14ac:dyDescent="0.3">
      <c r="A3813" s="27"/>
      <c r="J3813" s="27"/>
    </row>
    <row r="3814" spans="1:10" x14ac:dyDescent="0.3">
      <c r="A3814" s="27"/>
      <c r="J3814" s="27"/>
    </row>
    <row r="3815" spans="1:10" x14ac:dyDescent="0.3">
      <c r="A3815" s="27"/>
      <c r="J3815" s="27"/>
    </row>
    <row r="3816" spans="1:10" x14ac:dyDescent="0.3">
      <c r="A3816" s="27"/>
      <c r="J3816" s="27"/>
    </row>
    <row r="3817" spans="1:10" x14ac:dyDescent="0.3">
      <c r="A3817" s="27"/>
      <c r="J3817" s="27"/>
    </row>
    <row r="3818" spans="1:10" x14ac:dyDescent="0.3">
      <c r="A3818" s="27"/>
      <c r="J3818" s="27"/>
    </row>
    <row r="3819" spans="1:10" x14ac:dyDescent="0.3">
      <c r="A3819" s="27"/>
      <c r="J3819" s="27"/>
    </row>
    <row r="3820" spans="1:10" x14ac:dyDescent="0.3">
      <c r="A3820" s="27"/>
      <c r="J3820" s="27"/>
    </row>
    <row r="3821" spans="1:10" x14ac:dyDescent="0.3">
      <c r="A3821" s="27"/>
      <c r="J3821" s="27"/>
    </row>
    <row r="3822" spans="1:10" x14ac:dyDescent="0.3">
      <c r="A3822" s="27"/>
      <c r="J3822" s="27"/>
    </row>
    <row r="3823" spans="1:10" x14ac:dyDescent="0.3">
      <c r="A3823" s="27"/>
      <c r="J3823" s="27"/>
    </row>
    <row r="3824" spans="1:10" x14ac:dyDescent="0.3">
      <c r="A3824" s="27"/>
      <c r="J3824" s="27"/>
    </row>
    <row r="3825" spans="1:10" x14ac:dyDescent="0.3">
      <c r="A3825" s="27"/>
      <c r="J3825" s="27"/>
    </row>
    <row r="3826" spans="1:10" x14ac:dyDescent="0.3">
      <c r="A3826" s="27"/>
      <c r="J3826" s="27"/>
    </row>
    <row r="3827" spans="1:10" x14ac:dyDescent="0.3">
      <c r="A3827" s="27"/>
      <c r="J3827" s="27"/>
    </row>
    <row r="3828" spans="1:10" x14ac:dyDescent="0.3">
      <c r="A3828" s="27"/>
      <c r="J3828" s="27"/>
    </row>
    <row r="3829" spans="1:10" x14ac:dyDescent="0.3">
      <c r="A3829" s="27"/>
      <c r="J3829" s="27"/>
    </row>
    <row r="3830" spans="1:10" x14ac:dyDescent="0.3">
      <c r="A3830" s="27"/>
      <c r="J3830" s="27"/>
    </row>
    <row r="3831" spans="1:10" x14ac:dyDescent="0.3">
      <c r="A3831" s="27"/>
      <c r="J3831" s="27"/>
    </row>
    <row r="3832" spans="1:10" x14ac:dyDescent="0.3">
      <c r="A3832" s="27"/>
      <c r="J3832" s="27"/>
    </row>
    <row r="3833" spans="1:10" x14ac:dyDescent="0.3">
      <c r="A3833" s="27"/>
      <c r="J3833" s="27"/>
    </row>
    <row r="3834" spans="1:10" x14ac:dyDescent="0.3">
      <c r="A3834" s="27"/>
      <c r="J3834" s="27"/>
    </row>
    <row r="3835" spans="1:10" x14ac:dyDescent="0.3">
      <c r="A3835" s="27"/>
      <c r="J3835" s="27"/>
    </row>
    <row r="3836" spans="1:10" x14ac:dyDescent="0.3">
      <c r="A3836" s="27"/>
      <c r="J3836" s="27"/>
    </row>
    <row r="3837" spans="1:10" x14ac:dyDescent="0.3">
      <c r="A3837" s="27"/>
      <c r="J3837" s="27"/>
    </row>
    <row r="3838" spans="1:10" x14ac:dyDescent="0.3">
      <c r="A3838" s="27"/>
      <c r="J3838" s="27"/>
    </row>
    <row r="3839" spans="1:10" x14ac:dyDescent="0.3">
      <c r="A3839" s="27"/>
      <c r="J3839" s="27"/>
    </row>
    <row r="3840" spans="1:10" x14ac:dyDescent="0.3">
      <c r="A3840" s="27"/>
      <c r="J3840" s="27"/>
    </row>
    <row r="3841" spans="1:10" x14ac:dyDescent="0.3">
      <c r="A3841" s="27"/>
      <c r="J3841" s="27"/>
    </row>
    <row r="3842" spans="1:10" x14ac:dyDescent="0.3">
      <c r="A3842" s="27"/>
      <c r="J3842" s="27"/>
    </row>
    <row r="3843" spans="1:10" x14ac:dyDescent="0.3">
      <c r="A3843" s="27"/>
      <c r="J3843" s="27"/>
    </row>
    <row r="3844" spans="1:10" x14ac:dyDescent="0.3">
      <c r="A3844" s="27"/>
      <c r="J3844" s="27"/>
    </row>
    <row r="3845" spans="1:10" x14ac:dyDescent="0.3">
      <c r="A3845" s="27"/>
      <c r="J3845" s="27"/>
    </row>
    <row r="3846" spans="1:10" x14ac:dyDescent="0.3">
      <c r="A3846" s="27"/>
      <c r="J3846" s="27"/>
    </row>
    <row r="3847" spans="1:10" x14ac:dyDescent="0.3">
      <c r="A3847" s="27"/>
      <c r="J3847" s="27"/>
    </row>
    <row r="3848" spans="1:10" x14ac:dyDescent="0.3">
      <c r="A3848" s="27"/>
      <c r="J3848" s="27"/>
    </row>
    <row r="3849" spans="1:10" x14ac:dyDescent="0.3">
      <c r="A3849" s="27"/>
      <c r="J3849" s="27"/>
    </row>
    <row r="3850" spans="1:10" x14ac:dyDescent="0.3">
      <c r="A3850" s="27"/>
      <c r="J3850" s="27"/>
    </row>
    <row r="3851" spans="1:10" x14ac:dyDescent="0.3">
      <c r="A3851" s="27"/>
      <c r="J3851" s="27"/>
    </row>
    <row r="3852" spans="1:10" x14ac:dyDescent="0.3">
      <c r="A3852" s="27"/>
      <c r="J3852" s="27"/>
    </row>
    <row r="3853" spans="1:10" x14ac:dyDescent="0.3">
      <c r="A3853" s="27"/>
      <c r="J3853" s="27"/>
    </row>
    <row r="3854" spans="1:10" x14ac:dyDescent="0.3">
      <c r="A3854" s="27"/>
      <c r="J3854" s="27"/>
    </row>
    <row r="3855" spans="1:10" x14ac:dyDescent="0.3">
      <c r="A3855" s="27"/>
      <c r="J3855" s="27"/>
    </row>
    <row r="3856" spans="1:10" x14ac:dyDescent="0.3">
      <c r="A3856" s="27"/>
      <c r="J3856" s="27"/>
    </row>
    <row r="3857" spans="1:10" x14ac:dyDescent="0.3">
      <c r="A3857" s="27"/>
      <c r="J3857" s="27"/>
    </row>
    <row r="3858" spans="1:10" x14ac:dyDescent="0.3">
      <c r="A3858" s="27"/>
      <c r="J3858" s="27"/>
    </row>
    <row r="3859" spans="1:10" x14ac:dyDescent="0.3">
      <c r="A3859" s="27"/>
      <c r="J3859" s="27"/>
    </row>
    <row r="3860" spans="1:10" x14ac:dyDescent="0.3">
      <c r="A3860" s="27"/>
      <c r="J3860" s="27"/>
    </row>
    <row r="3861" spans="1:10" x14ac:dyDescent="0.3">
      <c r="A3861" s="27"/>
      <c r="J3861" s="27"/>
    </row>
    <row r="3862" spans="1:10" x14ac:dyDescent="0.3">
      <c r="A3862" s="27"/>
      <c r="J3862" s="27"/>
    </row>
    <row r="3863" spans="1:10" x14ac:dyDescent="0.3">
      <c r="A3863" s="27"/>
      <c r="J3863" s="27"/>
    </row>
    <row r="3864" spans="1:10" x14ac:dyDescent="0.3">
      <c r="A3864" s="27"/>
      <c r="J3864" s="27"/>
    </row>
    <row r="3865" spans="1:10" x14ac:dyDescent="0.3">
      <c r="A3865" s="27"/>
      <c r="J3865" s="27"/>
    </row>
    <row r="3866" spans="1:10" x14ac:dyDescent="0.3">
      <c r="A3866" s="27"/>
      <c r="J3866" s="27"/>
    </row>
    <row r="3867" spans="1:10" x14ac:dyDescent="0.3">
      <c r="A3867" s="27"/>
      <c r="J3867" s="27"/>
    </row>
    <row r="3868" spans="1:10" x14ac:dyDescent="0.3">
      <c r="A3868" s="27"/>
      <c r="J3868" s="27"/>
    </row>
    <row r="3869" spans="1:10" x14ac:dyDescent="0.3">
      <c r="A3869" s="27"/>
      <c r="J3869" s="27"/>
    </row>
    <row r="3870" spans="1:10" x14ac:dyDescent="0.3">
      <c r="A3870" s="27"/>
      <c r="J3870" s="27"/>
    </row>
    <row r="3871" spans="1:10" x14ac:dyDescent="0.3">
      <c r="A3871" s="27"/>
      <c r="J3871" s="27"/>
    </row>
    <row r="3872" spans="1:10" x14ac:dyDescent="0.3">
      <c r="A3872" s="27"/>
      <c r="J3872" s="27"/>
    </row>
    <row r="3873" spans="1:10" x14ac:dyDescent="0.3">
      <c r="A3873" s="27"/>
      <c r="J3873" s="27"/>
    </row>
    <row r="3874" spans="1:10" x14ac:dyDescent="0.3">
      <c r="A3874" s="27"/>
      <c r="J3874" s="27"/>
    </row>
    <row r="3875" spans="1:10" x14ac:dyDescent="0.3">
      <c r="A3875" s="27"/>
      <c r="J3875" s="27"/>
    </row>
    <row r="3876" spans="1:10" x14ac:dyDescent="0.3">
      <c r="A3876" s="27"/>
      <c r="J3876" s="27"/>
    </row>
    <row r="3877" spans="1:10" x14ac:dyDescent="0.3">
      <c r="A3877" s="27"/>
      <c r="J3877" s="27"/>
    </row>
    <row r="3878" spans="1:10" x14ac:dyDescent="0.3">
      <c r="A3878" s="27"/>
      <c r="J3878" s="27"/>
    </row>
    <row r="3879" spans="1:10" x14ac:dyDescent="0.3">
      <c r="A3879" s="27"/>
      <c r="J3879" s="27"/>
    </row>
    <row r="3880" spans="1:10" x14ac:dyDescent="0.3">
      <c r="A3880" s="27"/>
      <c r="J3880" s="27"/>
    </row>
    <row r="3881" spans="1:10" x14ac:dyDescent="0.3">
      <c r="A3881" s="27"/>
      <c r="J3881" s="27"/>
    </row>
    <row r="3882" spans="1:10" x14ac:dyDescent="0.3">
      <c r="A3882" s="27"/>
      <c r="J3882" s="27"/>
    </row>
    <row r="3883" spans="1:10" x14ac:dyDescent="0.3">
      <c r="A3883" s="27"/>
      <c r="J3883" s="27"/>
    </row>
    <row r="3884" spans="1:10" x14ac:dyDescent="0.3">
      <c r="A3884" s="27"/>
      <c r="J3884" s="27"/>
    </row>
    <row r="3885" spans="1:10" x14ac:dyDescent="0.3">
      <c r="A3885" s="27"/>
      <c r="J3885" s="27"/>
    </row>
    <row r="3886" spans="1:10" x14ac:dyDescent="0.3">
      <c r="A3886" s="27"/>
      <c r="J3886" s="27"/>
    </row>
    <row r="3887" spans="1:10" x14ac:dyDescent="0.3">
      <c r="A3887" s="27"/>
      <c r="J3887" s="27"/>
    </row>
    <row r="3888" spans="1:10" x14ac:dyDescent="0.3">
      <c r="A3888" s="27"/>
      <c r="J3888" s="27"/>
    </row>
    <row r="3889" spans="1:10" x14ac:dyDescent="0.3">
      <c r="A3889" s="27"/>
      <c r="J3889" s="27"/>
    </row>
    <row r="3890" spans="1:10" x14ac:dyDescent="0.3">
      <c r="A3890" s="27"/>
      <c r="J3890" s="27"/>
    </row>
    <row r="3891" spans="1:10" x14ac:dyDescent="0.3">
      <c r="A3891" s="27"/>
      <c r="J3891" s="27"/>
    </row>
    <row r="3892" spans="1:10" x14ac:dyDescent="0.3">
      <c r="A3892" s="27"/>
      <c r="J3892" s="27"/>
    </row>
    <row r="3893" spans="1:10" x14ac:dyDescent="0.3">
      <c r="A3893" s="27"/>
      <c r="J3893" s="27"/>
    </row>
    <row r="3894" spans="1:10" x14ac:dyDescent="0.3">
      <c r="A3894" s="27"/>
      <c r="J3894" s="27"/>
    </row>
    <row r="3895" spans="1:10" x14ac:dyDescent="0.3">
      <c r="A3895" s="27"/>
      <c r="J3895" s="27"/>
    </row>
    <row r="3896" spans="1:10" x14ac:dyDescent="0.3">
      <c r="A3896" s="27"/>
      <c r="J3896" s="27"/>
    </row>
    <row r="3897" spans="1:10" x14ac:dyDescent="0.3">
      <c r="A3897" s="27"/>
      <c r="J3897" s="27"/>
    </row>
    <row r="3898" spans="1:10" x14ac:dyDescent="0.3">
      <c r="A3898" s="27"/>
      <c r="J3898" s="27"/>
    </row>
    <row r="3899" spans="1:10" x14ac:dyDescent="0.3">
      <c r="A3899" s="27"/>
      <c r="J3899" s="27"/>
    </row>
    <row r="3900" spans="1:10" x14ac:dyDescent="0.3">
      <c r="A3900" s="27"/>
      <c r="J3900" s="27"/>
    </row>
    <row r="3901" spans="1:10" x14ac:dyDescent="0.3">
      <c r="A3901" s="27"/>
      <c r="J3901" s="27"/>
    </row>
    <row r="3902" spans="1:10" x14ac:dyDescent="0.3">
      <c r="A3902" s="27"/>
      <c r="J3902" s="27"/>
    </row>
    <row r="3903" spans="1:10" x14ac:dyDescent="0.3">
      <c r="A3903" s="27"/>
      <c r="J3903" s="27"/>
    </row>
    <row r="3904" spans="1:10" x14ac:dyDescent="0.3">
      <c r="A3904" s="27"/>
      <c r="J3904" s="27"/>
    </row>
    <row r="3905" spans="1:10" x14ac:dyDescent="0.3">
      <c r="A3905" s="27"/>
      <c r="J3905" s="27"/>
    </row>
    <row r="3906" spans="1:10" x14ac:dyDescent="0.3">
      <c r="A3906" s="27"/>
      <c r="J3906" s="27"/>
    </row>
    <row r="3907" spans="1:10" x14ac:dyDescent="0.3">
      <c r="A3907" s="27"/>
      <c r="J3907" s="27"/>
    </row>
    <row r="3908" spans="1:10" x14ac:dyDescent="0.3">
      <c r="A3908" s="27"/>
      <c r="J3908" s="27"/>
    </row>
    <row r="3909" spans="1:10" x14ac:dyDescent="0.3">
      <c r="A3909" s="27"/>
      <c r="J3909" s="27"/>
    </row>
    <row r="3910" spans="1:10" x14ac:dyDescent="0.3">
      <c r="A3910" s="27"/>
      <c r="J3910" s="27"/>
    </row>
    <row r="3911" spans="1:10" x14ac:dyDescent="0.3">
      <c r="A3911" s="27"/>
      <c r="J3911" s="27"/>
    </row>
    <row r="3912" spans="1:10" x14ac:dyDescent="0.3">
      <c r="A3912" s="27"/>
      <c r="J3912" s="27"/>
    </row>
    <row r="3913" spans="1:10" x14ac:dyDescent="0.3">
      <c r="A3913" s="27"/>
      <c r="J3913" s="27"/>
    </row>
    <row r="3914" spans="1:10" x14ac:dyDescent="0.3">
      <c r="A3914" s="27"/>
      <c r="J3914" s="27"/>
    </row>
    <row r="3915" spans="1:10" x14ac:dyDescent="0.3">
      <c r="A3915" s="27"/>
      <c r="J3915" s="27"/>
    </row>
    <row r="3916" spans="1:10" x14ac:dyDescent="0.3">
      <c r="A3916" s="27"/>
      <c r="J3916" s="27"/>
    </row>
    <row r="3917" spans="1:10" x14ac:dyDescent="0.3">
      <c r="A3917" s="27"/>
      <c r="J3917" s="27"/>
    </row>
    <row r="3918" spans="1:10" x14ac:dyDescent="0.3">
      <c r="A3918" s="27"/>
      <c r="J3918" s="27"/>
    </row>
    <row r="3919" spans="1:10" x14ac:dyDescent="0.3">
      <c r="A3919" s="27"/>
      <c r="J3919" s="27"/>
    </row>
    <row r="3920" spans="1:10" x14ac:dyDescent="0.3">
      <c r="A3920" s="27"/>
      <c r="J3920" s="27"/>
    </row>
    <row r="3921" spans="1:10" x14ac:dyDescent="0.3">
      <c r="A3921" s="27"/>
      <c r="J3921" s="27"/>
    </row>
    <row r="3922" spans="1:10" x14ac:dyDescent="0.3">
      <c r="A3922" s="27"/>
      <c r="J3922" s="27"/>
    </row>
    <row r="3923" spans="1:10" x14ac:dyDescent="0.3">
      <c r="A3923" s="27"/>
      <c r="J3923" s="27"/>
    </row>
    <row r="3924" spans="1:10" x14ac:dyDescent="0.3">
      <c r="A3924" s="27"/>
      <c r="J3924" s="27"/>
    </row>
    <row r="3925" spans="1:10" x14ac:dyDescent="0.3">
      <c r="A3925" s="27"/>
      <c r="J3925" s="27"/>
    </row>
    <row r="3926" spans="1:10" x14ac:dyDescent="0.3">
      <c r="A3926" s="27"/>
      <c r="J3926" s="27"/>
    </row>
    <row r="3927" spans="1:10" x14ac:dyDescent="0.3">
      <c r="A3927" s="27"/>
      <c r="J3927" s="27"/>
    </row>
    <row r="3928" spans="1:10" x14ac:dyDescent="0.3">
      <c r="A3928" s="27"/>
      <c r="J3928" s="27"/>
    </row>
    <row r="3929" spans="1:10" x14ac:dyDescent="0.3">
      <c r="A3929" s="27"/>
      <c r="J3929" s="27"/>
    </row>
    <row r="3930" spans="1:10" x14ac:dyDescent="0.3">
      <c r="A3930" s="27"/>
      <c r="J3930" s="27"/>
    </row>
    <row r="3931" spans="1:10" x14ac:dyDescent="0.3">
      <c r="A3931" s="27"/>
      <c r="J3931" s="27"/>
    </row>
    <row r="3932" spans="1:10" x14ac:dyDescent="0.3">
      <c r="A3932" s="27"/>
      <c r="J3932" s="27"/>
    </row>
    <row r="3933" spans="1:10" x14ac:dyDescent="0.3">
      <c r="A3933" s="27"/>
      <c r="J3933" s="27"/>
    </row>
    <row r="3934" spans="1:10" x14ac:dyDescent="0.3">
      <c r="A3934" s="27"/>
      <c r="J3934" s="27"/>
    </row>
    <row r="3935" spans="1:10" x14ac:dyDescent="0.3">
      <c r="A3935" s="27"/>
      <c r="J3935" s="27"/>
    </row>
    <row r="3936" spans="1:10" x14ac:dyDescent="0.3">
      <c r="A3936" s="27"/>
      <c r="J3936" s="27"/>
    </row>
    <row r="3937" spans="1:10" x14ac:dyDescent="0.3">
      <c r="A3937" s="27"/>
      <c r="J3937" s="27"/>
    </row>
    <row r="3938" spans="1:10" x14ac:dyDescent="0.3">
      <c r="A3938" s="27"/>
      <c r="J3938" s="27"/>
    </row>
    <row r="3939" spans="1:10" x14ac:dyDescent="0.3">
      <c r="A3939" s="27"/>
      <c r="J3939" s="27"/>
    </row>
    <row r="3940" spans="1:10" x14ac:dyDescent="0.3">
      <c r="A3940" s="27"/>
      <c r="J3940" s="27"/>
    </row>
    <row r="3941" spans="1:10" x14ac:dyDescent="0.3">
      <c r="A3941" s="27"/>
      <c r="J3941" s="27"/>
    </row>
    <row r="3942" spans="1:10" x14ac:dyDescent="0.3">
      <c r="A3942" s="27"/>
      <c r="J3942" s="27"/>
    </row>
    <row r="3943" spans="1:10" x14ac:dyDescent="0.3">
      <c r="A3943" s="27"/>
      <c r="J3943" s="27"/>
    </row>
    <row r="3944" spans="1:10" x14ac:dyDescent="0.3">
      <c r="A3944" s="27"/>
      <c r="J3944" s="27"/>
    </row>
    <row r="3945" spans="1:10" x14ac:dyDescent="0.3">
      <c r="A3945" s="27"/>
      <c r="J3945" s="27"/>
    </row>
    <row r="3946" spans="1:10" x14ac:dyDescent="0.3">
      <c r="A3946" s="27"/>
      <c r="J3946" s="27"/>
    </row>
    <row r="3947" spans="1:10" x14ac:dyDescent="0.3">
      <c r="A3947" s="27"/>
      <c r="J3947" s="27"/>
    </row>
    <row r="3948" spans="1:10" x14ac:dyDescent="0.3">
      <c r="A3948" s="27"/>
      <c r="J3948" s="27"/>
    </row>
    <row r="3949" spans="1:10" x14ac:dyDescent="0.3">
      <c r="A3949" s="27"/>
      <c r="J3949" s="27"/>
    </row>
    <row r="3950" spans="1:10" x14ac:dyDescent="0.3">
      <c r="A3950" s="27"/>
      <c r="J3950" s="27"/>
    </row>
    <row r="3951" spans="1:10" x14ac:dyDescent="0.3">
      <c r="A3951" s="27"/>
      <c r="J3951" s="27"/>
    </row>
    <row r="3952" spans="1:10" x14ac:dyDescent="0.3">
      <c r="A3952" s="27"/>
      <c r="J3952" s="27"/>
    </row>
    <row r="3953" spans="1:10" x14ac:dyDescent="0.3">
      <c r="A3953" s="27"/>
      <c r="J3953" s="27"/>
    </row>
    <row r="3954" spans="1:10" x14ac:dyDescent="0.3">
      <c r="A3954" s="27"/>
      <c r="J3954" s="27"/>
    </row>
    <row r="3955" spans="1:10" x14ac:dyDescent="0.3">
      <c r="A3955" s="27"/>
      <c r="J3955" s="27"/>
    </row>
    <row r="3956" spans="1:10" x14ac:dyDescent="0.3">
      <c r="A3956" s="27"/>
      <c r="J3956" s="27"/>
    </row>
    <row r="3957" spans="1:10" x14ac:dyDescent="0.3">
      <c r="A3957" s="27"/>
      <c r="J3957" s="27"/>
    </row>
    <row r="3958" spans="1:10" x14ac:dyDescent="0.3">
      <c r="A3958" s="27"/>
      <c r="J3958" s="27"/>
    </row>
    <row r="3959" spans="1:10" x14ac:dyDescent="0.3">
      <c r="A3959" s="27"/>
      <c r="J3959" s="27"/>
    </row>
    <row r="3960" spans="1:10" x14ac:dyDescent="0.3">
      <c r="A3960" s="27"/>
      <c r="J3960" s="27"/>
    </row>
    <row r="3961" spans="1:10" x14ac:dyDescent="0.3">
      <c r="A3961" s="27"/>
      <c r="J3961" s="27"/>
    </row>
    <row r="3962" spans="1:10" x14ac:dyDescent="0.3">
      <c r="A3962" s="27"/>
      <c r="J3962" s="27"/>
    </row>
    <row r="3963" spans="1:10" x14ac:dyDescent="0.3">
      <c r="A3963" s="27"/>
      <c r="J3963" s="27"/>
    </row>
    <row r="3964" spans="1:10" x14ac:dyDescent="0.3">
      <c r="A3964" s="27"/>
      <c r="J3964" s="27"/>
    </row>
    <row r="3965" spans="1:10" x14ac:dyDescent="0.3">
      <c r="A3965" s="27"/>
      <c r="J3965" s="27"/>
    </row>
    <row r="3966" spans="1:10" x14ac:dyDescent="0.3">
      <c r="A3966" s="27"/>
      <c r="J3966" s="27"/>
    </row>
    <row r="3967" spans="1:10" x14ac:dyDescent="0.3">
      <c r="A3967" s="27"/>
      <c r="J3967" s="27"/>
    </row>
    <row r="3968" spans="1:10" x14ac:dyDescent="0.3">
      <c r="A3968" s="27"/>
      <c r="J3968" s="27"/>
    </row>
    <row r="3969" spans="1:10" x14ac:dyDescent="0.3">
      <c r="A3969" s="27"/>
      <c r="J3969" s="27"/>
    </row>
    <row r="3970" spans="1:10" x14ac:dyDescent="0.3">
      <c r="A3970" s="27"/>
      <c r="J3970" s="27"/>
    </row>
    <row r="3971" spans="1:10" x14ac:dyDescent="0.3">
      <c r="A3971" s="27"/>
      <c r="J3971" s="27"/>
    </row>
    <row r="3972" spans="1:10" x14ac:dyDescent="0.3">
      <c r="A3972" s="27"/>
      <c r="J3972" s="27"/>
    </row>
    <row r="3973" spans="1:10" x14ac:dyDescent="0.3">
      <c r="A3973" s="27"/>
      <c r="J3973" s="27"/>
    </row>
    <row r="3974" spans="1:10" x14ac:dyDescent="0.3">
      <c r="A3974" s="27"/>
      <c r="J3974" s="27"/>
    </row>
    <row r="3975" spans="1:10" x14ac:dyDescent="0.3">
      <c r="A3975" s="27"/>
      <c r="J3975" s="27"/>
    </row>
    <row r="3976" spans="1:10" x14ac:dyDescent="0.3">
      <c r="A3976" s="27"/>
      <c r="J3976" s="27"/>
    </row>
    <row r="3977" spans="1:10" x14ac:dyDescent="0.3">
      <c r="A3977" s="27"/>
      <c r="J3977" s="27"/>
    </row>
    <row r="3978" spans="1:10" x14ac:dyDescent="0.3">
      <c r="A3978" s="27"/>
      <c r="J3978" s="27"/>
    </row>
    <row r="3979" spans="1:10" x14ac:dyDescent="0.3">
      <c r="A3979" s="27"/>
      <c r="J3979" s="27"/>
    </row>
    <row r="3980" spans="1:10" x14ac:dyDescent="0.3">
      <c r="A3980" s="27"/>
      <c r="J3980" s="27"/>
    </row>
    <row r="3981" spans="1:10" x14ac:dyDescent="0.3">
      <c r="A3981" s="27"/>
      <c r="J3981" s="27"/>
    </row>
    <row r="3982" spans="1:10" x14ac:dyDescent="0.3">
      <c r="A3982" s="27"/>
      <c r="J3982" s="27"/>
    </row>
    <row r="3983" spans="1:10" x14ac:dyDescent="0.3">
      <c r="A3983" s="27"/>
      <c r="J3983" s="27"/>
    </row>
    <row r="3984" spans="1:10" x14ac:dyDescent="0.3">
      <c r="A3984" s="27"/>
      <c r="J3984" s="27"/>
    </row>
    <row r="3985" spans="1:10" x14ac:dyDescent="0.3">
      <c r="A3985" s="27"/>
      <c r="J3985" s="27"/>
    </row>
    <row r="3986" spans="1:10" x14ac:dyDescent="0.3">
      <c r="A3986" s="27"/>
      <c r="J3986" s="27"/>
    </row>
    <row r="3987" spans="1:10" x14ac:dyDescent="0.3">
      <c r="A3987" s="27"/>
      <c r="J3987" s="27"/>
    </row>
    <row r="3988" spans="1:10" x14ac:dyDescent="0.3">
      <c r="A3988" s="27"/>
      <c r="J3988" s="27"/>
    </row>
    <row r="3989" spans="1:10" x14ac:dyDescent="0.3">
      <c r="A3989" s="27"/>
      <c r="J3989" s="27"/>
    </row>
    <row r="3990" spans="1:10" x14ac:dyDescent="0.3">
      <c r="A3990" s="27"/>
      <c r="J3990" s="27"/>
    </row>
    <row r="3991" spans="1:10" x14ac:dyDescent="0.3">
      <c r="A3991" s="27"/>
      <c r="J3991" s="27"/>
    </row>
    <row r="3992" spans="1:10" x14ac:dyDescent="0.3">
      <c r="A3992" s="27"/>
      <c r="J3992" s="27"/>
    </row>
    <row r="3993" spans="1:10" x14ac:dyDescent="0.3">
      <c r="A3993" s="27"/>
      <c r="J3993" s="27"/>
    </row>
    <row r="3994" spans="1:10" x14ac:dyDescent="0.3">
      <c r="A3994" s="27"/>
      <c r="J3994" s="27"/>
    </row>
    <row r="3995" spans="1:10" x14ac:dyDescent="0.3">
      <c r="A3995" s="27"/>
      <c r="J3995" s="27"/>
    </row>
    <row r="3996" spans="1:10" x14ac:dyDescent="0.3">
      <c r="A3996" s="27"/>
      <c r="J3996" s="27"/>
    </row>
    <row r="3997" spans="1:10" x14ac:dyDescent="0.3">
      <c r="A3997" s="27"/>
      <c r="J3997" s="27"/>
    </row>
    <row r="3998" spans="1:10" x14ac:dyDescent="0.3">
      <c r="A3998" s="27"/>
      <c r="J3998" s="27"/>
    </row>
    <row r="3999" spans="1:10" x14ac:dyDescent="0.3">
      <c r="A3999" s="27"/>
      <c r="J3999" s="27"/>
    </row>
    <row r="4000" spans="1:10" x14ac:dyDescent="0.3">
      <c r="A4000" s="27"/>
      <c r="J4000" s="27"/>
    </row>
    <row r="4001" spans="1:10" x14ac:dyDescent="0.3">
      <c r="A4001" s="27"/>
      <c r="J4001" s="27"/>
    </row>
    <row r="4002" spans="1:10" x14ac:dyDescent="0.3">
      <c r="A4002" s="27"/>
      <c r="J4002" s="27"/>
    </row>
    <row r="4003" spans="1:10" x14ac:dyDescent="0.3">
      <c r="A4003" s="27"/>
      <c r="J4003" s="27"/>
    </row>
    <row r="4004" spans="1:10" x14ac:dyDescent="0.3">
      <c r="A4004" s="27"/>
      <c r="J4004" s="27"/>
    </row>
    <row r="4005" spans="1:10" x14ac:dyDescent="0.3">
      <c r="A4005" s="27"/>
      <c r="J4005" s="27"/>
    </row>
    <row r="4006" spans="1:10" x14ac:dyDescent="0.3">
      <c r="A4006" s="27"/>
      <c r="J4006" s="27"/>
    </row>
    <row r="4007" spans="1:10" x14ac:dyDescent="0.3">
      <c r="A4007" s="27"/>
      <c r="J4007" s="27"/>
    </row>
    <row r="4008" spans="1:10" x14ac:dyDescent="0.3">
      <c r="A4008" s="27"/>
      <c r="J4008" s="27"/>
    </row>
    <row r="4009" spans="1:10" x14ac:dyDescent="0.3">
      <c r="A4009" s="27"/>
      <c r="J4009" s="27"/>
    </row>
    <row r="4010" spans="1:10" x14ac:dyDescent="0.3">
      <c r="A4010" s="27"/>
      <c r="J4010" s="27"/>
    </row>
    <row r="4011" spans="1:10" x14ac:dyDescent="0.3">
      <c r="A4011" s="27"/>
      <c r="J4011" s="27"/>
    </row>
    <row r="4012" spans="1:10" x14ac:dyDescent="0.3">
      <c r="A4012" s="27"/>
      <c r="J4012" s="27"/>
    </row>
    <row r="4013" spans="1:10" x14ac:dyDescent="0.3">
      <c r="A4013" s="27"/>
      <c r="J4013" s="27"/>
    </row>
    <row r="4014" spans="1:10" x14ac:dyDescent="0.3">
      <c r="A4014" s="27"/>
      <c r="J4014" s="27"/>
    </row>
    <row r="4015" spans="1:10" x14ac:dyDescent="0.3">
      <c r="A4015" s="27"/>
      <c r="J4015" s="27"/>
    </row>
    <row r="4016" spans="1:10" x14ac:dyDescent="0.3">
      <c r="A4016" s="27"/>
      <c r="J4016" s="27"/>
    </row>
    <row r="4017" spans="1:10" x14ac:dyDescent="0.3">
      <c r="A4017" s="27"/>
      <c r="J4017" s="27"/>
    </row>
    <row r="4018" spans="1:10" x14ac:dyDescent="0.3">
      <c r="A4018" s="27"/>
      <c r="J4018" s="27"/>
    </row>
    <row r="4019" spans="1:10" x14ac:dyDescent="0.3">
      <c r="A4019" s="27"/>
      <c r="J4019" s="27"/>
    </row>
    <row r="4020" spans="1:10" x14ac:dyDescent="0.3">
      <c r="A4020" s="27"/>
      <c r="J4020" s="27"/>
    </row>
    <row r="4021" spans="1:10" x14ac:dyDescent="0.3">
      <c r="A4021" s="27"/>
      <c r="J4021" s="27"/>
    </row>
    <row r="4022" spans="1:10" x14ac:dyDescent="0.3">
      <c r="A4022" s="27"/>
      <c r="J4022" s="27"/>
    </row>
    <row r="4023" spans="1:10" x14ac:dyDescent="0.3">
      <c r="A4023" s="27"/>
      <c r="J4023" s="27"/>
    </row>
    <row r="4024" spans="1:10" x14ac:dyDescent="0.3">
      <c r="A4024" s="27"/>
      <c r="J4024" s="27"/>
    </row>
    <row r="4025" spans="1:10" x14ac:dyDescent="0.3">
      <c r="A4025" s="27"/>
      <c r="J4025" s="27"/>
    </row>
    <row r="4026" spans="1:10" x14ac:dyDescent="0.3">
      <c r="A4026" s="27"/>
      <c r="J4026" s="27"/>
    </row>
    <row r="4027" spans="1:10" x14ac:dyDescent="0.3">
      <c r="A4027" s="27"/>
      <c r="J4027" s="27"/>
    </row>
    <row r="4028" spans="1:10" x14ac:dyDescent="0.3">
      <c r="A4028" s="27"/>
      <c r="J4028" s="27"/>
    </row>
    <row r="4029" spans="1:10" x14ac:dyDescent="0.3">
      <c r="A4029" s="27"/>
      <c r="J4029" s="27"/>
    </row>
    <row r="4030" spans="1:10" x14ac:dyDescent="0.3">
      <c r="A4030" s="27"/>
      <c r="J4030" s="27"/>
    </row>
    <row r="4031" spans="1:10" x14ac:dyDescent="0.3">
      <c r="A4031" s="27"/>
      <c r="J4031" s="27"/>
    </row>
    <row r="4032" spans="1:10" x14ac:dyDescent="0.3">
      <c r="A4032" s="27"/>
      <c r="J4032" s="27"/>
    </row>
    <row r="4033" spans="1:10" x14ac:dyDescent="0.3">
      <c r="A4033" s="27"/>
      <c r="J4033" s="27"/>
    </row>
    <row r="4034" spans="1:10" x14ac:dyDescent="0.3">
      <c r="A4034" s="27"/>
      <c r="J4034" s="27"/>
    </row>
    <row r="4035" spans="1:10" x14ac:dyDescent="0.3">
      <c r="A4035" s="27"/>
      <c r="J4035" s="27"/>
    </row>
    <row r="4036" spans="1:10" x14ac:dyDescent="0.3">
      <c r="A4036" s="27"/>
      <c r="J4036" s="27"/>
    </row>
    <row r="4037" spans="1:10" x14ac:dyDescent="0.3">
      <c r="A4037" s="27"/>
      <c r="J4037" s="27"/>
    </row>
    <row r="4038" spans="1:10" x14ac:dyDescent="0.3">
      <c r="A4038" s="27"/>
      <c r="J4038" s="27"/>
    </row>
    <row r="4039" spans="1:10" x14ac:dyDescent="0.3">
      <c r="A4039" s="27"/>
      <c r="J4039" s="27"/>
    </row>
    <row r="4040" spans="1:10" x14ac:dyDescent="0.3">
      <c r="A4040" s="27"/>
      <c r="J4040" s="27"/>
    </row>
    <row r="4041" spans="1:10" x14ac:dyDescent="0.3">
      <c r="A4041" s="27"/>
      <c r="J4041" s="27"/>
    </row>
    <row r="4042" spans="1:10" x14ac:dyDescent="0.3">
      <c r="A4042" s="27"/>
      <c r="J4042" s="27"/>
    </row>
    <row r="4043" spans="1:10" x14ac:dyDescent="0.3">
      <c r="A4043" s="27"/>
      <c r="J4043" s="27"/>
    </row>
    <row r="4044" spans="1:10" x14ac:dyDescent="0.3">
      <c r="A4044" s="27"/>
      <c r="J4044" s="27"/>
    </row>
    <row r="4045" spans="1:10" x14ac:dyDescent="0.3">
      <c r="A4045" s="27"/>
      <c r="J4045" s="27"/>
    </row>
    <row r="4046" spans="1:10" x14ac:dyDescent="0.3">
      <c r="A4046" s="27"/>
      <c r="J4046" s="27"/>
    </row>
    <row r="4047" spans="1:10" x14ac:dyDescent="0.3">
      <c r="A4047" s="27"/>
      <c r="J4047" s="27"/>
    </row>
    <row r="4048" spans="1:10" x14ac:dyDescent="0.3">
      <c r="A4048" s="27"/>
      <c r="J4048" s="27"/>
    </row>
    <row r="4049" spans="1:10" x14ac:dyDescent="0.3">
      <c r="A4049" s="27"/>
      <c r="J4049" s="27"/>
    </row>
    <row r="4050" spans="1:10" x14ac:dyDescent="0.3">
      <c r="A4050" s="27"/>
      <c r="J4050" s="27"/>
    </row>
    <row r="4051" spans="1:10" x14ac:dyDescent="0.3">
      <c r="A4051" s="27"/>
      <c r="J4051" s="27"/>
    </row>
    <row r="4052" spans="1:10" x14ac:dyDescent="0.3">
      <c r="A4052" s="27"/>
      <c r="J4052" s="27"/>
    </row>
    <row r="4053" spans="1:10" x14ac:dyDescent="0.3">
      <c r="A4053" s="27"/>
      <c r="J4053" s="27"/>
    </row>
    <row r="4054" spans="1:10" x14ac:dyDescent="0.3">
      <c r="A4054" s="27"/>
      <c r="J4054" s="27"/>
    </row>
    <row r="4055" spans="1:10" x14ac:dyDescent="0.3">
      <c r="A4055" s="27"/>
      <c r="J4055" s="27"/>
    </row>
    <row r="4056" spans="1:10" x14ac:dyDescent="0.3">
      <c r="A4056" s="27"/>
      <c r="J4056" s="27"/>
    </row>
    <row r="4057" spans="1:10" x14ac:dyDescent="0.3">
      <c r="A4057" s="27"/>
      <c r="J4057" s="27"/>
    </row>
    <row r="4058" spans="1:10" x14ac:dyDescent="0.3">
      <c r="A4058" s="27"/>
      <c r="J4058" s="27"/>
    </row>
    <row r="4059" spans="1:10" x14ac:dyDescent="0.3">
      <c r="A4059" s="27"/>
      <c r="J4059" s="27"/>
    </row>
    <row r="4060" spans="1:10" x14ac:dyDescent="0.3">
      <c r="A4060" s="27"/>
      <c r="J4060" s="27"/>
    </row>
    <row r="4061" spans="1:10" x14ac:dyDescent="0.3">
      <c r="A4061" s="27"/>
      <c r="J4061" s="27"/>
    </row>
    <row r="4062" spans="1:10" x14ac:dyDescent="0.3">
      <c r="A4062" s="27"/>
      <c r="J4062" s="27"/>
    </row>
    <row r="4063" spans="1:10" x14ac:dyDescent="0.3">
      <c r="A4063" s="27"/>
      <c r="J4063" s="27"/>
    </row>
    <row r="4064" spans="1:10" x14ac:dyDescent="0.3">
      <c r="A4064" s="27"/>
      <c r="J4064" s="27"/>
    </row>
    <row r="4065" spans="1:10" x14ac:dyDescent="0.3">
      <c r="A4065" s="27"/>
      <c r="J4065" s="27"/>
    </row>
    <row r="4066" spans="1:10" x14ac:dyDescent="0.3">
      <c r="A4066" s="27"/>
      <c r="J4066" s="27"/>
    </row>
    <row r="4067" spans="1:10" x14ac:dyDescent="0.3">
      <c r="A4067" s="27"/>
      <c r="J4067" s="27"/>
    </row>
    <row r="4068" spans="1:10" x14ac:dyDescent="0.3">
      <c r="A4068" s="27"/>
      <c r="J4068" s="27"/>
    </row>
    <row r="4069" spans="1:10" x14ac:dyDescent="0.3">
      <c r="A4069" s="27"/>
      <c r="J4069" s="27"/>
    </row>
    <row r="4070" spans="1:10" x14ac:dyDescent="0.3">
      <c r="A4070" s="27"/>
      <c r="J4070" s="27"/>
    </row>
    <row r="4071" spans="1:10" x14ac:dyDescent="0.3">
      <c r="A4071" s="27"/>
      <c r="J4071" s="27"/>
    </row>
    <row r="4072" spans="1:10" x14ac:dyDescent="0.3">
      <c r="A4072" s="27"/>
      <c r="J4072" s="27"/>
    </row>
    <row r="4073" spans="1:10" x14ac:dyDescent="0.3">
      <c r="A4073" s="27"/>
      <c r="J4073" s="27"/>
    </row>
    <row r="4074" spans="1:10" x14ac:dyDescent="0.3">
      <c r="A4074" s="27"/>
      <c r="J4074" s="27"/>
    </row>
    <row r="4075" spans="1:10" x14ac:dyDescent="0.3">
      <c r="A4075" s="27"/>
      <c r="J4075" s="27"/>
    </row>
    <row r="4076" spans="1:10" x14ac:dyDescent="0.3">
      <c r="A4076" s="27"/>
      <c r="J4076" s="27"/>
    </row>
    <row r="4077" spans="1:10" x14ac:dyDescent="0.3">
      <c r="A4077" s="27"/>
      <c r="J4077" s="27"/>
    </row>
    <row r="4078" spans="1:10" x14ac:dyDescent="0.3">
      <c r="A4078" s="27"/>
      <c r="J4078" s="27"/>
    </row>
    <row r="4079" spans="1:10" x14ac:dyDescent="0.3">
      <c r="A4079" s="27"/>
      <c r="J4079" s="27"/>
    </row>
    <row r="4080" spans="1:10" x14ac:dyDescent="0.3">
      <c r="A4080" s="27"/>
      <c r="J4080" s="27"/>
    </row>
    <row r="4081" spans="1:10" x14ac:dyDescent="0.3">
      <c r="A4081" s="27"/>
      <c r="J4081" s="27"/>
    </row>
    <row r="4082" spans="1:10" x14ac:dyDescent="0.3">
      <c r="A4082" s="27"/>
      <c r="J4082" s="27"/>
    </row>
    <row r="4083" spans="1:10" x14ac:dyDescent="0.3">
      <c r="A4083" s="27"/>
      <c r="J4083" s="27"/>
    </row>
    <row r="4084" spans="1:10" x14ac:dyDescent="0.3">
      <c r="A4084" s="27"/>
      <c r="J4084" s="27"/>
    </row>
    <row r="4085" spans="1:10" x14ac:dyDescent="0.3">
      <c r="A4085" s="27"/>
      <c r="J4085" s="27"/>
    </row>
    <row r="4086" spans="1:10" x14ac:dyDescent="0.3">
      <c r="A4086" s="27"/>
      <c r="J4086" s="27"/>
    </row>
    <row r="4087" spans="1:10" x14ac:dyDescent="0.3">
      <c r="A4087" s="27"/>
      <c r="J4087" s="27"/>
    </row>
    <row r="4088" spans="1:10" x14ac:dyDescent="0.3">
      <c r="A4088" s="27"/>
      <c r="J4088" s="27"/>
    </row>
    <row r="4089" spans="1:10" x14ac:dyDescent="0.3">
      <c r="A4089" s="27"/>
      <c r="J4089" s="27"/>
    </row>
    <row r="4090" spans="1:10" x14ac:dyDescent="0.3">
      <c r="A4090" s="27"/>
      <c r="J4090" s="27"/>
    </row>
    <row r="4091" spans="1:10" x14ac:dyDescent="0.3">
      <c r="A4091" s="27"/>
      <c r="J4091" s="27"/>
    </row>
    <row r="4092" spans="1:10" x14ac:dyDescent="0.3">
      <c r="A4092" s="27"/>
      <c r="J4092" s="27"/>
    </row>
    <row r="4093" spans="1:10" x14ac:dyDescent="0.3">
      <c r="A4093" s="27"/>
      <c r="J4093" s="27"/>
    </row>
    <row r="4094" spans="1:10" x14ac:dyDescent="0.3">
      <c r="A4094" s="27"/>
      <c r="J4094" s="27"/>
    </row>
    <row r="4095" spans="1:10" x14ac:dyDescent="0.3">
      <c r="A4095" s="27"/>
      <c r="J4095" s="27"/>
    </row>
    <row r="4096" spans="1:10" x14ac:dyDescent="0.3">
      <c r="A4096" s="27"/>
      <c r="J4096" s="27"/>
    </row>
    <row r="4097" spans="1:10" x14ac:dyDescent="0.3">
      <c r="A4097" s="27"/>
      <c r="J4097" s="27"/>
    </row>
    <row r="4098" spans="1:10" x14ac:dyDescent="0.3">
      <c r="A4098" s="27"/>
      <c r="J4098" s="27"/>
    </row>
    <row r="4099" spans="1:10" x14ac:dyDescent="0.3">
      <c r="A4099" s="27"/>
      <c r="J4099" s="27"/>
    </row>
    <row r="4100" spans="1:10" x14ac:dyDescent="0.3">
      <c r="A4100" s="27"/>
      <c r="J4100" s="27"/>
    </row>
    <row r="4101" spans="1:10" x14ac:dyDescent="0.3">
      <c r="A4101" s="27"/>
      <c r="J4101" s="27"/>
    </row>
    <row r="4102" spans="1:10" x14ac:dyDescent="0.3">
      <c r="A4102" s="27"/>
      <c r="J4102" s="27"/>
    </row>
    <row r="4103" spans="1:10" x14ac:dyDescent="0.3">
      <c r="A4103" s="27"/>
      <c r="J4103" s="27"/>
    </row>
    <row r="4104" spans="1:10" x14ac:dyDescent="0.3">
      <c r="A4104" s="27"/>
      <c r="J4104" s="27"/>
    </row>
    <row r="4105" spans="1:10" x14ac:dyDescent="0.3">
      <c r="A4105" s="27"/>
      <c r="J4105" s="27"/>
    </row>
    <row r="4106" spans="1:10" x14ac:dyDescent="0.3">
      <c r="A4106" s="27"/>
      <c r="J4106" s="27"/>
    </row>
    <row r="4107" spans="1:10" x14ac:dyDescent="0.3">
      <c r="A4107" s="27"/>
      <c r="J4107" s="27"/>
    </row>
    <row r="4108" spans="1:10" x14ac:dyDescent="0.3">
      <c r="A4108" s="27"/>
      <c r="J4108" s="27"/>
    </row>
    <row r="4109" spans="1:10" x14ac:dyDescent="0.3">
      <c r="A4109" s="27"/>
      <c r="J4109" s="27"/>
    </row>
    <row r="4110" spans="1:10" x14ac:dyDescent="0.3">
      <c r="A4110" s="27"/>
      <c r="J4110" s="27"/>
    </row>
    <row r="4111" spans="1:10" x14ac:dyDescent="0.3">
      <c r="A4111" s="27"/>
      <c r="J4111" s="27"/>
    </row>
    <row r="4112" spans="1:10" x14ac:dyDescent="0.3">
      <c r="A4112" s="27"/>
      <c r="J4112" s="27"/>
    </row>
    <row r="4113" spans="1:10" x14ac:dyDescent="0.3">
      <c r="A4113" s="27"/>
      <c r="J4113" s="27"/>
    </row>
    <row r="4114" spans="1:10" x14ac:dyDescent="0.3">
      <c r="A4114" s="27"/>
      <c r="J4114" s="27"/>
    </row>
    <row r="4115" spans="1:10" x14ac:dyDescent="0.3">
      <c r="A4115" s="27"/>
      <c r="J4115" s="27"/>
    </row>
    <row r="4116" spans="1:10" x14ac:dyDescent="0.3">
      <c r="A4116" s="27"/>
      <c r="J4116" s="27"/>
    </row>
    <row r="4117" spans="1:10" x14ac:dyDescent="0.3">
      <c r="A4117" s="27"/>
      <c r="J4117" s="27"/>
    </row>
    <row r="4118" spans="1:10" x14ac:dyDescent="0.3">
      <c r="A4118" s="27"/>
      <c r="J4118" s="27"/>
    </row>
    <row r="4119" spans="1:10" x14ac:dyDescent="0.3">
      <c r="A4119" s="27"/>
      <c r="J4119" s="27"/>
    </row>
    <row r="4120" spans="1:10" x14ac:dyDescent="0.3">
      <c r="A4120" s="27"/>
      <c r="J4120" s="27"/>
    </row>
    <row r="4121" spans="1:10" x14ac:dyDescent="0.3">
      <c r="A4121" s="27"/>
      <c r="J4121" s="27"/>
    </row>
    <row r="4122" spans="1:10" x14ac:dyDescent="0.3">
      <c r="A4122" s="27"/>
      <c r="J4122" s="27"/>
    </row>
    <row r="4123" spans="1:10" x14ac:dyDescent="0.3">
      <c r="A4123" s="27"/>
      <c r="J4123" s="27"/>
    </row>
    <row r="4124" spans="1:10" x14ac:dyDescent="0.3">
      <c r="A4124" s="27"/>
      <c r="J4124" s="27"/>
    </row>
    <row r="4125" spans="1:10" x14ac:dyDescent="0.3">
      <c r="A4125" s="27"/>
      <c r="J4125" s="27"/>
    </row>
    <row r="4126" spans="1:10" x14ac:dyDescent="0.3">
      <c r="A4126" s="27"/>
      <c r="J4126" s="27"/>
    </row>
    <row r="4127" spans="1:10" x14ac:dyDescent="0.3">
      <c r="A4127" s="27"/>
      <c r="J4127" s="27"/>
    </row>
    <row r="4128" spans="1:10" x14ac:dyDescent="0.3">
      <c r="A4128" s="27"/>
      <c r="J4128" s="27"/>
    </row>
    <row r="4129" spans="1:10" x14ac:dyDescent="0.3">
      <c r="A4129" s="27"/>
      <c r="J4129" s="27"/>
    </row>
    <row r="4130" spans="1:10" x14ac:dyDescent="0.3">
      <c r="A4130" s="27"/>
      <c r="J4130" s="27"/>
    </row>
    <row r="4131" spans="1:10" x14ac:dyDescent="0.3">
      <c r="A4131" s="27"/>
      <c r="J4131" s="27"/>
    </row>
    <row r="4132" spans="1:10" x14ac:dyDescent="0.3">
      <c r="A4132" s="27"/>
      <c r="J4132" s="27"/>
    </row>
    <row r="4133" spans="1:10" x14ac:dyDescent="0.3">
      <c r="A4133" s="27"/>
      <c r="J4133" s="27"/>
    </row>
    <row r="4134" spans="1:10" x14ac:dyDescent="0.3">
      <c r="A4134" s="27"/>
      <c r="J4134" s="27"/>
    </row>
    <row r="4135" spans="1:10" x14ac:dyDescent="0.3">
      <c r="A4135" s="27"/>
      <c r="J4135" s="27"/>
    </row>
    <row r="4136" spans="1:10" x14ac:dyDescent="0.3">
      <c r="A4136" s="27"/>
      <c r="J4136" s="27"/>
    </row>
    <row r="4137" spans="1:10" x14ac:dyDescent="0.3">
      <c r="A4137" s="27"/>
      <c r="J4137" s="27"/>
    </row>
    <row r="4138" spans="1:10" x14ac:dyDescent="0.3">
      <c r="A4138" s="27"/>
      <c r="J4138" s="27"/>
    </row>
    <row r="4139" spans="1:10" x14ac:dyDescent="0.3">
      <c r="A4139" s="27"/>
      <c r="J4139" s="27"/>
    </row>
    <row r="4140" spans="1:10" x14ac:dyDescent="0.3">
      <c r="A4140" s="27"/>
      <c r="J4140" s="27"/>
    </row>
    <row r="4141" spans="1:10" x14ac:dyDescent="0.3">
      <c r="A4141" s="27"/>
      <c r="J4141" s="27"/>
    </row>
    <row r="4142" spans="1:10" x14ac:dyDescent="0.3">
      <c r="A4142" s="27"/>
      <c r="J4142" s="27"/>
    </row>
    <row r="4143" spans="1:10" x14ac:dyDescent="0.3">
      <c r="A4143" s="27"/>
      <c r="J4143" s="27"/>
    </row>
    <row r="4144" spans="1:10" x14ac:dyDescent="0.3">
      <c r="A4144" s="27"/>
      <c r="J4144" s="27"/>
    </row>
    <row r="4145" spans="1:10" x14ac:dyDescent="0.3">
      <c r="A4145" s="27"/>
      <c r="J4145" s="27"/>
    </row>
    <row r="4146" spans="1:10" x14ac:dyDescent="0.3">
      <c r="A4146" s="27"/>
      <c r="J4146" s="27"/>
    </row>
    <row r="4147" spans="1:10" x14ac:dyDescent="0.3">
      <c r="A4147" s="27"/>
      <c r="J4147" s="27"/>
    </row>
    <row r="4148" spans="1:10" x14ac:dyDescent="0.3">
      <c r="A4148" s="27"/>
      <c r="J4148" s="27"/>
    </row>
    <row r="4149" spans="1:10" x14ac:dyDescent="0.3">
      <c r="A4149" s="27"/>
      <c r="J4149" s="27"/>
    </row>
    <row r="4150" spans="1:10" x14ac:dyDescent="0.3">
      <c r="A4150" s="27"/>
      <c r="J4150" s="27"/>
    </row>
    <row r="4151" spans="1:10" x14ac:dyDescent="0.3">
      <c r="A4151" s="27"/>
      <c r="J4151" s="27"/>
    </row>
    <row r="4152" spans="1:10" x14ac:dyDescent="0.3">
      <c r="A4152" s="27"/>
      <c r="J4152" s="27"/>
    </row>
    <row r="4153" spans="1:10" x14ac:dyDescent="0.3">
      <c r="A4153" s="27"/>
      <c r="J4153" s="27"/>
    </row>
    <row r="4154" spans="1:10" x14ac:dyDescent="0.3">
      <c r="A4154" s="27"/>
      <c r="J4154" s="27"/>
    </row>
    <row r="4155" spans="1:10" x14ac:dyDescent="0.3">
      <c r="A4155" s="27"/>
      <c r="J4155" s="27"/>
    </row>
    <row r="4156" spans="1:10" x14ac:dyDescent="0.3">
      <c r="A4156" s="27"/>
      <c r="J4156" s="27"/>
    </row>
    <row r="4157" spans="1:10" x14ac:dyDescent="0.3">
      <c r="A4157" s="27"/>
      <c r="J4157" s="27"/>
    </row>
    <row r="4158" spans="1:10" x14ac:dyDescent="0.3">
      <c r="A4158" s="27"/>
      <c r="J4158" s="27"/>
    </row>
    <row r="4159" spans="1:10" x14ac:dyDescent="0.3">
      <c r="A4159" s="27"/>
      <c r="J4159" s="27"/>
    </row>
    <row r="4160" spans="1:10" x14ac:dyDescent="0.3">
      <c r="A4160" s="27"/>
      <c r="J4160" s="27"/>
    </row>
    <row r="4161" spans="1:10" x14ac:dyDescent="0.3">
      <c r="A4161" s="27"/>
      <c r="J4161" s="27"/>
    </row>
    <row r="4162" spans="1:10" x14ac:dyDescent="0.3">
      <c r="A4162" s="27"/>
      <c r="J4162" s="27"/>
    </row>
    <row r="4163" spans="1:10" x14ac:dyDescent="0.3">
      <c r="A4163" s="27"/>
      <c r="J4163" s="27"/>
    </row>
    <row r="4164" spans="1:10" x14ac:dyDescent="0.3">
      <c r="A4164" s="27"/>
      <c r="J4164" s="27"/>
    </row>
    <row r="4165" spans="1:10" x14ac:dyDescent="0.3">
      <c r="A4165" s="27"/>
      <c r="J4165" s="27"/>
    </row>
    <row r="4166" spans="1:10" x14ac:dyDescent="0.3">
      <c r="A4166" s="27"/>
      <c r="J4166" s="27"/>
    </row>
    <row r="4167" spans="1:10" x14ac:dyDescent="0.3">
      <c r="A4167" s="27"/>
      <c r="J4167" s="27"/>
    </row>
    <row r="4168" spans="1:10" x14ac:dyDescent="0.3">
      <c r="A4168" s="27"/>
      <c r="J4168" s="27"/>
    </row>
    <row r="4169" spans="1:10" x14ac:dyDescent="0.3">
      <c r="A4169" s="27"/>
      <c r="J4169" s="27"/>
    </row>
    <row r="4170" spans="1:10" x14ac:dyDescent="0.3">
      <c r="A4170" s="27"/>
      <c r="J4170" s="27"/>
    </row>
    <row r="4171" spans="1:10" x14ac:dyDescent="0.3">
      <c r="A4171" s="27"/>
      <c r="J4171" s="27"/>
    </row>
    <row r="4172" spans="1:10" x14ac:dyDescent="0.3">
      <c r="A4172" s="27"/>
      <c r="J4172" s="27"/>
    </row>
    <row r="4173" spans="1:10" x14ac:dyDescent="0.3">
      <c r="A4173" s="27"/>
      <c r="J4173" s="27"/>
    </row>
    <row r="4174" spans="1:10" x14ac:dyDescent="0.3">
      <c r="A4174" s="27"/>
      <c r="J4174" s="27"/>
    </row>
    <row r="4175" spans="1:10" x14ac:dyDescent="0.3">
      <c r="A4175" s="27"/>
      <c r="J4175" s="27"/>
    </row>
    <row r="4176" spans="1:10" x14ac:dyDescent="0.3">
      <c r="A4176" s="27"/>
      <c r="J4176" s="27"/>
    </row>
    <row r="4177" spans="1:10" x14ac:dyDescent="0.3">
      <c r="A4177" s="27"/>
      <c r="J4177" s="27"/>
    </row>
    <row r="4178" spans="1:10" x14ac:dyDescent="0.3">
      <c r="A4178" s="27"/>
      <c r="J4178" s="27"/>
    </row>
    <row r="4179" spans="1:10" x14ac:dyDescent="0.3">
      <c r="A4179" s="27"/>
      <c r="J4179" s="27"/>
    </row>
    <row r="4180" spans="1:10" x14ac:dyDescent="0.3">
      <c r="A4180" s="27"/>
      <c r="J4180" s="27"/>
    </row>
    <row r="4181" spans="1:10" x14ac:dyDescent="0.3">
      <c r="A4181" s="27"/>
      <c r="J4181" s="27"/>
    </row>
    <row r="4182" spans="1:10" x14ac:dyDescent="0.3">
      <c r="A4182" s="27"/>
      <c r="J4182" s="27"/>
    </row>
    <row r="4183" spans="1:10" x14ac:dyDescent="0.3">
      <c r="A4183" s="27"/>
      <c r="J4183" s="27"/>
    </row>
    <row r="4184" spans="1:10" x14ac:dyDescent="0.3">
      <c r="A4184" s="27"/>
      <c r="J4184" s="27"/>
    </row>
    <row r="4185" spans="1:10" x14ac:dyDescent="0.3">
      <c r="A4185" s="27"/>
      <c r="J4185" s="27"/>
    </row>
    <row r="4186" spans="1:10" x14ac:dyDescent="0.3">
      <c r="A4186" s="27"/>
      <c r="J4186" s="27"/>
    </row>
    <row r="4187" spans="1:10" x14ac:dyDescent="0.3">
      <c r="A4187" s="27"/>
      <c r="J4187" s="27"/>
    </row>
    <row r="4188" spans="1:10" x14ac:dyDescent="0.3">
      <c r="A4188" s="27"/>
      <c r="J4188" s="27"/>
    </row>
    <row r="4189" spans="1:10" x14ac:dyDescent="0.3">
      <c r="A4189" s="27"/>
      <c r="J4189" s="27"/>
    </row>
    <row r="4190" spans="1:10" x14ac:dyDescent="0.3">
      <c r="A4190" s="27"/>
      <c r="J4190" s="27"/>
    </row>
    <row r="4191" spans="1:10" x14ac:dyDescent="0.3">
      <c r="A4191" s="27"/>
      <c r="J4191" s="27"/>
    </row>
    <row r="4192" spans="1:10" x14ac:dyDescent="0.3">
      <c r="A4192" s="27"/>
      <c r="J4192" s="27"/>
    </row>
    <row r="4193" spans="1:10" x14ac:dyDescent="0.3">
      <c r="A4193" s="27"/>
      <c r="J4193" s="27"/>
    </row>
    <row r="4194" spans="1:10" x14ac:dyDescent="0.3">
      <c r="A4194" s="27"/>
      <c r="J4194" s="27"/>
    </row>
    <row r="4195" spans="1:10" x14ac:dyDescent="0.3">
      <c r="A4195" s="27"/>
      <c r="J4195" s="27"/>
    </row>
    <row r="4196" spans="1:10" x14ac:dyDescent="0.3">
      <c r="A4196" s="27"/>
      <c r="J4196" s="27"/>
    </row>
    <row r="4197" spans="1:10" x14ac:dyDescent="0.3">
      <c r="A4197" s="27"/>
      <c r="J4197" s="27"/>
    </row>
    <row r="4198" spans="1:10" x14ac:dyDescent="0.3">
      <c r="A4198" s="27"/>
      <c r="J4198" s="27"/>
    </row>
    <row r="4199" spans="1:10" x14ac:dyDescent="0.3">
      <c r="A4199" s="27"/>
      <c r="J4199" s="27"/>
    </row>
    <row r="4200" spans="1:10" x14ac:dyDescent="0.3">
      <c r="A4200" s="27"/>
      <c r="J4200" s="27"/>
    </row>
    <row r="4201" spans="1:10" x14ac:dyDescent="0.3">
      <c r="A4201" s="27"/>
      <c r="J4201" s="27"/>
    </row>
    <row r="4202" spans="1:10" x14ac:dyDescent="0.3">
      <c r="A4202" s="27"/>
      <c r="J4202" s="27"/>
    </row>
    <row r="4203" spans="1:10" x14ac:dyDescent="0.3">
      <c r="A4203" s="27"/>
      <c r="J4203" s="27"/>
    </row>
    <row r="4204" spans="1:10" x14ac:dyDescent="0.3">
      <c r="A4204" s="27"/>
      <c r="J4204" s="27"/>
    </row>
    <row r="4205" spans="1:10" x14ac:dyDescent="0.3">
      <c r="A4205" s="27"/>
      <c r="J4205" s="27"/>
    </row>
    <row r="4206" spans="1:10" x14ac:dyDescent="0.3">
      <c r="A4206" s="27"/>
      <c r="J4206" s="27"/>
    </row>
    <row r="4207" spans="1:10" x14ac:dyDescent="0.3">
      <c r="A4207" s="27"/>
      <c r="J4207" s="27"/>
    </row>
    <row r="4208" spans="1:10" x14ac:dyDescent="0.3">
      <c r="A4208" s="27"/>
      <c r="J4208" s="27"/>
    </row>
    <row r="4209" spans="1:10" x14ac:dyDescent="0.3">
      <c r="A4209" s="27"/>
      <c r="J4209" s="27"/>
    </row>
    <row r="4210" spans="1:10" x14ac:dyDescent="0.3">
      <c r="A4210" s="27"/>
      <c r="J4210" s="27"/>
    </row>
    <row r="4211" spans="1:10" x14ac:dyDescent="0.3">
      <c r="A4211" s="27"/>
      <c r="J4211" s="27"/>
    </row>
    <row r="4212" spans="1:10" x14ac:dyDescent="0.3">
      <c r="A4212" s="27"/>
      <c r="J4212" s="27"/>
    </row>
    <row r="4213" spans="1:10" x14ac:dyDescent="0.3">
      <c r="A4213" s="27"/>
      <c r="J4213" s="27"/>
    </row>
    <row r="4214" spans="1:10" x14ac:dyDescent="0.3">
      <c r="A4214" s="27"/>
      <c r="J4214" s="27"/>
    </row>
    <row r="4215" spans="1:10" x14ac:dyDescent="0.3">
      <c r="A4215" s="27"/>
      <c r="J4215" s="27"/>
    </row>
    <row r="4216" spans="1:10" x14ac:dyDescent="0.3">
      <c r="A4216" s="27"/>
      <c r="J4216" s="27"/>
    </row>
    <row r="4217" spans="1:10" x14ac:dyDescent="0.3">
      <c r="A4217" s="27"/>
      <c r="J4217" s="27"/>
    </row>
    <row r="4218" spans="1:10" x14ac:dyDescent="0.3">
      <c r="A4218" s="27"/>
      <c r="J4218" s="27"/>
    </row>
    <row r="4219" spans="1:10" x14ac:dyDescent="0.3">
      <c r="A4219" s="27"/>
      <c r="J4219" s="27"/>
    </row>
    <row r="4220" spans="1:10" x14ac:dyDescent="0.3">
      <c r="A4220" s="27"/>
      <c r="J4220" s="27"/>
    </row>
    <row r="4221" spans="1:10" x14ac:dyDescent="0.3">
      <c r="A4221" s="27"/>
      <c r="J4221" s="27"/>
    </row>
    <row r="4222" spans="1:10" x14ac:dyDescent="0.3">
      <c r="A4222" s="27"/>
      <c r="J4222" s="27"/>
    </row>
    <row r="4223" spans="1:10" x14ac:dyDescent="0.3">
      <c r="A4223" s="27"/>
      <c r="J4223" s="27"/>
    </row>
    <row r="4224" spans="1:10" x14ac:dyDescent="0.3">
      <c r="A4224" s="27"/>
      <c r="J4224" s="27"/>
    </row>
    <row r="4225" spans="1:10" x14ac:dyDescent="0.3">
      <c r="A4225" s="27"/>
      <c r="J4225" s="27"/>
    </row>
    <row r="4226" spans="1:10" x14ac:dyDescent="0.3">
      <c r="A4226" s="27"/>
      <c r="J4226" s="27"/>
    </row>
    <row r="4227" spans="1:10" x14ac:dyDescent="0.3">
      <c r="A4227" s="27"/>
      <c r="J4227" s="27"/>
    </row>
    <row r="4228" spans="1:10" x14ac:dyDescent="0.3">
      <c r="A4228" s="27"/>
      <c r="J4228" s="27"/>
    </row>
    <row r="4229" spans="1:10" x14ac:dyDescent="0.3">
      <c r="A4229" s="27"/>
      <c r="J4229" s="27"/>
    </row>
    <row r="4230" spans="1:10" x14ac:dyDescent="0.3">
      <c r="A4230" s="27"/>
      <c r="J4230" s="27"/>
    </row>
    <row r="4231" spans="1:10" x14ac:dyDescent="0.3">
      <c r="A4231" s="27"/>
      <c r="J4231" s="27"/>
    </row>
    <row r="4232" spans="1:10" x14ac:dyDescent="0.3">
      <c r="A4232" s="27"/>
      <c r="J4232" s="27"/>
    </row>
    <row r="4233" spans="1:10" x14ac:dyDescent="0.3">
      <c r="A4233" s="27"/>
      <c r="J4233" s="27"/>
    </row>
    <row r="4234" spans="1:10" x14ac:dyDescent="0.3">
      <c r="A4234" s="27"/>
      <c r="J4234" s="27"/>
    </row>
    <row r="4235" spans="1:10" x14ac:dyDescent="0.3">
      <c r="A4235" s="27"/>
      <c r="J4235" s="27"/>
    </row>
    <row r="4236" spans="1:10" x14ac:dyDescent="0.3">
      <c r="A4236" s="27"/>
      <c r="J4236" s="27"/>
    </row>
    <row r="4237" spans="1:10" x14ac:dyDescent="0.3">
      <c r="A4237" s="27"/>
      <c r="J4237" s="27"/>
    </row>
    <row r="4238" spans="1:10" x14ac:dyDescent="0.3">
      <c r="A4238" s="27"/>
      <c r="J4238" s="27"/>
    </row>
    <row r="4239" spans="1:10" x14ac:dyDescent="0.3">
      <c r="A4239" s="27"/>
      <c r="J4239" s="27"/>
    </row>
    <row r="4240" spans="1:10" x14ac:dyDescent="0.3">
      <c r="A4240" s="27"/>
      <c r="J4240" s="27"/>
    </row>
    <row r="4241" spans="1:10" x14ac:dyDescent="0.3">
      <c r="A4241" s="27"/>
      <c r="J4241" s="27"/>
    </row>
    <row r="4242" spans="1:10" x14ac:dyDescent="0.3">
      <c r="A4242" s="27"/>
      <c r="J4242" s="27"/>
    </row>
    <row r="4243" spans="1:10" x14ac:dyDescent="0.3">
      <c r="A4243" s="27"/>
      <c r="J4243" s="27"/>
    </row>
    <row r="4244" spans="1:10" x14ac:dyDescent="0.3">
      <c r="A4244" s="27"/>
      <c r="J4244" s="27"/>
    </row>
    <row r="4245" spans="1:10" x14ac:dyDescent="0.3">
      <c r="A4245" s="27"/>
      <c r="J4245" s="27"/>
    </row>
    <row r="4246" spans="1:10" x14ac:dyDescent="0.3">
      <c r="A4246" s="27"/>
      <c r="J4246" s="27"/>
    </row>
    <row r="4247" spans="1:10" x14ac:dyDescent="0.3">
      <c r="A4247" s="27"/>
      <c r="J4247" s="27"/>
    </row>
    <row r="4248" spans="1:10" x14ac:dyDescent="0.3">
      <c r="A4248" s="27"/>
      <c r="J4248" s="27"/>
    </row>
    <row r="4249" spans="1:10" x14ac:dyDescent="0.3">
      <c r="A4249" s="27"/>
      <c r="J4249" s="27"/>
    </row>
    <row r="4250" spans="1:10" x14ac:dyDescent="0.3">
      <c r="A4250" s="27"/>
      <c r="J4250" s="27"/>
    </row>
    <row r="4251" spans="1:10" x14ac:dyDescent="0.3">
      <c r="A4251" s="27"/>
      <c r="J4251" s="27"/>
    </row>
    <row r="4252" spans="1:10" x14ac:dyDescent="0.3">
      <c r="A4252" s="27"/>
      <c r="J4252" s="27"/>
    </row>
    <row r="4253" spans="1:10" x14ac:dyDescent="0.3">
      <c r="A4253" s="27"/>
      <c r="J4253" s="27"/>
    </row>
    <row r="4254" spans="1:10" x14ac:dyDescent="0.3">
      <c r="A4254" s="27"/>
      <c r="J4254" s="27"/>
    </row>
    <row r="4255" spans="1:10" x14ac:dyDescent="0.3">
      <c r="A4255" s="27"/>
      <c r="J4255" s="27"/>
    </row>
    <row r="4256" spans="1:10" x14ac:dyDescent="0.3">
      <c r="A4256" s="27"/>
      <c r="J4256" s="27"/>
    </row>
    <row r="4257" spans="1:10" x14ac:dyDescent="0.3">
      <c r="A4257" s="27"/>
      <c r="J4257" s="27"/>
    </row>
    <row r="4258" spans="1:10" x14ac:dyDescent="0.3">
      <c r="A4258" s="27"/>
      <c r="J4258" s="27"/>
    </row>
    <row r="4259" spans="1:10" x14ac:dyDescent="0.3">
      <c r="A4259" s="27"/>
      <c r="J4259" s="27"/>
    </row>
    <row r="4260" spans="1:10" x14ac:dyDescent="0.3">
      <c r="A4260" s="27"/>
      <c r="J4260" s="27"/>
    </row>
    <row r="4261" spans="1:10" x14ac:dyDescent="0.3">
      <c r="A4261" s="27"/>
      <c r="J4261" s="27"/>
    </row>
    <row r="4262" spans="1:10" x14ac:dyDescent="0.3">
      <c r="A4262" s="27"/>
      <c r="J4262" s="27"/>
    </row>
    <row r="4263" spans="1:10" x14ac:dyDescent="0.3">
      <c r="A4263" s="27"/>
      <c r="J4263" s="27"/>
    </row>
    <row r="4264" spans="1:10" x14ac:dyDescent="0.3">
      <c r="A4264" s="27"/>
      <c r="J4264" s="27"/>
    </row>
    <row r="4265" spans="1:10" x14ac:dyDescent="0.3">
      <c r="A4265" s="27"/>
      <c r="J4265" s="27"/>
    </row>
    <row r="4266" spans="1:10" x14ac:dyDescent="0.3">
      <c r="A4266" s="27"/>
      <c r="J4266" s="27"/>
    </row>
    <row r="4267" spans="1:10" x14ac:dyDescent="0.3">
      <c r="A4267" s="27"/>
      <c r="J4267" s="27"/>
    </row>
    <row r="4268" spans="1:10" x14ac:dyDescent="0.3">
      <c r="A4268" s="27"/>
      <c r="J4268" s="27"/>
    </row>
    <row r="4269" spans="1:10" x14ac:dyDescent="0.3">
      <c r="A4269" s="27"/>
      <c r="J4269" s="27"/>
    </row>
    <row r="4270" spans="1:10" x14ac:dyDescent="0.3">
      <c r="A4270" s="27"/>
      <c r="J4270" s="27"/>
    </row>
    <row r="4271" spans="1:10" x14ac:dyDescent="0.3">
      <c r="A4271" s="27"/>
      <c r="J4271" s="27"/>
    </row>
    <row r="4272" spans="1:10" x14ac:dyDescent="0.3">
      <c r="A4272" s="27"/>
      <c r="J4272" s="27"/>
    </row>
    <row r="4273" spans="1:10" x14ac:dyDescent="0.3">
      <c r="A4273" s="27"/>
      <c r="J4273" s="27"/>
    </row>
    <row r="4274" spans="1:10" x14ac:dyDescent="0.3">
      <c r="A4274" s="27"/>
      <c r="J4274" s="27"/>
    </row>
    <row r="4275" spans="1:10" x14ac:dyDescent="0.3">
      <c r="A4275" s="27"/>
      <c r="J4275" s="27"/>
    </row>
    <row r="4276" spans="1:10" x14ac:dyDescent="0.3">
      <c r="A4276" s="27"/>
      <c r="J4276" s="27"/>
    </row>
    <row r="4277" spans="1:10" x14ac:dyDescent="0.3">
      <c r="A4277" s="27"/>
      <c r="J4277" s="27"/>
    </row>
    <row r="4278" spans="1:10" x14ac:dyDescent="0.3">
      <c r="A4278" s="27"/>
      <c r="J4278" s="27"/>
    </row>
    <row r="4279" spans="1:10" x14ac:dyDescent="0.3">
      <c r="A4279" s="27"/>
      <c r="J4279" s="27"/>
    </row>
    <row r="4280" spans="1:10" x14ac:dyDescent="0.3">
      <c r="A4280" s="27"/>
      <c r="J4280" s="27"/>
    </row>
    <row r="4281" spans="1:10" x14ac:dyDescent="0.3">
      <c r="A4281" s="27"/>
      <c r="J4281" s="27"/>
    </row>
    <row r="4282" spans="1:10" x14ac:dyDescent="0.3">
      <c r="A4282" s="27"/>
      <c r="J4282" s="27"/>
    </row>
    <row r="4283" spans="1:10" x14ac:dyDescent="0.3">
      <c r="A4283" s="27"/>
      <c r="J4283" s="27"/>
    </row>
    <row r="4284" spans="1:10" x14ac:dyDescent="0.3">
      <c r="A4284" s="27"/>
      <c r="J4284" s="27"/>
    </row>
    <row r="4285" spans="1:10" x14ac:dyDescent="0.3">
      <c r="A4285" s="27"/>
      <c r="J4285" s="27"/>
    </row>
    <row r="4286" spans="1:10" x14ac:dyDescent="0.3">
      <c r="A4286" s="27"/>
      <c r="J4286" s="27"/>
    </row>
    <row r="4287" spans="1:10" x14ac:dyDescent="0.3">
      <c r="A4287" s="27"/>
      <c r="J4287" s="27"/>
    </row>
    <row r="4288" spans="1:10" x14ac:dyDescent="0.3">
      <c r="A4288" s="27"/>
      <c r="J4288" s="27"/>
    </row>
    <row r="4289" spans="1:10" x14ac:dyDescent="0.3">
      <c r="A4289" s="27"/>
      <c r="J4289" s="27"/>
    </row>
    <row r="4290" spans="1:10" x14ac:dyDescent="0.3">
      <c r="A4290" s="27"/>
      <c r="J4290" s="27"/>
    </row>
    <row r="4291" spans="1:10" x14ac:dyDescent="0.3">
      <c r="A4291" s="27"/>
      <c r="J4291" s="27"/>
    </row>
    <row r="4292" spans="1:10" x14ac:dyDescent="0.3">
      <c r="A4292" s="27"/>
      <c r="J4292" s="27"/>
    </row>
    <row r="4293" spans="1:10" x14ac:dyDescent="0.3">
      <c r="A4293" s="27"/>
      <c r="J4293" s="27"/>
    </row>
    <row r="4294" spans="1:10" x14ac:dyDescent="0.3">
      <c r="A4294" s="27"/>
      <c r="J4294" s="27"/>
    </row>
    <row r="4295" spans="1:10" x14ac:dyDescent="0.3">
      <c r="A4295" s="27"/>
      <c r="J4295" s="27"/>
    </row>
    <row r="4296" spans="1:10" x14ac:dyDescent="0.3">
      <c r="A4296" s="27"/>
      <c r="J4296" s="27"/>
    </row>
    <row r="4297" spans="1:10" x14ac:dyDescent="0.3">
      <c r="A4297" s="27"/>
      <c r="J4297" s="27"/>
    </row>
    <row r="4298" spans="1:10" x14ac:dyDescent="0.3">
      <c r="A4298" s="27"/>
      <c r="J4298" s="27"/>
    </row>
    <row r="4299" spans="1:10" x14ac:dyDescent="0.3">
      <c r="A4299" s="27"/>
      <c r="J4299" s="27"/>
    </row>
    <row r="4300" spans="1:10" x14ac:dyDescent="0.3">
      <c r="A4300" s="27"/>
      <c r="J4300" s="27"/>
    </row>
    <row r="4301" spans="1:10" x14ac:dyDescent="0.3">
      <c r="A4301" s="27"/>
      <c r="J4301" s="27"/>
    </row>
    <row r="4302" spans="1:10" x14ac:dyDescent="0.3">
      <c r="A4302" s="27"/>
      <c r="J4302" s="27"/>
    </row>
    <row r="4303" spans="1:10" x14ac:dyDescent="0.3">
      <c r="A4303" s="27"/>
      <c r="J4303" s="27"/>
    </row>
    <row r="4304" spans="1:10" x14ac:dyDescent="0.3">
      <c r="A4304" s="27"/>
      <c r="J4304" s="27"/>
    </row>
    <row r="4305" spans="1:10" x14ac:dyDescent="0.3">
      <c r="A4305" s="27"/>
      <c r="J4305" s="27"/>
    </row>
    <row r="4306" spans="1:10" x14ac:dyDescent="0.3">
      <c r="A4306" s="27"/>
      <c r="J4306" s="27"/>
    </row>
    <row r="4307" spans="1:10" x14ac:dyDescent="0.3">
      <c r="A4307" s="27"/>
      <c r="J4307" s="27"/>
    </row>
    <row r="4308" spans="1:10" x14ac:dyDescent="0.3">
      <c r="A4308" s="27"/>
      <c r="J4308" s="27"/>
    </row>
    <row r="4309" spans="1:10" x14ac:dyDescent="0.3">
      <c r="A4309" s="27"/>
      <c r="J4309" s="27"/>
    </row>
    <row r="4310" spans="1:10" x14ac:dyDescent="0.3">
      <c r="A4310" s="27"/>
      <c r="J4310" s="27"/>
    </row>
    <row r="4311" spans="1:10" x14ac:dyDescent="0.3">
      <c r="A4311" s="27"/>
      <c r="J4311" s="27"/>
    </row>
    <row r="4312" spans="1:10" x14ac:dyDescent="0.3">
      <c r="A4312" s="27"/>
      <c r="J4312" s="27"/>
    </row>
    <row r="4313" spans="1:10" x14ac:dyDescent="0.3">
      <c r="A4313" s="27"/>
      <c r="J4313" s="27"/>
    </row>
    <row r="4314" spans="1:10" x14ac:dyDescent="0.3">
      <c r="A4314" s="27"/>
      <c r="J4314" s="27"/>
    </row>
    <row r="4315" spans="1:10" x14ac:dyDescent="0.3">
      <c r="A4315" s="27"/>
      <c r="J4315" s="27"/>
    </row>
    <row r="4316" spans="1:10" x14ac:dyDescent="0.3">
      <c r="A4316" s="27"/>
      <c r="J4316" s="27"/>
    </row>
    <row r="4317" spans="1:10" x14ac:dyDescent="0.3">
      <c r="A4317" s="27"/>
      <c r="J4317" s="27"/>
    </row>
    <row r="4318" spans="1:10" x14ac:dyDescent="0.3">
      <c r="A4318" s="27"/>
      <c r="J4318" s="27"/>
    </row>
    <row r="4319" spans="1:10" x14ac:dyDescent="0.3">
      <c r="A4319" s="27"/>
      <c r="J4319" s="27"/>
    </row>
    <row r="4320" spans="1:10" x14ac:dyDescent="0.3">
      <c r="A4320" s="27"/>
      <c r="J4320" s="27"/>
    </row>
    <row r="4321" spans="1:10" x14ac:dyDescent="0.3">
      <c r="A4321" s="27"/>
      <c r="J4321" s="27"/>
    </row>
    <row r="4322" spans="1:10" x14ac:dyDescent="0.3">
      <c r="A4322" s="27"/>
      <c r="J4322" s="27"/>
    </row>
    <row r="4323" spans="1:10" x14ac:dyDescent="0.3">
      <c r="A4323" s="27"/>
      <c r="J4323" s="27"/>
    </row>
    <row r="4324" spans="1:10" x14ac:dyDescent="0.3">
      <c r="A4324" s="27"/>
      <c r="J4324" s="27"/>
    </row>
    <row r="4325" spans="1:10" x14ac:dyDescent="0.3">
      <c r="A4325" s="27"/>
      <c r="J4325" s="27"/>
    </row>
    <row r="4326" spans="1:10" x14ac:dyDescent="0.3">
      <c r="A4326" s="27"/>
      <c r="J4326" s="27"/>
    </row>
    <row r="4327" spans="1:10" x14ac:dyDescent="0.3">
      <c r="A4327" s="27"/>
      <c r="J4327" s="27"/>
    </row>
    <row r="4328" spans="1:10" x14ac:dyDescent="0.3">
      <c r="A4328" s="27"/>
      <c r="J4328" s="27"/>
    </row>
    <row r="4329" spans="1:10" x14ac:dyDescent="0.3">
      <c r="A4329" s="27"/>
      <c r="J4329" s="27"/>
    </row>
    <row r="4330" spans="1:10" x14ac:dyDescent="0.3">
      <c r="A4330" s="27"/>
      <c r="J4330" s="27"/>
    </row>
    <row r="4331" spans="1:10" x14ac:dyDescent="0.3">
      <c r="A4331" s="27"/>
      <c r="J4331" s="27"/>
    </row>
    <row r="4332" spans="1:10" x14ac:dyDescent="0.3">
      <c r="A4332" s="27"/>
      <c r="J4332" s="27"/>
    </row>
    <row r="4333" spans="1:10" x14ac:dyDescent="0.3">
      <c r="A4333" s="27"/>
      <c r="J4333" s="27"/>
    </row>
    <row r="4334" spans="1:10" x14ac:dyDescent="0.3">
      <c r="A4334" s="27"/>
      <c r="J4334" s="27"/>
    </row>
    <row r="4335" spans="1:10" x14ac:dyDescent="0.3">
      <c r="A4335" s="27"/>
      <c r="J4335" s="27"/>
    </row>
    <row r="4336" spans="1:10" x14ac:dyDescent="0.3">
      <c r="A4336" s="27"/>
      <c r="J4336" s="27"/>
    </row>
    <row r="4337" spans="1:10" x14ac:dyDescent="0.3">
      <c r="A4337" s="27"/>
      <c r="J4337" s="27"/>
    </row>
    <row r="4338" spans="1:10" x14ac:dyDescent="0.3">
      <c r="A4338" s="27"/>
      <c r="J4338" s="27"/>
    </row>
    <row r="4339" spans="1:10" x14ac:dyDescent="0.3">
      <c r="A4339" s="27"/>
      <c r="J4339" s="27"/>
    </row>
    <row r="4340" spans="1:10" x14ac:dyDescent="0.3">
      <c r="A4340" s="27"/>
      <c r="J4340" s="27"/>
    </row>
    <row r="4341" spans="1:10" x14ac:dyDescent="0.3">
      <c r="A4341" s="27"/>
      <c r="J4341" s="27"/>
    </row>
    <row r="4342" spans="1:10" x14ac:dyDescent="0.3">
      <c r="A4342" s="27"/>
      <c r="J4342" s="27"/>
    </row>
    <row r="4343" spans="1:10" x14ac:dyDescent="0.3">
      <c r="A4343" s="27"/>
      <c r="J4343" s="27"/>
    </row>
    <row r="4344" spans="1:10" x14ac:dyDescent="0.3">
      <c r="A4344" s="27"/>
      <c r="J4344" s="27"/>
    </row>
    <row r="4345" spans="1:10" x14ac:dyDescent="0.3">
      <c r="A4345" s="27"/>
      <c r="J4345" s="27"/>
    </row>
    <row r="4346" spans="1:10" x14ac:dyDescent="0.3">
      <c r="A4346" s="27"/>
      <c r="J4346" s="27"/>
    </row>
    <row r="4347" spans="1:10" x14ac:dyDescent="0.3">
      <c r="A4347" s="27"/>
      <c r="J4347" s="27"/>
    </row>
    <row r="4348" spans="1:10" x14ac:dyDescent="0.3">
      <c r="A4348" s="27"/>
      <c r="J4348" s="27"/>
    </row>
    <row r="4349" spans="1:10" x14ac:dyDescent="0.3">
      <c r="A4349" s="27"/>
      <c r="J4349" s="27"/>
    </row>
    <row r="4350" spans="1:10" x14ac:dyDescent="0.3">
      <c r="A4350" s="27"/>
      <c r="J4350" s="27"/>
    </row>
    <row r="4351" spans="1:10" x14ac:dyDescent="0.3">
      <c r="A4351" s="27"/>
      <c r="J4351" s="27"/>
    </row>
    <row r="4352" spans="1:10" x14ac:dyDescent="0.3">
      <c r="A4352" s="27"/>
      <c r="J4352" s="27"/>
    </row>
    <row r="4353" spans="1:10" x14ac:dyDescent="0.3">
      <c r="A4353" s="27"/>
      <c r="J4353" s="27"/>
    </row>
    <row r="4354" spans="1:10" x14ac:dyDescent="0.3">
      <c r="A4354" s="27"/>
      <c r="J4354" s="27"/>
    </row>
    <row r="4355" spans="1:10" x14ac:dyDescent="0.3">
      <c r="A4355" s="27"/>
      <c r="J4355" s="27"/>
    </row>
    <row r="4356" spans="1:10" x14ac:dyDescent="0.3">
      <c r="A4356" s="27"/>
      <c r="J4356" s="27"/>
    </row>
    <row r="4357" spans="1:10" x14ac:dyDescent="0.3">
      <c r="A4357" s="27"/>
      <c r="J4357" s="27"/>
    </row>
    <row r="4358" spans="1:10" x14ac:dyDescent="0.3">
      <c r="A4358" s="27"/>
      <c r="J4358" s="27"/>
    </row>
    <row r="4359" spans="1:10" x14ac:dyDescent="0.3">
      <c r="A4359" s="27"/>
      <c r="J4359" s="27"/>
    </row>
    <row r="4360" spans="1:10" x14ac:dyDescent="0.3">
      <c r="A4360" s="27"/>
      <c r="J4360" s="27"/>
    </row>
    <row r="4361" spans="1:10" x14ac:dyDescent="0.3">
      <c r="A4361" s="27"/>
      <c r="J4361" s="27"/>
    </row>
    <row r="4362" spans="1:10" x14ac:dyDescent="0.3">
      <c r="A4362" s="27"/>
      <c r="J4362" s="27"/>
    </row>
    <row r="4363" spans="1:10" x14ac:dyDescent="0.3">
      <c r="A4363" s="27"/>
      <c r="J4363" s="27"/>
    </row>
    <row r="4364" spans="1:10" x14ac:dyDescent="0.3">
      <c r="A4364" s="27"/>
      <c r="J4364" s="27"/>
    </row>
    <row r="4365" spans="1:10" x14ac:dyDescent="0.3">
      <c r="A4365" s="27"/>
      <c r="J4365" s="27"/>
    </row>
    <row r="4366" spans="1:10" x14ac:dyDescent="0.3">
      <c r="A4366" s="27"/>
      <c r="J4366" s="27"/>
    </row>
    <row r="4367" spans="1:10" x14ac:dyDescent="0.3">
      <c r="A4367" s="27"/>
      <c r="J4367" s="27"/>
    </row>
    <row r="4368" spans="1:10" x14ac:dyDescent="0.3">
      <c r="A4368" s="27"/>
      <c r="J4368" s="27"/>
    </row>
    <row r="4369" spans="1:10" x14ac:dyDescent="0.3">
      <c r="A4369" s="27"/>
      <c r="J4369" s="27"/>
    </row>
    <row r="4370" spans="1:10" x14ac:dyDescent="0.3">
      <c r="A4370" s="27"/>
      <c r="J4370" s="27"/>
    </row>
    <row r="4371" spans="1:10" x14ac:dyDescent="0.3">
      <c r="A4371" s="27"/>
      <c r="J4371" s="27"/>
    </row>
    <row r="4372" spans="1:10" x14ac:dyDescent="0.3">
      <c r="A4372" s="27"/>
      <c r="J4372" s="27"/>
    </row>
    <row r="4373" spans="1:10" x14ac:dyDescent="0.3">
      <c r="A4373" s="27"/>
      <c r="J4373" s="27"/>
    </row>
    <row r="4374" spans="1:10" x14ac:dyDescent="0.3">
      <c r="A4374" s="27"/>
      <c r="J4374" s="27"/>
    </row>
    <row r="4375" spans="1:10" x14ac:dyDescent="0.3">
      <c r="A4375" s="27"/>
      <c r="J4375" s="27"/>
    </row>
    <row r="4376" spans="1:10" x14ac:dyDescent="0.3">
      <c r="A4376" s="27"/>
      <c r="J4376" s="27"/>
    </row>
    <row r="4377" spans="1:10" x14ac:dyDescent="0.3">
      <c r="A4377" s="27"/>
      <c r="J4377" s="27"/>
    </row>
    <row r="4378" spans="1:10" x14ac:dyDescent="0.3">
      <c r="A4378" s="27"/>
      <c r="J4378" s="27"/>
    </row>
    <row r="4379" spans="1:10" x14ac:dyDescent="0.3">
      <c r="A4379" s="27"/>
      <c r="J4379" s="27"/>
    </row>
    <row r="4380" spans="1:10" x14ac:dyDescent="0.3">
      <c r="A4380" s="27"/>
      <c r="J4380" s="27"/>
    </row>
    <row r="4381" spans="1:10" x14ac:dyDescent="0.3">
      <c r="A4381" s="27"/>
      <c r="J4381" s="27"/>
    </row>
    <row r="4382" spans="1:10" x14ac:dyDescent="0.3">
      <c r="A4382" s="27"/>
      <c r="J4382" s="27"/>
    </row>
    <row r="4383" spans="1:10" x14ac:dyDescent="0.3">
      <c r="A4383" s="27"/>
      <c r="J4383" s="27"/>
    </row>
    <row r="4384" spans="1:10" x14ac:dyDescent="0.3">
      <c r="A4384" s="27"/>
      <c r="J4384" s="27"/>
    </row>
    <row r="4385" spans="1:10" x14ac:dyDescent="0.3">
      <c r="A4385" s="27"/>
      <c r="J4385" s="27"/>
    </row>
    <row r="4386" spans="1:10" x14ac:dyDescent="0.3">
      <c r="A4386" s="27"/>
      <c r="J4386" s="27"/>
    </row>
    <row r="4387" spans="1:10" x14ac:dyDescent="0.3">
      <c r="A4387" s="27"/>
      <c r="J4387" s="27"/>
    </row>
    <row r="4388" spans="1:10" x14ac:dyDescent="0.3">
      <c r="A4388" s="27"/>
      <c r="J4388" s="27"/>
    </row>
    <row r="4389" spans="1:10" x14ac:dyDescent="0.3">
      <c r="A4389" s="27"/>
      <c r="J4389" s="27"/>
    </row>
    <row r="4390" spans="1:10" x14ac:dyDescent="0.3">
      <c r="A4390" s="27"/>
      <c r="J4390" s="27"/>
    </row>
    <row r="4391" spans="1:10" x14ac:dyDescent="0.3">
      <c r="A4391" s="27"/>
      <c r="J4391" s="27"/>
    </row>
    <row r="4392" spans="1:10" x14ac:dyDescent="0.3">
      <c r="A4392" s="27"/>
      <c r="J4392" s="27"/>
    </row>
    <row r="4393" spans="1:10" x14ac:dyDescent="0.3">
      <c r="A4393" s="27"/>
      <c r="J4393" s="27"/>
    </row>
    <row r="4394" spans="1:10" x14ac:dyDescent="0.3">
      <c r="A4394" s="27"/>
      <c r="J4394" s="27"/>
    </row>
    <row r="4395" spans="1:10" x14ac:dyDescent="0.3">
      <c r="A4395" s="27"/>
      <c r="J4395" s="27"/>
    </row>
    <row r="4396" spans="1:10" x14ac:dyDescent="0.3">
      <c r="A4396" s="27"/>
      <c r="J4396" s="27"/>
    </row>
    <row r="4397" spans="1:10" x14ac:dyDescent="0.3">
      <c r="A4397" s="27"/>
      <c r="J4397" s="27"/>
    </row>
    <row r="4398" spans="1:10" x14ac:dyDescent="0.3">
      <c r="A4398" s="27"/>
      <c r="J4398" s="27"/>
    </row>
    <row r="4399" spans="1:10" x14ac:dyDescent="0.3">
      <c r="A4399" s="27"/>
      <c r="J4399" s="27"/>
    </row>
    <row r="4400" spans="1:10" x14ac:dyDescent="0.3">
      <c r="A4400" s="27"/>
      <c r="J4400" s="27"/>
    </row>
    <row r="4401" spans="1:10" x14ac:dyDescent="0.3">
      <c r="A4401" s="27"/>
      <c r="J4401" s="27"/>
    </row>
    <row r="4402" spans="1:10" x14ac:dyDescent="0.3">
      <c r="A4402" s="27"/>
      <c r="J4402" s="27"/>
    </row>
    <row r="4403" spans="1:10" x14ac:dyDescent="0.3">
      <c r="A4403" s="27"/>
      <c r="J4403" s="27"/>
    </row>
    <row r="4404" spans="1:10" x14ac:dyDescent="0.3">
      <c r="A4404" s="27"/>
      <c r="J4404" s="27"/>
    </row>
    <row r="4405" spans="1:10" x14ac:dyDescent="0.3">
      <c r="A4405" s="27"/>
      <c r="J4405" s="27"/>
    </row>
    <row r="4406" spans="1:10" x14ac:dyDescent="0.3">
      <c r="A4406" s="27"/>
      <c r="J4406" s="27"/>
    </row>
    <row r="4407" spans="1:10" x14ac:dyDescent="0.3">
      <c r="A4407" s="27"/>
      <c r="J4407" s="27"/>
    </row>
    <row r="4408" spans="1:10" x14ac:dyDescent="0.3">
      <c r="A4408" s="27"/>
      <c r="J4408" s="27"/>
    </row>
    <row r="4409" spans="1:10" x14ac:dyDescent="0.3">
      <c r="A4409" s="27"/>
      <c r="J4409" s="27"/>
    </row>
    <row r="4410" spans="1:10" x14ac:dyDescent="0.3">
      <c r="A4410" s="27"/>
      <c r="J4410" s="27"/>
    </row>
    <row r="4411" spans="1:10" x14ac:dyDescent="0.3">
      <c r="A4411" s="27"/>
      <c r="J4411" s="27"/>
    </row>
    <row r="4412" spans="1:10" x14ac:dyDescent="0.3">
      <c r="A4412" s="27"/>
      <c r="J4412" s="27"/>
    </row>
    <row r="4413" spans="1:10" x14ac:dyDescent="0.3">
      <c r="A4413" s="27"/>
      <c r="J4413" s="27"/>
    </row>
    <row r="4414" spans="1:10" x14ac:dyDescent="0.3">
      <c r="A4414" s="27"/>
      <c r="J4414" s="27"/>
    </row>
    <row r="4415" spans="1:10" x14ac:dyDescent="0.3">
      <c r="A4415" s="27"/>
      <c r="J4415" s="27"/>
    </row>
    <row r="4416" spans="1:10" x14ac:dyDescent="0.3">
      <c r="A4416" s="27"/>
      <c r="J4416" s="27"/>
    </row>
    <row r="4417" spans="1:10" x14ac:dyDescent="0.3">
      <c r="A4417" s="27"/>
      <c r="J4417" s="27"/>
    </row>
    <row r="4418" spans="1:10" x14ac:dyDescent="0.3">
      <c r="A4418" s="27"/>
      <c r="J4418" s="27"/>
    </row>
    <row r="4419" spans="1:10" x14ac:dyDescent="0.3">
      <c r="A4419" s="27"/>
      <c r="J4419" s="27"/>
    </row>
    <row r="4420" spans="1:10" x14ac:dyDescent="0.3">
      <c r="A4420" s="27"/>
      <c r="J4420" s="27"/>
    </row>
    <row r="4421" spans="1:10" x14ac:dyDescent="0.3">
      <c r="A4421" s="27"/>
      <c r="J4421" s="27"/>
    </row>
    <row r="4422" spans="1:10" x14ac:dyDescent="0.3">
      <c r="A4422" s="27"/>
      <c r="J4422" s="27"/>
    </row>
    <row r="4423" spans="1:10" x14ac:dyDescent="0.3">
      <c r="A4423" s="27"/>
      <c r="J4423" s="27"/>
    </row>
    <row r="4424" spans="1:10" x14ac:dyDescent="0.3">
      <c r="A4424" s="27"/>
      <c r="J4424" s="27"/>
    </row>
    <row r="4425" spans="1:10" x14ac:dyDescent="0.3">
      <c r="A4425" s="27"/>
      <c r="J4425" s="27"/>
    </row>
    <row r="4426" spans="1:10" x14ac:dyDescent="0.3">
      <c r="A4426" s="27"/>
      <c r="J4426" s="27"/>
    </row>
    <row r="4427" spans="1:10" x14ac:dyDescent="0.3">
      <c r="A4427" s="27"/>
      <c r="J4427" s="27"/>
    </row>
    <row r="4428" spans="1:10" x14ac:dyDescent="0.3">
      <c r="A4428" s="27"/>
      <c r="J4428" s="27"/>
    </row>
    <row r="4429" spans="1:10" x14ac:dyDescent="0.3">
      <c r="A4429" s="27"/>
      <c r="J4429" s="27"/>
    </row>
    <row r="4430" spans="1:10" x14ac:dyDescent="0.3">
      <c r="A4430" s="27"/>
      <c r="J4430" s="27"/>
    </row>
    <row r="4431" spans="1:10" x14ac:dyDescent="0.3">
      <c r="A4431" s="27"/>
      <c r="J4431" s="27"/>
    </row>
    <row r="4432" spans="1:10" x14ac:dyDescent="0.3">
      <c r="A4432" s="27"/>
      <c r="J4432" s="27"/>
    </row>
    <row r="4433" spans="1:10" x14ac:dyDescent="0.3">
      <c r="A4433" s="27"/>
      <c r="J4433" s="27"/>
    </row>
    <row r="4434" spans="1:10" x14ac:dyDescent="0.3">
      <c r="A4434" s="27"/>
      <c r="J4434" s="27"/>
    </row>
    <row r="4435" spans="1:10" x14ac:dyDescent="0.3">
      <c r="A4435" s="27"/>
      <c r="J4435" s="27"/>
    </row>
    <row r="4436" spans="1:10" x14ac:dyDescent="0.3">
      <c r="A4436" s="27"/>
      <c r="J4436" s="27"/>
    </row>
    <row r="4437" spans="1:10" x14ac:dyDescent="0.3">
      <c r="A4437" s="27"/>
      <c r="J4437" s="27"/>
    </row>
    <row r="4438" spans="1:10" x14ac:dyDescent="0.3">
      <c r="A4438" s="27"/>
      <c r="J4438" s="27"/>
    </row>
    <row r="4439" spans="1:10" x14ac:dyDescent="0.3">
      <c r="A4439" s="27"/>
      <c r="J4439" s="27"/>
    </row>
    <row r="4440" spans="1:10" x14ac:dyDescent="0.3">
      <c r="A4440" s="27"/>
      <c r="J4440" s="27"/>
    </row>
    <row r="4441" spans="1:10" x14ac:dyDescent="0.3">
      <c r="A4441" s="27"/>
      <c r="J4441" s="27"/>
    </row>
    <row r="4442" spans="1:10" x14ac:dyDescent="0.3">
      <c r="A4442" s="27"/>
      <c r="J4442" s="27"/>
    </row>
    <row r="4443" spans="1:10" x14ac:dyDescent="0.3">
      <c r="A4443" s="27"/>
      <c r="J4443" s="27"/>
    </row>
    <row r="4444" spans="1:10" x14ac:dyDescent="0.3">
      <c r="A4444" s="27"/>
      <c r="J4444" s="27"/>
    </row>
    <row r="4445" spans="1:10" x14ac:dyDescent="0.3">
      <c r="A4445" s="27"/>
      <c r="J4445" s="27"/>
    </row>
    <row r="4446" spans="1:10" x14ac:dyDescent="0.3">
      <c r="A4446" s="27"/>
      <c r="J4446" s="27"/>
    </row>
    <row r="4447" spans="1:10" x14ac:dyDescent="0.3">
      <c r="A4447" s="27"/>
      <c r="J4447" s="27"/>
    </row>
    <row r="4448" spans="1:10" x14ac:dyDescent="0.3">
      <c r="A4448" s="27"/>
      <c r="J4448" s="27"/>
    </row>
    <row r="4449" spans="1:10" x14ac:dyDescent="0.3">
      <c r="A4449" s="27"/>
      <c r="J4449" s="27"/>
    </row>
    <row r="4450" spans="1:10" x14ac:dyDescent="0.3">
      <c r="A4450" s="27"/>
      <c r="J4450" s="27"/>
    </row>
    <row r="4451" spans="1:10" x14ac:dyDescent="0.3">
      <c r="A4451" s="27"/>
      <c r="J4451" s="27"/>
    </row>
    <row r="4452" spans="1:10" x14ac:dyDescent="0.3">
      <c r="A4452" s="27"/>
      <c r="J4452" s="27"/>
    </row>
    <row r="4453" spans="1:10" x14ac:dyDescent="0.3">
      <c r="A4453" s="27"/>
      <c r="J4453" s="27"/>
    </row>
    <row r="4454" spans="1:10" x14ac:dyDescent="0.3">
      <c r="A4454" s="27"/>
      <c r="J4454" s="27"/>
    </row>
    <row r="4455" spans="1:10" x14ac:dyDescent="0.3">
      <c r="A4455" s="27"/>
      <c r="J4455" s="27"/>
    </row>
    <row r="4456" spans="1:10" x14ac:dyDescent="0.3">
      <c r="A4456" s="27"/>
      <c r="J4456" s="27"/>
    </row>
    <row r="4457" spans="1:10" x14ac:dyDescent="0.3">
      <c r="A4457" s="27"/>
      <c r="J4457" s="27"/>
    </row>
    <row r="4458" spans="1:10" x14ac:dyDescent="0.3">
      <c r="A4458" s="27"/>
      <c r="J4458" s="27"/>
    </row>
    <row r="4459" spans="1:10" x14ac:dyDescent="0.3">
      <c r="A4459" s="27"/>
      <c r="J4459" s="27"/>
    </row>
    <row r="4460" spans="1:10" x14ac:dyDescent="0.3">
      <c r="A4460" s="27"/>
      <c r="J4460" s="27"/>
    </row>
    <row r="4461" spans="1:10" x14ac:dyDescent="0.3">
      <c r="A4461" s="27"/>
      <c r="J4461" s="27"/>
    </row>
    <row r="4462" spans="1:10" x14ac:dyDescent="0.3">
      <c r="A4462" s="27"/>
      <c r="J4462" s="27"/>
    </row>
    <row r="4463" spans="1:10" x14ac:dyDescent="0.3">
      <c r="A4463" s="27"/>
      <c r="J4463" s="27"/>
    </row>
    <row r="4464" spans="1:10" x14ac:dyDescent="0.3">
      <c r="A4464" s="27"/>
      <c r="J4464" s="27"/>
    </row>
    <row r="4465" spans="1:10" x14ac:dyDescent="0.3">
      <c r="A4465" s="27"/>
      <c r="J4465" s="27"/>
    </row>
    <row r="4466" spans="1:10" x14ac:dyDescent="0.3">
      <c r="A4466" s="27"/>
      <c r="J4466" s="27"/>
    </row>
    <row r="4467" spans="1:10" x14ac:dyDescent="0.3">
      <c r="A4467" s="27"/>
      <c r="J4467" s="27"/>
    </row>
    <row r="4468" spans="1:10" x14ac:dyDescent="0.3">
      <c r="A4468" s="27"/>
      <c r="J4468" s="27"/>
    </row>
    <row r="4469" spans="1:10" x14ac:dyDescent="0.3">
      <c r="A4469" s="27"/>
      <c r="J4469" s="27"/>
    </row>
    <row r="4470" spans="1:10" x14ac:dyDescent="0.3">
      <c r="A4470" s="27"/>
      <c r="J4470" s="27"/>
    </row>
    <row r="4471" spans="1:10" x14ac:dyDescent="0.3">
      <c r="A4471" s="27"/>
      <c r="J4471" s="27"/>
    </row>
    <row r="4472" spans="1:10" x14ac:dyDescent="0.3">
      <c r="A4472" s="27"/>
      <c r="J4472" s="27"/>
    </row>
    <row r="4473" spans="1:10" x14ac:dyDescent="0.3">
      <c r="A4473" s="27"/>
      <c r="J4473" s="27"/>
    </row>
    <row r="4474" spans="1:10" x14ac:dyDescent="0.3">
      <c r="A4474" s="27"/>
      <c r="J4474" s="27"/>
    </row>
    <row r="4475" spans="1:10" x14ac:dyDescent="0.3">
      <c r="A4475" s="27"/>
      <c r="J4475" s="27"/>
    </row>
    <row r="4476" spans="1:10" x14ac:dyDescent="0.3">
      <c r="A4476" s="27"/>
      <c r="J4476" s="27"/>
    </row>
    <row r="4477" spans="1:10" x14ac:dyDescent="0.3">
      <c r="A4477" s="27"/>
      <c r="J4477" s="27"/>
    </row>
    <row r="4478" spans="1:10" x14ac:dyDescent="0.3">
      <c r="A4478" s="27"/>
      <c r="J4478" s="27"/>
    </row>
    <row r="4479" spans="1:10" x14ac:dyDescent="0.3">
      <c r="A4479" s="27"/>
      <c r="J4479" s="27"/>
    </row>
    <row r="4480" spans="1:10" x14ac:dyDescent="0.3">
      <c r="A4480" s="27"/>
      <c r="J4480" s="27"/>
    </row>
    <row r="4481" spans="1:10" x14ac:dyDescent="0.3">
      <c r="A4481" s="27"/>
      <c r="J4481" s="27"/>
    </row>
    <row r="4482" spans="1:10" x14ac:dyDescent="0.3">
      <c r="A4482" s="27"/>
      <c r="J4482" s="27"/>
    </row>
    <row r="4483" spans="1:10" x14ac:dyDescent="0.3">
      <c r="A4483" s="27"/>
      <c r="J4483" s="27"/>
    </row>
    <row r="4484" spans="1:10" x14ac:dyDescent="0.3">
      <c r="A4484" s="27"/>
      <c r="J4484" s="27"/>
    </row>
    <row r="4485" spans="1:10" x14ac:dyDescent="0.3">
      <c r="A4485" s="27"/>
      <c r="J4485" s="27"/>
    </row>
    <row r="4486" spans="1:10" x14ac:dyDescent="0.3">
      <c r="A4486" s="27"/>
      <c r="J4486" s="27"/>
    </row>
    <row r="4487" spans="1:10" x14ac:dyDescent="0.3">
      <c r="A4487" s="27"/>
      <c r="J4487" s="27"/>
    </row>
    <row r="4488" spans="1:10" x14ac:dyDescent="0.3">
      <c r="A4488" s="27"/>
      <c r="J4488" s="27"/>
    </row>
    <row r="4489" spans="1:10" x14ac:dyDescent="0.3">
      <c r="A4489" s="27"/>
      <c r="J4489" s="27"/>
    </row>
    <row r="4490" spans="1:10" x14ac:dyDescent="0.3">
      <c r="A4490" s="27"/>
      <c r="J4490" s="27"/>
    </row>
    <row r="4491" spans="1:10" x14ac:dyDescent="0.3">
      <c r="A4491" s="27"/>
      <c r="J4491" s="27"/>
    </row>
    <row r="4492" spans="1:10" x14ac:dyDescent="0.3">
      <c r="A4492" s="27"/>
      <c r="J4492" s="27"/>
    </row>
    <row r="4493" spans="1:10" x14ac:dyDescent="0.3">
      <c r="A4493" s="27"/>
      <c r="J4493" s="27"/>
    </row>
    <row r="4494" spans="1:10" x14ac:dyDescent="0.3">
      <c r="A4494" s="27"/>
      <c r="J4494" s="27"/>
    </row>
    <row r="4495" spans="1:10" x14ac:dyDescent="0.3">
      <c r="A4495" s="27"/>
      <c r="J4495" s="27"/>
    </row>
    <row r="4496" spans="1:10" x14ac:dyDescent="0.3">
      <c r="A4496" s="27"/>
      <c r="J4496" s="27"/>
    </row>
    <row r="4497" spans="1:10" x14ac:dyDescent="0.3">
      <c r="A4497" s="27"/>
      <c r="J4497" s="27"/>
    </row>
    <row r="4498" spans="1:10" x14ac:dyDescent="0.3">
      <c r="A4498" s="27"/>
      <c r="J4498" s="27"/>
    </row>
    <row r="4499" spans="1:10" x14ac:dyDescent="0.3">
      <c r="A4499" s="27"/>
      <c r="J4499" s="27"/>
    </row>
    <row r="4500" spans="1:10" x14ac:dyDescent="0.3">
      <c r="A4500" s="27"/>
      <c r="J4500" s="27"/>
    </row>
    <row r="4501" spans="1:10" x14ac:dyDescent="0.3">
      <c r="A4501" s="27"/>
      <c r="J4501" s="27"/>
    </row>
    <row r="4502" spans="1:10" x14ac:dyDescent="0.3">
      <c r="A4502" s="27"/>
      <c r="J4502" s="27"/>
    </row>
    <row r="4503" spans="1:10" x14ac:dyDescent="0.3">
      <c r="A4503" s="27"/>
      <c r="J4503" s="27"/>
    </row>
    <row r="4504" spans="1:10" x14ac:dyDescent="0.3">
      <c r="A4504" s="27"/>
      <c r="J4504" s="27"/>
    </row>
    <row r="4505" spans="1:10" x14ac:dyDescent="0.3">
      <c r="A4505" s="27"/>
      <c r="J4505" s="27"/>
    </row>
    <row r="4506" spans="1:10" x14ac:dyDescent="0.3">
      <c r="A4506" s="27"/>
      <c r="J4506" s="27"/>
    </row>
    <row r="4507" spans="1:10" x14ac:dyDescent="0.3">
      <c r="A4507" s="27"/>
      <c r="J4507" s="27"/>
    </row>
    <row r="4508" spans="1:10" x14ac:dyDescent="0.3">
      <c r="A4508" s="27"/>
      <c r="J4508" s="27"/>
    </row>
    <row r="4509" spans="1:10" x14ac:dyDescent="0.3">
      <c r="A4509" s="27"/>
      <c r="J4509" s="27"/>
    </row>
    <row r="4510" spans="1:10" x14ac:dyDescent="0.3">
      <c r="A4510" s="27"/>
      <c r="J4510" s="27"/>
    </row>
    <row r="4511" spans="1:10" x14ac:dyDescent="0.3">
      <c r="A4511" s="27"/>
      <c r="J4511" s="27"/>
    </row>
    <row r="4512" spans="1:10" x14ac:dyDescent="0.3">
      <c r="A4512" s="27"/>
      <c r="J4512" s="27"/>
    </row>
    <row r="4513" spans="1:10" x14ac:dyDescent="0.3">
      <c r="A4513" s="27"/>
      <c r="J4513" s="27"/>
    </row>
    <row r="4514" spans="1:10" x14ac:dyDescent="0.3">
      <c r="A4514" s="27"/>
      <c r="J4514" s="27"/>
    </row>
    <row r="4515" spans="1:10" x14ac:dyDescent="0.3">
      <c r="A4515" s="27"/>
      <c r="J4515" s="27"/>
    </row>
    <row r="4516" spans="1:10" x14ac:dyDescent="0.3">
      <c r="A4516" s="27"/>
      <c r="J4516" s="27"/>
    </row>
    <row r="4517" spans="1:10" x14ac:dyDescent="0.3">
      <c r="A4517" s="27"/>
      <c r="J4517" s="27"/>
    </row>
    <row r="4518" spans="1:10" x14ac:dyDescent="0.3">
      <c r="A4518" s="27"/>
      <c r="J4518" s="27"/>
    </row>
    <row r="4519" spans="1:10" x14ac:dyDescent="0.3">
      <c r="A4519" s="27"/>
      <c r="J4519" s="27"/>
    </row>
    <row r="4520" spans="1:10" x14ac:dyDescent="0.3">
      <c r="A4520" s="27"/>
      <c r="J4520" s="27"/>
    </row>
    <row r="4521" spans="1:10" x14ac:dyDescent="0.3">
      <c r="A4521" s="27"/>
      <c r="J4521" s="27"/>
    </row>
    <row r="4522" spans="1:10" x14ac:dyDescent="0.3">
      <c r="A4522" s="27"/>
      <c r="J4522" s="27"/>
    </row>
    <row r="4523" spans="1:10" x14ac:dyDescent="0.3">
      <c r="A4523" s="27"/>
      <c r="J4523" s="27"/>
    </row>
    <row r="4524" spans="1:10" x14ac:dyDescent="0.3">
      <c r="A4524" s="27"/>
      <c r="J4524" s="27"/>
    </row>
    <row r="4525" spans="1:10" x14ac:dyDescent="0.3">
      <c r="A4525" s="27"/>
      <c r="J4525" s="27"/>
    </row>
    <row r="4526" spans="1:10" x14ac:dyDescent="0.3">
      <c r="A4526" s="27"/>
      <c r="J4526" s="27"/>
    </row>
    <row r="4527" spans="1:10" x14ac:dyDescent="0.3">
      <c r="A4527" s="27"/>
      <c r="J4527" s="27"/>
    </row>
    <row r="4528" spans="1:10" x14ac:dyDescent="0.3">
      <c r="A4528" s="27"/>
      <c r="J4528" s="27"/>
    </row>
    <row r="4529" spans="1:10" x14ac:dyDescent="0.3">
      <c r="A4529" s="27"/>
      <c r="J4529" s="27"/>
    </row>
    <row r="4530" spans="1:10" x14ac:dyDescent="0.3">
      <c r="A4530" s="27"/>
      <c r="J4530" s="27"/>
    </row>
    <row r="4531" spans="1:10" x14ac:dyDescent="0.3">
      <c r="A4531" s="27"/>
      <c r="J4531" s="27"/>
    </row>
    <row r="4532" spans="1:10" x14ac:dyDescent="0.3">
      <c r="A4532" s="27"/>
      <c r="J4532" s="27"/>
    </row>
    <row r="4533" spans="1:10" x14ac:dyDescent="0.3">
      <c r="A4533" s="27"/>
      <c r="J4533" s="27"/>
    </row>
    <row r="4534" spans="1:10" x14ac:dyDescent="0.3">
      <c r="A4534" s="27"/>
      <c r="J4534" s="27"/>
    </row>
    <row r="4535" spans="1:10" x14ac:dyDescent="0.3">
      <c r="A4535" s="27"/>
      <c r="J4535" s="27"/>
    </row>
    <row r="4536" spans="1:10" x14ac:dyDescent="0.3">
      <c r="A4536" s="27"/>
      <c r="J4536" s="27"/>
    </row>
    <row r="4537" spans="1:10" x14ac:dyDescent="0.3">
      <c r="A4537" s="27"/>
      <c r="J4537" s="27"/>
    </row>
    <row r="4538" spans="1:10" x14ac:dyDescent="0.3">
      <c r="A4538" s="27"/>
      <c r="J4538" s="27"/>
    </row>
    <row r="4539" spans="1:10" x14ac:dyDescent="0.3">
      <c r="A4539" s="27"/>
      <c r="J4539" s="27"/>
    </row>
    <row r="4540" spans="1:10" x14ac:dyDescent="0.3">
      <c r="A4540" s="27"/>
      <c r="J4540" s="27"/>
    </row>
    <row r="4541" spans="1:10" x14ac:dyDescent="0.3">
      <c r="A4541" s="27"/>
      <c r="J4541" s="27"/>
    </row>
    <row r="4542" spans="1:10" x14ac:dyDescent="0.3">
      <c r="A4542" s="27"/>
      <c r="J4542" s="27"/>
    </row>
    <row r="4543" spans="1:10" x14ac:dyDescent="0.3">
      <c r="A4543" s="27"/>
      <c r="J4543" s="27"/>
    </row>
    <row r="4544" spans="1:10" x14ac:dyDescent="0.3">
      <c r="A4544" s="27"/>
      <c r="J4544" s="27"/>
    </row>
    <row r="4545" spans="1:10" x14ac:dyDescent="0.3">
      <c r="A4545" s="27"/>
      <c r="J4545" s="27"/>
    </row>
    <row r="4546" spans="1:10" x14ac:dyDescent="0.3">
      <c r="A4546" s="27"/>
      <c r="J4546" s="27"/>
    </row>
    <row r="4547" spans="1:10" x14ac:dyDescent="0.3">
      <c r="A4547" s="27"/>
      <c r="J4547" s="27"/>
    </row>
    <row r="4548" spans="1:10" x14ac:dyDescent="0.3">
      <c r="A4548" s="27"/>
      <c r="J4548" s="27"/>
    </row>
    <row r="4549" spans="1:10" x14ac:dyDescent="0.3">
      <c r="A4549" s="27"/>
      <c r="J4549" s="27"/>
    </row>
    <row r="4550" spans="1:10" x14ac:dyDescent="0.3">
      <c r="A4550" s="27"/>
      <c r="J4550" s="27"/>
    </row>
    <row r="4551" spans="1:10" x14ac:dyDescent="0.3">
      <c r="A4551" s="27"/>
      <c r="J4551" s="27"/>
    </row>
    <row r="4552" spans="1:10" x14ac:dyDescent="0.3">
      <c r="A4552" s="27"/>
      <c r="J4552" s="27"/>
    </row>
    <row r="4553" spans="1:10" x14ac:dyDescent="0.3">
      <c r="A4553" s="27"/>
      <c r="J4553" s="27"/>
    </row>
    <row r="4554" spans="1:10" x14ac:dyDescent="0.3">
      <c r="A4554" s="27"/>
      <c r="J4554" s="27"/>
    </row>
    <row r="4555" spans="1:10" x14ac:dyDescent="0.3">
      <c r="A4555" s="27"/>
      <c r="J4555" s="27"/>
    </row>
    <row r="4556" spans="1:10" x14ac:dyDescent="0.3">
      <c r="A4556" s="27"/>
      <c r="J4556" s="27"/>
    </row>
    <row r="4557" spans="1:10" x14ac:dyDescent="0.3">
      <c r="A4557" s="27"/>
      <c r="J4557" s="27"/>
    </row>
    <row r="4558" spans="1:10" x14ac:dyDescent="0.3">
      <c r="A4558" s="27"/>
      <c r="J4558" s="27"/>
    </row>
    <row r="4559" spans="1:10" x14ac:dyDescent="0.3">
      <c r="A4559" s="27"/>
      <c r="J4559" s="27"/>
    </row>
    <row r="4560" spans="1:10" x14ac:dyDescent="0.3">
      <c r="A4560" s="27"/>
      <c r="J4560" s="27"/>
    </row>
    <row r="4561" spans="1:10" x14ac:dyDescent="0.3">
      <c r="A4561" s="27"/>
      <c r="J4561" s="27"/>
    </row>
    <row r="4562" spans="1:10" x14ac:dyDescent="0.3">
      <c r="A4562" s="27"/>
      <c r="J4562" s="27"/>
    </row>
    <row r="4563" spans="1:10" x14ac:dyDescent="0.3">
      <c r="A4563" s="27"/>
      <c r="J4563" s="27"/>
    </row>
    <row r="4564" spans="1:10" x14ac:dyDescent="0.3">
      <c r="A4564" s="27"/>
      <c r="J4564" s="27"/>
    </row>
    <row r="4565" spans="1:10" x14ac:dyDescent="0.3">
      <c r="A4565" s="27"/>
      <c r="J4565" s="27"/>
    </row>
    <row r="4566" spans="1:10" x14ac:dyDescent="0.3">
      <c r="A4566" s="27"/>
      <c r="J4566" s="27"/>
    </row>
    <row r="4567" spans="1:10" x14ac:dyDescent="0.3">
      <c r="A4567" s="27"/>
      <c r="J4567" s="27"/>
    </row>
    <row r="4568" spans="1:10" x14ac:dyDescent="0.3">
      <c r="A4568" s="27"/>
      <c r="J4568" s="27"/>
    </row>
    <row r="4569" spans="1:10" x14ac:dyDescent="0.3">
      <c r="A4569" s="27"/>
      <c r="J4569" s="27"/>
    </row>
    <row r="4570" spans="1:10" x14ac:dyDescent="0.3">
      <c r="A4570" s="27"/>
      <c r="J4570" s="27"/>
    </row>
    <row r="4571" spans="1:10" x14ac:dyDescent="0.3">
      <c r="A4571" s="27"/>
      <c r="J4571" s="27"/>
    </row>
    <row r="4572" spans="1:10" x14ac:dyDescent="0.3">
      <c r="A4572" s="27"/>
      <c r="J4572" s="27"/>
    </row>
    <row r="4573" spans="1:10" x14ac:dyDescent="0.3">
      <c r="A4573" s="27"/>
      <c r="J4573" s="27"/>
    </row>
    <row r="4574" spans="1:10" x14ac:dyDescent="0.3">
      <c r="A4574" s="27"/>
      <c r="J4574" s="27"/>
    </row>
    <row r="4575" spans="1:10" x14ac:dyDescent="0.3">
      <c r="A4575" s="27"/>
      <c r="J4575" s="27"/>
    </row>
    <row r="4576" spans="1:10" x14ac:dyDescent="0.3">
      <c r="A4576" s="27"/>
      <c r="J4576" s="27"/>
    </row>
    <row r="4577" spans="1:10" x14ac:dyDescent="0.3">
      <c r="A4577" s="27"/>
      <c r="J4577" s="27"/>
    </row>
    <row r="4578" spans="1:10" x14ac:dyDescent="0.3">
      <c r="A4578" s="27"/>
      <c r="J4578" s="27"/>
    </row>
    <row r="4579" spans="1:10" x14ac:dyDescent="0.3">
      <c r="A4579" s="27"/>
      <c r="J4579" s="27"/>
    </row>
    <row r="4580" spans="1:10" x14ac:dyDescent="0.3">
      <c r="A4580" s="27"/>
      <c r="J4580" s="27"/>
    </row>
    <row r="4581" spans="1:10" x14ac:dyDescent="0.3">
      <c r="A4581" s="27"/>
      <c r="J4581" s="27"/>
    </row>
    <row r="4582" spans="1:10" x14ac:dyDescent="0.3">
      <c r="A4582" s="27"/>
      <c r="J4582" s="27"/>
    </row>
    <row r="4583" spans="1:10" x14ac:dyDescent="0.3">
      <c r="A4583" s="27"/>
      <c r="J4583" s="27"/>
    </row>
    <row r="4584" spans="1:10" x14ac:dyDescent="0.3">
      <c r="A4584" s="27"/>
      <c r="J4584" s="27"/>
    </row>
    <row r="4585" spans="1:10" x14ac:dyDescent="0.3">
      <c r="A4585" s="27"/>
      <c r="J4585" s="27"/>
    </row>
    <row r="4586" spans="1:10" x14ac:dyDescent="0.3">
      <c r="A4586" s="27"/>
      <c r="J4586" s="27"/>
    </row>
    <row r="4587" spans="1:10" x14ac:dyDescent="0.3">
      <c r="A4587" s="27"/>
      <c r="J4587" s="27"/>
    </row>
    <row r="4588" spans="1:10" x14ac:dyDescent="0.3">
      <c r="A4588" s="27"/>
      <c r="J4588" s="27"/>
    </row>
    <row r="4589" spans="1:10" x14ac:dyDescent="0.3">
      <c r="A4589" s="27"/>
      <c r="J4589" s="27"/>
    </row>
    <row r="4590" spans="1:10" x14ac:dyDescent="0.3">
      <c r="A4590" s="27"/>
      <c r="J4590" s="27"/>
    </row>
    <row r="4591" spans="1:10" x14ac:dyDescent="0.3">
      <c r="A4591" s="27"/>
      <c r="J4591" s="27"/>
    </row>
    <row r="4592" spans="1:10" x14ac:dyDescent="0.3">
      <c r="A4592" s="27"/>
      <c r="J4592" s="27"/>
    </row>
    <row r="4593" spans="1:10" x14ac:dyDescent="0.3">
      <c r="A4593" s="27"/>
      <c r="J4593" s="27"/>
    </row>
    <row r="4594" spans="1:10" x14ac:dyDescent="0.3">
      <c r="A4594" s="27"/>
      <c r="J4594" s="27"/>
    </row>
    <row r="4595" spans="1:10" x14ac:dyDescent="0.3">
      <c r="A4595" s="27"/>
      <c r="J4595" s="27"/>
    </row>
    <row r="4596" spans="1:10" x14ac:dyDescent="0.3">
      <c r="A4596" s="27"/>
      <c r="J4596" s="27"/>
    </row>
    <row r="4597" spans="1:10" x14ac:dyDescent="0.3">
      <c r="A4597" s="27"/>
      <c r="J4597" s="27"/>
    </row>
    <row r="4598" spans="1:10" x14ac:dyDescent="0.3">
      <c r="A4598" s="27"/>
      <c r="J4598" s="27"/>
    </row>
    <row r="4599" spans="1:10" x14ac:dyDescent="0.3">
      <c r="A4599" s="27"/>
      <c r="J4599" s="27"/>
    </row>
    <row r="4600" spans="1:10" x14ac:dyDescent="0.3">
      <c r="A4600" s="27"/>
      <c r="J4600" s="27"/>
    </row>
    <row r="4601" spans="1:10" x14ac:dyDescent="0.3">
      <c r="A4601" s="27"/>
      <c r="J4601" s="27"/>
    </row>
    <row r="4602" spans="1:10" x14ac:dyDescent="0.3">
      <c r="A4602" s="27"/>
      <c r="J4602" s="27"/>
    </row>
    <row r="4603" spans="1:10" x14ac:dyDescent="0.3">
      <c r="A4603" s="27"/>
      <c r="J4603" s="27"/>
    </row>
    <row r="4604" spans="1:10" x14ac:dyDescent="0.3">
      <c r="A4604" s="27"/>
      <c r="J4604" s="27"/>
    </row>
    <row r="4605" spans="1:10" x14ac:dyDescent="0.3">
      <c r="A4605" s="27"/>
      <c r="J4605" s="27"/>
    </row>
    <row r="4606" spans="1:10" x14ac:dyDescent="0.3">
      <c r="A4606" s="27"/>
      <c r="J4606" s="27"/>
    </row>
    <row r="4607" spans="1:10" x14ac:dyDescent="0.3">
      <c r="A4607" s="27"/>
      <c r="J4607" s="27"/>
    </row>
    <row r="4608" spans="1:10" x14ac:dyDescent="0.3">
      <c r="A4608" s="27"/>
      <c r="J4608" s="27"/>
    </row>
    <row r="4609" spans="1:10" x14ac:dyDescent="0.3">
      <c r="A4609" s="27"/>
      <c r="J4609" s="27"/>
    </row>
    <row r="4610" spans="1:10" x14ac:dyDescent="0.3">
      <c r="A4610" s="27"/>
      <c r="J4610" s="27"/>
    </row>
    <row r="4611" spans="1:10" x14ac:dyDescent="0.3">
      <c r="A4611" s="27"/>
      <c r="J4611" s="27"/>
    </row>
    <row r="4612" spans="1:10" x14ac:dyDescent="0.3">
      <c r="A4612" s="27"/>
      <c r="J4612" s="27"/>
    </row>
    <row r="4613" spans="1:10" x14ac:dyDescent="0.3">
      <c r="A4613" s="27"/>
      <c r="J4613" s="27"/>
    </row>
    <row r="4614" spans="1:10" x14ac:dyDescent="0.3">
      <c r="A4614" s="27"/>
      <c r="J4614" s="27"/>
    </row>
    <row r="4615" spans="1:10" x14ac:dyDescent="0.3">
      <c r="A4615" s="27"/>
      <c r="J4615" s="27"/>
    </row>
    <row r="4616" spans="1:10" x14ac:dyDescent="0.3">
      <c r="A4616" s="27"/>
      <c r="J4616" s="27"/>
    </row>
    <row r="4617" spans="1:10" x14ac:dyDescent="0.3">
      <c r="A4617" s="27"/>
      <c r="J4617" s="27"/>
    </row>
    <row r="4618" spans="1:10" x14ac:dyDescent="0.3">
      <c r="A4618" s="27"/>
      <c r="J4618" s="27"/>
    </row>
    <row r="4619" spans="1:10" x14ac:dyDescent="0.3">
      <c r="A4619" s="27"/>
      <c r="J4619" s="27"/>
    </row>
    <row r="4620" spans="1:10" x14ac:dyDescent="0.3">
      <c r="A4620" s="27"/>
      <c r="J4620" s="27"/>
    </row>
    <row r="4621" spans="1:10" x14ac:dyDescent="0.3">
      <c r="A4621" s="27"/>
      <c r="J4621" s="27"/>
    </row>
    <row r="4622" spans="1:10" x14ac:dyDescent="0.3">
      <c r="A4622" s="27"/>
      <c r="J4622" s="27"/>
    </row>
    <row r="4623" spans="1:10" x14ac:dyDescent="0.3">
      <c r="A4623" s="27"/>
      <c r="J4623" s="27"/>
    </row>
    <row r="4624" spans="1:10" x14ac:dyDescent="0.3">
      <c r="A4624" s="27"/>
      <c r="J4624" s="27"/>
    </row>
    <row r="4625" spans="1:10" x14ac:dyDescent="0.3">
      <c r="A4625" s="27"/>
      <c r="J4625" s="27"/>
    </row>
    <row r="4626" spans="1:10" x14ac:dyDescent="0.3">
      <c r="A4626" s="27"/>
      <c r="J4626" s="27"/>
    </row>
    <row r="4627" spans="1:10" x14ac:dyDescent="0.3">
      <c r="A4627" s="27"/>
      <c r="J4627" s="27"/>
    </row>
    <row r="4628" spans="1:10" x14ac:dyDescent="0.3">
      <c r="A4628" s="27"/>
      <c r="J4628" s="27"/>
    </row>
    <row r="4629" spans="1:10" x14ac:dyDescent="0.3">
      <c r="A4629" s="27"/>
      <c r="J4629" s="27"/>
    </row>
    <row r="4630" spans="1:10" x14ac:dyDescent="0.3">
      <c r="A4630" s="27"/>
      <c r="J4630" s="27"/>
    </row>
    <row r="4631" spans="1:10" x14ac:dyDescent="0.3">
      <c r="A4631" s="27"/>
      <c r="J4631" s="27"/>
    </row>
    <row r="4632" spans="1:10" x14ac:dyDescent="0.3">
      <c r="A4632" s="27"/>
      <c r="J4632" s="27"/>
    </row>
    <row r="4633" spans="1:10" x14ac:dyDescent="0.3">
      <c r="A4633" s="27"/>
      <c r="J4633" s="27"/>
    </row>
    <row r="4634" spans="1:10" x14ac:dyDescent="0.3">
      <c r="A4634" s="27"/>
      <c r="J4634" s="27"/>
    </row>
    <row r="4635" spans="1:10" x14ac:dyDescent="0.3">
      <c r="A4635" s="27"/>
      <c r="J4635" s="27"/>
    </row>
    <row r="4636" spans="1:10" x14ac:dyDescent="0.3">
      <c r="A4636" s="27"/>
      <c r="J4636" s="27"/>
    </row>
    <row r="4637" spans="1:10" x14ac:dyDescent="0.3">
      <c r="A4637" s="27"/>
      <c r="J4637" s="27"/>
    </row>
    <row r="4638" spans="1:10" x14ac:dyDescent="0.3">
      <c r="A4638" s="27"/>
      <c r="J4638" s="27"/>
    </row>
    <row r="4639" spans="1:10" x14ac:dyDescent="0.3">
      <c r="A4639" s="27"/>
      <c r="J4639" s="27"/>
    </row>
    <row r="4640" spans="1:10" x14ac:dyDescent="0.3">
      <c r="A4640" s="27"/>
      <c r="J4640" s="27"/>
    </row>
    <row r="4641" spans="1:10" x14ac:dyDescent="0.3">
      <c r="A4641" s="27"/>
      <c r="J4641" s="27"/>
    </row>
    <row r="4642" spans="1:10" x14ac:dyDescent="0.3">
      <c r="A4642" s="27"/>
      <c r="J4642" s="27"/>
    </row>
    <row r="4643" spans="1:10" x14ac:dyDescent="0.3">
      <c r="A4643" s="27"/>
      <c r="J4643" s="27"/>
    </row>
    <row r="4644" spans="1:10" x14ac:dyDescent="0.3">
      <c r="A4644" s="27"/>
      <c r="J4644" s="27"/>
    </row>
    <row r="4645" spans="1:10" x14ac:dyDescent="0.3">
      <c r="A4645" s="27"/>
      <c r="J4645" s="27"/>
    </row>
    <row r="4646" spans="1:10" x14ac:dyDescent="0.3">
      <c r="A4646" s="27"/>
      <c r="J4646" s="27"/>
    </row>
    <row r="4647" spans="1:10" x14ac:dyDescent="0.3">
      <c r="A4647" s="27"/>
      <c r="J4647" s="27"/>
    </row>
    <row r="4648" spans="1:10" x14ac:dyDescent="0.3">
      <c r="A4648" s="27"/>
      <c r="J4648" s="27"/>
    </row>
    <row r="4649" spans="1:10" x14ac:dyDescent="0.3">
      <c r="A4649" s="27"/>
      <c r="J4649" s="27"/>
    </row>
    <row r="4650" spans="1:10" x14ac:dyDescent="0.3">
      <c r="A4650" s="27"/>
      <c r="J4650" s="27"/>
    </row>
    <row r="4651" spans="1:10" x14ac:dyDescent="0.3">
      <c r="A4651" s="27"/>
      <c r="J4651" s="27"/>
    </row>
    <row r="4652" spans="1:10" x14ac:dyDescent="0.3">
      <c r="A4652" s="27"/>
      <c r="J4652" s="27"/>
    </row>
    <row r="4653" spans="1:10" x14ac:dyDescent="0.3">
      <c r="A4653" s="27"/>
      <c r="J4653" s="27"/>
    </row>
    <row r="4654" spans="1:10" x14ac:dyDescent="0.3">
      <c r="A4654" s="27"/>
      <c r="J4654" s="27"/>
    </row>
    <row r="4655" spans="1:10" x14ac:dyDescent="0.3">
      <c r="A4655" s="27"/>
      <c r="J4655" s="27"/>
    </row>
    <row r="4656" spans="1:10" x14ac:dyDescent="0.3">
      <c r="A4656" s="27"/>
      <c r="J4656" s="27"/>
    </row>
    <row r="4657" spans="1:10" x14ac:dyDescent="0.3">
      <c r="A4657" s="27"/>
      <c r="J4657" s="27"/>
    </row>
    <row r="4658" spans="1:10" x14ac:dyDescent="0.3">
      <c r="A4658" s="27"/>
      <c r="J4658" s="27"/>
    </row>
    <row r="4659" spans="1:10" x14ac:dyDescent="0.3">
      <c r="A4659" s="27"/>
      <c r="J4659" s="27"/>
    </row>
    <row r="4660" spans="1:10" x14ac:dyDescent="0.3">
      <c r="A4660" s="27"/>
      <c r="J4660" s="27"/>
    </row>
    <row r="4661" spans="1:10" x14ac:dyDescent="0.3">
      <c r="A4661" s="27"/>
      <c r="J4661" s="27"/>
    </row>
    <row r="4662" spans="1:10" x14ac:dyDescent="0.3">
      <c r="A4662" s="27"/>
      <c r="J4662" s="27"/>
    </row>
    <row r="4663" spans="1:10" x14ac:dyDescent="0.3">
      <c r="A4663" s="27"/>
      <c r="J4663" s="27"/>
    </row>
    <row r="4664" spans="1:10" x14ac:dyDescent="0.3">
      <c r="A4664" s="27"/>
      <c r="J4664" s="27"/>
    </row>
    <row r="4665" spans="1:10" x14ac:dyDescent="0.3">
      <c r="A4665" s="27"/>
      <c r="J4665" s="27"/>
    </row>
    <row r="4666" spans="1:10" x14ac:dyDescent="0.3">
      <c r="A4666" s="27"/>
      <c r="J4666" s="27"/>
    </row>
    <row r="4667" spans="1:10" x14ac:dyDescent="0.3">
      <c r="A4667" s="27"/>
      <c r="J4667" s="27"/>
    </row>
    <row r="4668" spans="1:10" x14ac:dyDescent="0.3">
      <c r="A4668" s="27"/>
      <c r="J4668" s="27"/>
    </row>
    <row r="4669" spans="1:10" x14ac:dyDescent="0.3">
      <c r="A4669" s="27"/>
      <c r="J4669" s="27"/>
    </row>
    <row r="4670" spans="1:10" x14ac:dyDescent="0.3">
      <c r="A4670" s="27"/>
      <c r="J4670" s="27"/>
    </row>
    <row r="4671" spans="1:10" x14ac:dyDescent="0.3">
      <c r="A4671" s="27"/>
      <c r="J4671" s="27"/>
    </row>
    <row r="4672" spans="1:10" x14ac:dyDescent="0.3">
      <c r="A4672" s="27"/>
      <c r="J4672" s="27"/>
    </row>
    <row r="4673" spans="1:10" x14ac:dyDescent="0.3">
      <c r="A4673" s="27"/>
      <c r="J4673" s="27"/>
    </row>
    <row r="4674" spans="1:10" x14ac:dyDescent="0.3">
      <c r="A4674" s="27"/>
      <c r="J4674" s="27"/>
    </row>
    <row r="4675" spans="1:10" x14ac:dyDescent="0.3">
      <c r="A4675" s="27"/>
      <c r="J4675" s="27"/>
    </row>
    <row r="4676" spans="1:10" x14ac:dyDescent="0.3">
      <c r="A4676" s="27"/>
      <c r="J4676" s="27"/>
    </row>
    <row r="4677" spans="1:10" x14ac:dyDescent="0.3">
      <c r="A4677" s="27"/>
      <c r="J4677" s="27"/>
    </row>
    <row r="4678" spans="1:10" x14ac:dyDescent="0.3">
      <c r="A4678" s="27"/>
      <c r="J4678" s="27"/>
    </row>
    <row r="4679" spans="1:10" x14ac:dyDescent="0.3">
      <c r="A4679" s="27"/>
      <c r="J4679" s="27"/>
    </row>
    <row r="4680" spans="1:10" x14ac:dyDescent="0.3">
      <c r="A4680" s="27"/>
      <c r="J4680" s="27"/>
    </row>
    <row r="4681" spans="1:10" x14ac:dyDescent="0.3">
      <c r="A4681" s="27"/>
      <c r="J4681" s="27"/>
    </row>
    <row r="4682" spans="1:10" x14ac:dyDescent="0.3">
      <c r="A4682" s="27"/>
      <c r="J4682" s="27"/>
    </row>
    <row r="4683" spans="1:10" x14ac:dyDescent="0.3">
      <c r="A4683" s="27"/>
      <c r="J4683" s="27"/>
    </row>
    <row r="4684" spans="1:10" x14ac:dyDescent="0.3">
      <c r="A4684" s="27"/>
      <c r="J4684" s="27"/>
    </row>
    <row r="4685" spans="1:10" x14ac:dyDescent="0.3">
      <c r="A4685" s="27"/>
      <c r="J4685" s="27"/>
    </row>
    <row r="4686" spans="1:10" x14ac:dyDescent="0.3">
      <c r="A4686" s="27"/>
      <c r="J4686" s="27"/>
    </row>
    <row r="4687" spans="1:10" x14ac:dyDescent="0.3">
      <c r="A4687" s="27"/>
      <c r="J4687" s="27"/>
    </row>
    <row r="4688" spans="1:10" x14ac:dyDescent="0.3">
      <c r="A4688" s="27"/>
      <c r="J4688" s="27"/>
    </row>
    <row r="4689" spans="1:10" x14ac:dyDescent="0.3">
      <c r="A4689" s="27"/>
      <c r="J4689" s="27"/>
    </row>
    <row r="4690" spans="1:10" x14ac:dyDescent="0.3">
      <c r="A4690" s="27"/>
      <c r="J4690" s="27"/>
    </row>
    <row r="4691" spans="1:10" x14ac:dyDescent="0.3">
      <c r="A4691" s="27"/>
      <c r="J4691" s="27"/>
    </row>
    <row r="4692" spans="1:10" x14ac:dyDescent="0.3">
      <c r="A4692" s="27"/>
      <c r="J4692" s="27"/>
    </row>
    <row r="4693" spans="1:10" x14ac:dyDescent="0.3">
      <c r="A4693" s="27"/>
      <c r="J4693" s="27"/>
    </row>
    <row r="4694" spans="1:10" x14ac:dyDescent="0.3">
      <c r="A4694" s="27"/>
      <c r="J4694" s="27"/>
    </row>
    <row r="4695" spans="1:10" x14ac:dyDescent="0.3">
      <c r="A4695" s="27"/>
      <c r="J4695" s="27"/>
    </row>
    <row r="4696" spans="1:10" x14ac:dyDescent="0.3">
      <c r="A4696" s="27"/>
      <c r="J4696" s="27"/>
    </row>
    <row r="4697" spans="1:10" x14ac:dyDescent="0.3">
      <c r="A4697" s="27"/>
      <c r="J4697" s="27"/>
    </row>
    <row r="4698" spans="1:10" x14ac:dyDescent="0.3">
      <c r="A4698" s="27"/>
      <c r="J4698" s="27"/>
    </row>
    <row r="4699" spans="1:10" x14ac:dyDescent="0.3">
      <c r="A4699" s="27"/>
      <c r="J4699" s="27"/>
    </row>
    <row r="4700" spans="1:10" x14ac:dyDescent="0.3">
      <c r="A4700" s="27"/>
      <c r="J4700" s="27"/>
    </row>
    <row r="4701" spans="1:10" x14ac:dyDescent="0.3">
      <c r="A4701" s="27"/>
      <c r="J4701" s="27"/>
    </row>
    <row r="4702" spans="1:10" x14ac:dyDescent="0.3">
      <c r="A4702" s="27"/>
      <c r="J4702" s="27"/>
    </row>
    <row r="4703" spans="1:10" x14ac:dyDescent="0.3">
      <c r="A4703" s="27"/>
      <c r="J4703" s="27"/>
    </row>
    <row r="4704" spans="1:10" x14ac:dyDescent="0.3">
      <c r="A4704" s="27"/>
      <c r="J4704" s="27"/>
    </row>
    <row r="4705" spans="1:10" x14ac:dyDescent="0.3">
      <c r="A4705" s="27"/>
      <c r="J4705" s="27"/>
    </row>
    <row r="4706" spans="1:10" x14ac:dyDescent="0.3">
      <c r="A4706" s="27"/>
      <c r="J4706" s="27"/>
    </row>
    <row r="4707" spans="1:10" x14ac:dyDescent="0.3">
      <c r="A4707" s="27"/>
      <c r="J4707" s="27"/>
    </row>
    <row r="4708" spans="1:10" x14ac:dyDescent="0.3">
      <c r="A4708" s="27"/>
      <c r="J4708" s="27"/>
    </row>
    <row r="4709" spans="1:10" x14ac:dyDescent="0.3">
      <c r="A4709" s="27"/>
      <c r="J4709" s="27"/>
    </row>
    <row r="4710" spans="1:10" x14ac:dyDescent="0.3">
      <c r="A4710" s="27"/>
      <c r="J4710" s="27"/>
    </row>
    <row r="4711" spans="1:10" x14ac:dyDescent="0.3">
      <c r="A4711" s="27"/>
      <c r="J4711" s="27"/>
    </row>
    <row r="4712" spans="1:10" x14ac:dyDescent="0.3">
      <c r="A4712" s="27"/>
      <c r="J4712" s="27"/>
    </row>
    <row r="4713" spans="1:10" x14ac:dyDescent="0.3">
      <c r="A4713" s="27"/>
      <c r="J4713" s="27"/>
    </row>
    <row r="4714" spans="1:10" x14ac:dyDescent="0.3">
      <c r="A4714" s="27"/>
      <c r="J4714" s="27"/>
    </row>
    <row r="4715" spans="1:10" x14ac:dyDescent="0.3">
      <c r="A4715" s="27"/>
      <c r="J4715" s="27"/>
    </row>
    <row r="4716" spans="1:10" x14ac:dyDescent="0.3">
      <c r="A4716" s="27"/>
      <c r="J4716" s="27"/>
    </row>
    <row r="4717" spans="1:10" x14ac:dyDescent="0.3">
      <c r="A4717" s="27"/>
      <c r="J4717" s="27"/>
    </row>
    <row r="4718" spans="1:10" x14ac:dyDescent="0.3">
      <c r="A4718" s="27"/>
      <c r="J4718" s="27"/>
    </row>
    <row r="4719" spans="1:10" x14ac:dyDescent="0.3">
      <c r="A4719" s="27"/>
      <c r="J4719" s="27"/>
    </row>
    <row r="4720" spans="1:10" x14ac:dyDescent="0.3">
      <c r="A4720" s="27"/>
      <c r="J4720" s="27"/>
    </row>
    <row r="4721" spans="1:10" x14ac:dyDescent="0.3">
      <c r="A4721" s="27"/>
      <c r="J4721" s="27"/>
    </row>
    <row r="4722" spans="1:10" x14ac:dyDescent="0.3">
      <c r="A4722" s="27"/>
      <c r="J4722" s="27"/>
    </row>
    <row r="4723" spans="1:10" x14ac:dyDescent="0.3">
      <c r="A4723" s="27"/>
      <c r="J4723" s="27"/>
    </row>
    <row r="4724" spans="1:10" x14ac:dyDescent="0.3">
      <c r="A4724" s="27"/>
      <c r="J4724" s="27"/>
    </row>
    <row r="4725" spans="1:10" x14ac:dyDescent="0.3">
      <c r="A4725" s="27"/>
      <c r="J4725" s="27"/>
    </row>
    <row r="4726" spans="1:10" x14ac:dyDescent="0.3">
      <c r="A4726" s="27"/>
      <c r="J4726" s="27"/>
    </row>
    <row r="4727" spans="1:10" x14ac:dyDescent="0.3">
      <c r="A4727" s="27"/>
      <c r="J4727" s="27"/>
    </row>
    <row r="4728" spans="1:10" x14ac:dyDescent="0.3">
      <c r="A4728" s="27"/>
      <c r="J4728" s="27"/>
    </row>
    <row r="4729" spans="1:10" x14ac:dyDescent="0.3">
      <c r="A4729" s="27"/>
      <c r="J4729" s="27"/>
    </row>
    <row r="4730" spans="1:10" x14ac:dyDescent="0.3">
      <c r="A4730" s="27"/>
      <c r="J4730" s="27"/>
    </row>
    <row r="4731" spans="1:10" x14ac:dyDescent="0.3">
      <c r="A4731" s="27"/>
      <c r="J4731" s="27"/>
    </row>
    <row r="4732" spans="1:10" x14ac:dyDescent="0.3">
      <c r="A4732" s="27"/>
      <c r="J4732" s="27"/>
    </row>
    <row r="4733" spans="1:10" x14ac:dyDescent="0.3">
      <c r="A4733" s="27"/>
      <c r="J4733" s="27"/>
    </row>
    <row r="4734" spans="1:10" x14ac:dyDescent="0.3">
      <c r="A4734" s="27"/>
      <c r="J4734" s="27"/>
    </row>
    <row r="4735" spans="1:10" x14ac:dyDescent="0.3">
      <c r="A4735" s="27"/>
      <c r="J4735" s="27"/>
    </row>
    <row r="4736" spans="1:10" x14ac:dyDescent="0.3">
      <c r="A4736" s="27"/>
      <c r="J4736" s="27"/>
    </row>
    <row r="4737" spans="1:10" x14ac:dyDescent="0.3">
      <c r="A4737" s="27"/>
      <c r="J4737" s="27"/>
    </row>
    <row r="4738" spans="1:10" x14ac:dyDescent="0.3">
      <c r="A4738" s="27"/>
      <c r="J4738" s="27"/>
    </row>
    <row r="4739" spans="1:10" x14ac:dyDescent="0.3">
      <c r="A4739" s="27"/>
      <c r="J4739" s="27"/>
    </row>
    <row r="4740" spans="1:10" x14ac:dyDescent="0.3">
      <c r="A4740" s="27"/>
      <c r="J4740" s="27"/>
    </row>
    <row r="4741" spans="1:10" x14ac:dyDescent="0.3">
      <c r="A4741" s="27"/>
      <c r="J4741" s="27"/>
    </row>
    <row r="4742" spans="1:10" x14ac:dyDescent="0.3">
      <c r="A4742" s="27"/>
      <c r="J4742" s="27"/>
    </row>
    <row r="4743" spans="1:10" x14ac:dyDescent="0.3">
      <c r="A4743" s="27"/>
      <c r="J4743" s="27"/>
    </row>
    <row r="4744" spans="1:10" x14ac:dyDescent="0.3">
      <c r="A4744" s="27"/>
      <c r="J4744" s="27"/>
    </row>
    <row r="4745" spans="1:10" x14ac:dyDescent="0.3">
      <c r="A4745" s="27"/>
      <c r="J4745" s="27"/>
    </row>
    <row r="4746" spans="1:10" x14ac:dyDescent="0.3">
      <c r="A4746" s="27"/>
      <c r="J4746" s="27"/>
    </row>
    <row r="4747" spans="1:10" x14ac:dyDescent="0.3">
      <c r="A4747" s="27"/>
      <c r="J4747" s="27"/>
    </row>
    <row r="4748" spans="1:10" x14ac:dyDescent="0.3">
      <c r="A4748" s="27"/>
      <c r="J4748" s="27"/>
    </row>
    <row r="4749" spans="1:10" x14ac:dyDescent="0.3">
      <c r="A4749" s="27"/>
      <c r="J4749" s="27"/>
    </row>
    <row r="4750" spans="1:10" x14ac:dyDescent="0.3">
      <c r="A4750" s="27"/>
      <c r="J4750" s="27"/>
    </row>
    <row r="4751" spans="1:10" x14ac:dyDescent="0.3">
      <c r="A4751" s="27"/>
      <c r="J4751" s="27"/>
    </row>
    <row r="4752" spans="1:10" x14ac:dyDescent="0.3">
      <c r="A4752" s="27"/>
      <c r="J4752" s="27"/>
    </row>
    <row r="4753" spans="1:10" x14ac:dyDescent="0.3">
      <c r="A4753" s="27"/>
      <c r="J4753" s="27"/>
    </row>
    <row r="4754" spans="1:10" x14ac:dyDescent="0.3">
      <c r="A4754" s="27"/>
      <c r="J4754" s="27"/>
    </row>
    <row r="4755" spans="1:10" x14ac:dyDescent="0.3">
      <c r="A4755" s="27"/>
      <c r="J4755" s="27"/>
    </row>
    <row r="4756" spans="1:10" x14ac:dyDescent="0.3">
      <c r="A4756" s="27"/>
      <c r="J4756" s="27"/>
    </row>
    <row r="4757" spans="1:10" x14ac:dyDescent="0.3">
      <c r="A4757" s="27"/>
      <c r="J4757" s="27"/>
    </row>
    <row r="4758" spans="1:10" x14ac:dyDescent="0.3">
      <c r="A4758" s="27"/>
      <c r="J4758" s="27"/>
    </row>
    <row r="4759" spans="1:10" x14ac:dyDescent="0.3">
      <c r="A4759" s="27"/>
      <c r="J4759" s="27"/>
    </row>
    <row r="4760" spans="1:10" x14ac:dyDescent="0.3">
      <c r="A4760" s="27"/>
      <c r="J4760" s="27"/>
    </row>
    <row r="4761" spans="1:10" x14ac:dyDescent="0.3">
      <c r="A4761" s="27"/>
      <c r="J4761" s="27"/>
    </row>
    <row r="4762" spans="1:10" x14ac:dyDescent="0.3">
      <c r="A4762" s="27"/>
      <c r="J4762" s="27"/>
    </row>
    <row r="4763" spans="1:10" x14ac:dyDescent="0.3">
      <c r="A4763" s="27"/>
      <c r="J4763" s="27"/>
    </row>
    <row r="4764" spans="1:10" x14ac:dyDescent="0.3">
      <c r="A4764" s="27"/>
      <c r="J4764" s="27"/>
    </row>
    <row r="4765" spans="1:10" x14ac:dyDescent="0.3">
      <c r="A4765" s="27"/>
      <c r="J4765" s="27"/>
    </row>
    <row r="4766" spans="1:10" x14ac:dyDescent="0.3">
      <c r="A4766" s="27"/>
      <c r="J4766" s="27"/>
    </row>
    <row r="4767" spans="1:10" x14ac:dyDescent="0.3">
      <c r="A4767" s="27"/>
      <c r="J4767" s="27"/>
    </row>
    <row r="4768" spans="1:10" x14ac:dyDescent="0.3">
      <c r="A4768" s="27"/>
      <c r="J4768" s="27"/>
    </row>
    <row r="4769" spans="1:10" x14ac:dyDescent="0.3">
      <c r="A4769" s="27"/>
      <c r="J4769" s="27"/>
    </row>
    <row r="4770" spans="1:10" x14ac:dyDescent="0.3">
      <c r="A4770" s="27"/>
      <c r="J4770" s="27"/>
    </row>
    <row r="4771" spans="1:10" x14ac:dyDescent="0.3">
      <c r="A4771" s="27"/>
      <c r="J4771" s="27"/>
    </row>
    <row r="4772" spans="1:10" x14ac:dyDescent="0.3">
      <c r="A4772" s="27"/>
      <c r="J4772" s="27"/>
    </row>
    <row r="4773" spans="1:10" x14ac:dyDescent="0.3">
      <c r="A4773" s="27"/>
      <c r="J4773" s="27"/>
    </row>
    <row r="4774" spans="1:10" x14ac:dyDescent="0.3">
      <c r="A4774" s="27"/>
      <c r="J4774" s="27"/>
    </row>
    <row r="4775" spans="1:10" x14ac:dyDescent="0.3">
      <c r="A4775" s="27"/>
      <c r="J4775" s="27"/>
    </row>
    <row r="4776" spans="1:10" x14ac:dyDescent="0.3">
      <c r="A4776" s="27"/>
      <c r="J4776" s="27"/>
    </row>
    <row r="4777" spans="1:10" x14ac:dyDescent="0.3">
      <c r="A4777" s="27"/>
      <c r="J4777" s="27"/>
    </row>
    <row r="4778" spans="1:10" x14ac:dyDescent="0.3">
      <c r="A4778" s="27"/>
      <c r="J4778" s="27"/>
    </row>
    <row r="4779" spans="1:10" x14ac:dyDescent="0.3">
      <c r="A4779" s="27"/>
      <c r="J4779" s="27"/>
    </row>
    <row r="4780" spans="1:10" x14ac:dyDescent="0.3">
      <c r="A4780" s="27"/>
      <c r="J4780" s="27"/>
    </row>
    <row r="4781" spans="1:10" x14ac:dyDescent="0.3">
      <c r="A4781" s="27"/>
      <c r="J4781" s="27"/>
    </row>
    <row r="4782" spans="1:10" x14ac:dyDescent="0.3">
      <c r="A4782" s="27"/>
      <c r="J4782" s="27"/>
    </row>
    <row r="4783" spans="1:10" x14ac:dyDescent="0.3">
      <c r="A4783" s="27"/>
      <c r="J4783" s="27"/>
    </row>
    <row r="4784" spans="1:10" x14ac:dyDescent="0.3">
      <c r="A4784" s="27"/>
      <c r="J4784" s="27"/>
    </row>
    <row r="4785" spans="1:10" x14ac:dyDescent="0.3">
      <c r="A4785" s="27"/>
      <c r="J4785" s="27"/>
    </row>
    <row r="4786" spans="1:10" x14ac:dyDescent="0.3">
      <c r="A4786" s="27"/>
      <c r="J4786" s="27"/>
    </row>
    <row r="4787" spans="1:10" x14ac:dyDescent="0.3">
      <c r="A4787" s="27"/>
      <c r="J4787" s="27"/>
    </row>
    <row r="4788" spans="1:10" x14ac:dyDescent="0.3">
      <c r="A4788" s="27"/>
      <c r="J4788" s="27"/>
    </row>
    <row r="4789" spans="1:10" x14ac:dyDescent="0.3">
      <c r="A4789" s="27"/>
      <c r="J4789" s="27"/>
    </row>
    <row r="4790" spans="1:10" x14ac:dyDescent="0.3">
      <c r="A4790" s="27"/>
      <c r="J4790" s="27"/>
    </row>
    <row r="4791" spans="1:10" x14ac:dyDescent="0.3">
      <c r="A4791" s="27"/>
      <c r="J4791" s="27"/>
    </row>
    <row r="4792" spans="1:10" x14ac:dyDescent="0.3">
      <c r="A4792" s="27"/>
      <c r="J4792" s="27"/>
    </row>
    <row r="4793" spans="1:10" x14ac:dyDescent="0.3">
      <c r="A4793" s="27"/>
      <c r="J4793" s="27"/>
    </row>
    <row r="4794" spans="1:10" x14ac:dyDescent="0.3">
      <c r="A4794" s="27"/>
      <c r="J4794" s="27"/>
    </row>
    <row r="4795" spans="1:10" x14ac:dyDescent="0.3">
      <c r="A4795" s="27"/>
      <c r="J4795" s="27"/>
    </row>
    <row r="4796" spans="1:10" x14ac:dyDescent="0.3">
      <c r="A4796" s="27"/>
      <c r="J4796" s="27"/>
    </row>
    <row r="4797" spans="1:10" x14ac:dyDescent="0.3">
      <c r="A4797" s="27"/>
      <c r="J4797" s="27"/>
    </row>
    <row r="4798" spans="1:10" x14ac:dyDescent="0.3">
      <c r="A4798" s="27"/>
      <c r="J4798" s="27"/>
    </row>
    <row r="4799" spans="1:10" x14ac:dyDescent="0.3">
      <c r="A4799" s="27"/>
      <c r="J4799" s="27"/>
    </row>
    <row r="4800" spans="1:10" x14ac:dyDescent="0.3">
      <c r="A4800" s="27"/>
      <c r="J4800" s="27"/>
    </row>
    <row r="4801" spans="1:10" x14ac:dyDescent="0.3">
      <c r="A4801" s="27"/>
      <c r="J4801" s="27"/>
    </row>
    <row r="4802" spans="1:10" x14ac:dyDescent="0.3">
      <c r="A4802" s="27"/>
      <c r="J4802" s="27"/>
    </row>
    <row r="4803" spans="1:10" x14ac:dyDescent="0.3">
      <c r="A4803" s="27"/>
      <c r="J4803" s="27"/>
    </row>
    <row r="4804" spans="1:10" x14ac:dyDescent="0.3">
      <c r="A4804" s="27"/>
      <c r="J4804" s="27"/>
    </row>
    <row r="4805" spans="1:10" x14ac:dyDescent="0.3">
      <c r="A4805" s="27"/>
      <c r="J4805" s="27"/>
    </row>
    <row r="4806" spans="1:10" x14ac:dyDescent="0.3">
      <c r="A4806" s="27"/>
      <c r="J4806" s="27"/>
    </row>
    <row r="4807" spans="1:10" x14ac:dyDescent="0.3">
      <c r="A4807" s="27"/>
      <c r="J4807" s="27"/>
    </row>
    <row r="4808" spans="1:10" x14ac:dyDescent="0.3">
      <c r="A4808" s="27"/>
      <c r="J4808" s="27"/>
    </row>
    <row r="4809" spans="1:10" x14ac:dyDescent="0.3">
      <c r="A4809" s="27"/>
      <c r="J4809" s="27"/>
    </row>
    <row r="4810" spans="1:10" x14ac:dyDescent="0.3">
      <c r="A4810" s="27"/>
      <c r="J4810" s="27"/>
    </row>
    <row r="4811" spans="1:10" x14ac:dyDescent="0.3">
      <c r="A4811" s="27"/>
      <c r="J4811" s="27"/>
    </row>
    <row r="4812" spans="1:10" x14ac:dyDescent="0.3">
      <c r="A4812" s="27"/>
      <c r="J4812" s="27"/>
    </row>
    <row r="4813" spans="1:10" x14ac:dyDescent="0.3">
      <c r="A4813" s="27"/>
      <c r="J4813" s="27"/>
    </row>
    <row r="4814" spans="1:10" x14ac:dyDescent="0.3">
      <c r="A4814" s="27"/>
      <c r="J4814" s="27"/>
    </row>
    <row r="4815" spans="1:10" x14ac:dyDescent="0.3">
      <c r="A4815" s="27"/>
      <c r="J4815" s="27"/>
    </row>
    <row r="4816" spans="1:10" x14ac:dyDescent="0.3">
      <c r="A4816" s="27"/>
      <c r="J4816" s="27"/>
    </row>
    <row r="4817" spans="1:10" x14ac:dyDescent="0.3">
      <c r="A4817" s="27"/>
      <c r="J4817" s="27"/>
    </row>
    <row r="4818" spans="1:10" x14ac:dyDescent="0.3">
      <c r="A4818" s="27"/>
      <c r="J4818" s="27"/>
    </row>
    <row r="4819" spans="1:10" x14ac:dyDescent="0.3">
      <c r="A4819" s="27"/>
      <c r="J4819" s="27"/>
    </row>
    <row r="4820" spans="1:10" x14ac:dyDescent="0.3">
      <c r="A4820" s="27"/>
      <c r="J4820" s="27"/>
    </row>
    <row r="4821" spans="1:10" x14ac:dyDescent="0.3">
      <c r="A4821" s="27"/>
      <c r="J4821" s="27"/>
    </row>
    <row r="4822" spans="1:10" x14ac:dyDescent="0.3">
      <c r="A4822" s="27"/>
      <c r="J4822" s="27"/>
    </row>
    <row r="4823" spans="1:10" x14ac:dyDescent="0.3">
      <c r="A4823" s="27"/>
      <c r="J4823" s="27"/>
    </row>
    <row r="4824" spans="1:10" x14ac:dyDescent="0.3">
      <c r="A4824" s="27"/>
      <c r="J4824" s="27"/>
    </row>
    <row r="4825" spans="1:10" x14ac:dyDescent="0.3">
      <c r="A4825" s="27"/>
      <c r="J4825" s="27"/>
    </row>
    <row r="4826" spans="1:10" x14ac:dyDescent="0.3">
      <c r="A4826" s="27"/>
      <c r="J4826" s="27"/>
    </row>
    <row r="4827" spans="1:10" x14ac:dyDescent="0.3">
      <c r="A4827" s="27"/>
      <c r="J4827" s="27"/>
    </row>
    <row r="4828" spans="1:10" x14ac:dyDescent="0.3">
      <c r="A4828" s="27"/>
      <c r="J4828" s="27"/>
    </row>
    <row r="4829" spans="1:10" x14ac:dyDescent="0.3">
      <c r="A4829" s="27"/>
      <c r="J4829" s="27"/>
    </row>
    <row r="4830" spans="1:10" x14ac:dyDescent="0.3">
      <c r="A4830" s="27"/>
      <c r="J4830" s="27"/>
    </row>
    <row r="4831" spans="1:10" x14ac:dyDescent="0.3">
      <c r="A4831" s="27"/>
      <c r="J4831" s="27"/>
    </row>
    <row r="4832" spans="1:10" x14ac:dyDescent="0.3">
      <c r="A4832" s="27"/>
      <c r="J4832" s="27"/>
    </row>
    <row r="4833" spans="1:10" x14ac:dyDescent="0.3">
      <c r="A4833" s="27"/>
      <c r="J4833" s="27"/>
    </row>
    <row r="4834" spans="1:10" x14ac:dyDescent="0.3">
      <c r="A4834" s="27"/>
      <c r="J4834" s="27"/>
    </row>
    <row r="4835" spans="1:10" x14ac:dyDescent="0.3">
      <c r="A4835" s="27"/>
      <c r="J4835" s="27"/>
    </row>
    <row r="4836" spans="1:10" x14ac:dyDescent="0.3">
      <c r="A4836" s="27"/>
      <c r="J4836" s="27"/>
    </row>
    <row r="4837" spans="1:10" x14ac:dyDescent="0.3">
      <c r="A4837" s="27"/>
      <c r="J4837" s="27"/>
    </row>
    <row r="4838" spans="1:10" x14ac:dyDescent="0.3">
      <c r="A4838" s="27"/>
      <c r="J4838" s="27"/>
    </row>
    <row r="4839" spans="1:10" x14ac:dyDescent="0.3">
      <c r="A4839" s="27"/>
      <c r="J4839" s="27"/>
    </row>
    <row r="4840" spans="1:10" x14ac:dyDescent="0.3">
      <c r="A4840" s="27"/>
      <c r="J4840" s="27"/>
    </row>
    <row r="4841" spans="1:10" x14ac:dyDescent="0.3">
      <c r="A4841" s="27"/>
      <c r="J4841" s="27"/>
    </row>
    <row r="4842" spans="1:10" x14ac:dyDescent="0.3">
      <c r="A4842" s="27"/>
      <c r="J4842" s="27"/>
    </row>
    <row r="4843" spans="1:10" x14ac:dyDescent="0.3">
      <c r="A4843" s="27"/>
      <c r="J4843" s="27"/>
    </row>
    <row r="4844" spans="1:10" x14ac:dyDescent="0.3">
      <c r="A4844" s="27"/>
      <c r="J4844" s="27"/>
    </row>
    <row r="4845" spans="1:10" x14ac:dyDescent="0.3">
      <c r="A4845" s="27"/>
      <c r="J4845" s="27"/>
    </row>
    <row r="4846" spans="1:10" x14ac:dyDescent="0.3">
      <c r="A4846" s="27"/>
      <c r="J4846" s="27"/>
    </row>
    <row r="4847" spans="1:10" x14ac:dyDescent="0.3">
      <c r="A4847" s="27"/>
      <c r="J4847" s="27"/>
    </row>
    <row r="4848" spans="1:10" x14ac:dyDescent="0.3">
      <c r="A4848" s="27"/>
      <c r="J4848" s="27"/>
    </row>
    <row r="4849" spans="1:10" x14ac:dyDescent="0.3">
      <c r="A4849" s="27"/>
      <c r="J4849" s="27"/>
    </row>
    <row r="4850" spans="1:10" x14ac:dyDescent="0.3">
      <c r="A4850" s="27"/>
      <c r="J4850" s="27"/>
    </row>
    <row r="4851" spans="1:10" x14ac:dyDescent="0.3">
      <c r="A4851" s="27"/>
      <c r="J4851" s="27"/>
    </row>
    <row r="4852" spans="1:10" x14ac:dyDescent="0.3">
      <c r="A4852" s="27"/>
      <c r="J4852" s="27"/>
    </row>
    <row r="4853" spans="1:10" x14ac:dyDescent="0.3">
      <c r="A4853" s="27"/>
      <c r="J4853" s="27"/>
    </row>
    <row r="4854" spans="1:10" x14ac:dyDescent="0.3">
      <c r="A4854" s="27"/>
      <c r="J4854" s="27"/>
    </row>
    <row r="4855" spans="1:10" x14ac:dyDescent="0.3">
      <c r="A4855" s="27"/>
      <c r="J4855" s="27"/>
    </row>
    <row r="4856" spans="1:10" x14ac:dyDescent="0.3">
      <c r="A4856" s="27"/>
      <c r="J4856" s="27"/>
    </row>
    <row r="4857" spans="1:10" x14ac:dyDescent="0.3">
      <c r="A4857" s="27"/>
      <c r="J4857" s="27"/>
    </row>
    <row r="4858" spans="1:10" x14ac:dyDescent="0.3">
      <c r="A4858" s="27"/>
      <c r="J4858" s="27"/>
    </row>
    <row r="4859" spans="1:10" x14ac:dyDescent="0.3">
      <c r="A4859" s="27"/>
      <c r="J4859" s="27"/>
    </row>
    <row r="4860" spans="1:10" x14ac:dyDescent="0.3">
      <c r="A4860" s="27"/>
      <c r="J4860" s="27"/>
    </row>
    <row r="4861" spans="1:10" x14ac:dyDescent="0.3">
      <c r="A4861" s="27"/>
      <c r="J4861" s="27"/>
    </row>
    <row r="4862" spans="1:10" x14ac:dyDescent="0.3">
      <c r="A4862" s="27"/>
      <c r="J4862" s="27"/>
    </row>
    <row r="4863" spans="1:10" x14ac:dyDescent="0.3">
      <c r="A4863" s="27"/>
      <c r="J4863" s="27"/>
    </row>
    <row r="4864" spans="1:10" x14ac:dyDescent="0.3">
      <c r="A4864" s="27"/>
      <c r="J4864" s="27"/>
    </row>
    <row r="4865" spans="1:10" x14ac:dyDescent="0.3">
      <c r="A4865" s="27"/>
      <c r="J4865" s="27"/>
    </row>
    <row r="4866" spans="1:10" x14ac:dyDescent="0.3">
      <c r="A4866" s="27"/>
      <c r="J4866" s="27"/>
    </row>
    <row r="4867" spans="1:10" x14ac:dyDescent="0.3">
      <c r="A4867" s="27"/>
      <c r="J4867" s="27"/>
    </row>
    <row r="4868" spans="1:10" x14ac:dyDescent="0.3">
      <c r="A4868" s="27"/>
      <c r="J4868" s="27"/>
    </row>
    <row r="4869" spans="1:10" x14ac:dyDescent="0.3">
      <c r="A4869" s="27"/>
      <c r="J4869" s="27"/>
    </row>
    <row r="4870" spans="1:10" x14ac:dyDescent="0.3">
      <c r="A4870" s="27"/>
      <c r="J4870" s="27"/>
    </row>
    <row r="4871" spans="1:10" x14ac:dyDescent="0.3">
      <c r="A4871" s="27"/>
      <c r="J4871" s="27"/>
    </row>
    <row r="4872" spans="1:10" x14ac:dyDescent="0.3">
      <c r="A4872" s="27"/>
      <c r="J4872" s="27"/>
    </row>
    <row r="4873" spans="1:10" x14ac:dyDescent="0.3">
      <c r="A4873" s="27"/>
      <c r="J4873" s="27"/>
    </row>
    <row r="4874" spans="1:10" x14ac:dyDescent="0.3">
      <c r="A4874" s="27"/>
      <c r="J4874" s="27"/>
    </row>
    <row r="4875" spans="1:10" x14ac:dyDescent="0.3">
      <c r="A4875" s="27"/>
      <c r="J4875" s="27"/>
    </row>
    <row r="4876" spans="1:10" x14ac:dyDescent="0.3">
      <c r="A4876" s="27"/>
      <c r="J4876" s="27"/>
    </row>
    <row r="4877" spans="1:10" x14ac:dyDescent="0.3">
      <c r="A4877" s="27"/>
      <c r="J4877" s="27"/>
    </row>
    <row r="4878" spans="1:10" x14ac:dyDescent="0.3">
      <c r="A4878" s="27"/>
      <c r="J4878" s="27"/>
    </row>
    <row r="4879" spans="1:10" x14ac:dyDescent="0.3">
      <c r="A4879" s="27"/>
      <c r="J4879" s="27"/>
    </row>
    <row r="4880" spans="1:10" x14ac:dyDescent="0.3">
      <c r="A4880" s="27"/>
      <c r="J4880" s="27"/>
    </row>
    <row r="4881" spans="1:10" x14ac:dyDescent="0.3">
      <c r="A4881" s="27"/>
      <c r="J4881" s="27"/>
    </row>
    <row r="4882" spans="1:10" x14ac:dyDescent="0.3">
      <c r="A4882" s="27"/>
      <c r="J4882" s="27"/>
    </row>
    <row r="4883" spans="1:10" x14ac:dyDescent="0.3">
      <c r="A4883" s="27"/>
      <c r="J4883" s="27"/>
    </row>
    <row r="4884" spans="1:10" x14ac:dyDescent="0.3">
      <c r="A4884" s="27"/>
      <c r="J4884" s="27"/>
    </row>
    <row r="4885" spans="1:10" x14ac:dyDescent="0.3">
      <c r="A4885" s="27"/>
      <c r="J4885" s="27"/>
    </row>
    <row r="4886" spans="1:10" x14ac:dyDescent="0.3">
      <c r="A4886" s="27"/>
      <c r="J4886" s="27"/>
    </row>
    <row r="4887" spans="1:10" x14ac:dyDescent="0.3">
      <c r="A4887" s="27"/>
      <c r="J4887" s="27"/>
    </row>
    <row r="4888" spans="1:10" x14ac:dyDescent="0.3">
      <c r="A4888" s="27"/>
      <c r="J4888" s="27"/>
    </row>
    <row r="4889" spans="1:10" x14ac:dyDescent="0.3">
      <c r="A4889" s="27"/>
      <c r="J4889" s="27"/>
    </row>
    <row r="4890" spans="1:10" x14ac:dyDescent="0.3">
      <c r="A4890" s="27"/>
      <c r="J4890" s="27"/>
    </row>
    <row r="4891" spans="1:10" x14ac:dyDescent="0.3">
      <c r="A4891" s="27"/>
      <c r="J4891" s="27"/>
    </row>
    <row r="4892" spans="1:10" x14ac:dyDescent="0.3">
      <c r="A4892" s="27"/>
      <c r="J4892" s="27"/>
    </row>
    <row r="4893" spans="1:10" x14ac:dyDescent="0.3">
      <c r="A4893" s="27"/>
      <c r="J4893" s="27"/>
    </row>
    <row r="4894" spans="1:10" x14ac:dyDescent="0.3">
      <c r="A4894" s="27"/>
      <c r="J4894" s="27"/>
    </row>
    <row r="4895" spans="1:10" x14ac:dyDescent="0.3">
      <c r="A4895" s="27"/>
      <c r="J4895" s="27"/>
    </row>
    <row r="4896" spans="1:10" x14ac:dyDescent="0.3">
      <c r="A4896" s="27"/>
      <c r="J4896" s="27"/>
    </row>
    <row r="4897" spans="1:10" x14ac:dyDescent="0.3">
      <c r="A4897" s="27"/>
      <c r="J4897" s="27"/>
    </row>
    <row r="4898" spans="1:10" x14ac:dyDescent="0.3">
      <c r="A4898" s="27"/>
      <c r="J4898" s="27"/>
    </row>
    <row r="4899" spans="1:10" x14ac:dyDescent="0.3">
      <c r="A4899" s="27"/>
      <c r="J4899" s="27"/>
    </row>
    <row r="4900" spans="1:10" x14ac:dyDescent="0.3">
      <c r="A4900" s="27"/>
      <c r="J4900" s="27"/>
    </row>
    <row r="4901" spans="1:10" x14ac:dyDescent="0.3">
      <c r="A4901" s="27"/>
      <c r="J4901" s="27"/>
    </row>
    <row r="4902" spans="1:10" x14ac:dyDescent="0.3">
      <c r="A4902" s="27"/>
      <c r="J4902" s="27"/>
    </row>
    <row r="4903" spans="1:10" x14ac:dyDescent="0.3">
      <c r="A4903" s="27"/>
      <c r="J4903" s="27"/>
    </row>
    <row r="4904" spans="1:10" x14ac:dyDescent="0.3">
      <c r="A4904" s="27"/>
      <c r="J4904" s="27"/>
    </row>
    <row r="4905" spans="1:10" x14ac:dyDescent="0.3">
      <c r="A4905" s="27"/>
      <c r="J4905" s="27"/>
    </row>
    <row r="4906" spans="1:10" x14ac:dyDescent="0.3">
      <c r="A4906" s="27"/>
      <c r="J4906" s="27"/>
    </row>
    <row r="4907" spans="1:10" x14ac:dyDescent="0.3">
      <c r="A4907" s="27"/>
      <c r="J4907" s="27"/>
    </row>
    <row r="4908" spans="1:10" x14ac:dyDescent="0.3">
      <c r="A4908" s="27"/>
      <c r="J4908" s="27"/>
    </row>
    <row r="4909" spans="1:10" x14ac:dyDescent="0.3">
      <c r="A4909" s="27"/>
      <c r="J4909" s="27"/>
    </row>
    <row r="4910" spans="1:10" x14ac:dyDescent="0.3">
      <c r="A4910" s="27"/>
      <c r="J4910" s="27"/>
    </row>
    <row r="4911" spans="1:10" x14ac:dyDescent="0.3">
      <c r="A4911" s="27"/>
      <c r="J4911" s="27"/>
    </row>
    <row r="4912" spans="1:10" x14ac:dyDescent="0.3">
      <c r="A4912" s="27"/>
      <c r="J4912" s="27"/>
    </row>
    <row r="4913" spans="1:10" x14ac:dyDescent="0.3">
      <c r="A4913" s="27"/>
      <c r="J4913" s="27"/>
    </row>
    <row r="4914" spans="1:10" x14ac:dyDescent="0.3">
      <c r="A4914" s="27"/>
      <c r="J4914" s="27"/>
    </row>
    <row r="4915" spans="1:10" x14ac:dyDescent="0.3">
      <c r="A4915" s="27"/>
      <c r="J4915" s="27"/>
    </row>
    <row r="4916" spans="1:10" x14ac:dyDescent="0.3">
      <c r="A4916" s="27"/>
      <c r="J4916" s="27"/>
    </row>
    <row r="4917" spans="1:10" x14ac:dyDescent="0.3">
      <c r="A4917" s="27"/>
      <c r="J4917" s="27"/>
    </row>
    <row r="4918" spans="1:10" x14ac:dyDescent="0.3">
      <c r="A4918" s="27"/>
      <c r="J4918" s="27"/>
    </row>
    <row r="4919" spans="1:10" x14ac:dyDescent="0.3">
      <c r="A4919" s="27"/>
      <c r="J4919" s="27"/>
    </row>
    <row r="4920" spans="1:10" x14ac:dyDescent="0.3">
      <c r="A4920" s="27"/>
      <c r="J4920" s="27"/>
    </row>
    <row r="4921" spans="1:10" x14ac:dyDescent="0.3">
      <c r="A4921" s="27"/>
      <c r="J4921" s="27"/>
    </row>
    <row r="4922" spans="1:10" x14ac:dyDescent="0.3">
      <c r="A4922" s="27"/>
      <c r="J4922" s="27"/>
    </row>
    <row r="4923" spans="1:10" x14ac:dyDescent="0.3">
      <c r="A4923" s="27"/>
      <c r="J4923" s="27"/>
    </row>
    <row r="4924" spans="1:10" x14ac:dyDescent="0.3">
      <c r="A4924" s="27"/>
      <c r="J4924" s="27"/>
    </row>
    <row r="4925" spans="1:10" x14ac:dyDescent="0.3">
      <c r="A4925" s="27"/>
      <c r="J4925" s="27"/>
    </row>
    <row r="4926" spans="1:10" x14ac:dyDescent="0.3">
      <c r="A4926" s="27"/>
      <c r="J4926" s="27"/>
    </row>
    <row r="4927" spans="1:10" x14ac:dyDescent="0.3">
      <c r="A4927" s="27"/>
      <c r="J4927" s="27"/>
    </row>
    <row r="4928" spans="1:10" x14ac:dyDescent="0.3">
      <c r="A4928" s="27"/>
      <c r="J4928" s="27"/>
    </row>
    <row r="4929" spans="1:10" x14ac:dyDescent="0.3">
      <c r="A4929" s="27"/>
      <c r="J4929" s="27"/>
    </row>
    <row r="4930" spans="1:10" x14ac:dyDescent="0.3">
      <c r="A4930" s="27"/>
      <c r="J4930" s="27"/>
    </row>
    <row r="4931" spans="1:10" x14ac:dyDescent="0.3">
      <c r="A4931" s="27"/>
      <c r="J4931" s="27"/>
    </row>
    <row r="4932" spans="1:10" x14ac:dyDescent="0.3">
      <c r="A4932" s="27"/>
      <c r="J4932" s="27"/>
    </row>
    <row r="4933" spans="1:10" x14ac:dyDescent="0.3">
      <c r="A4933" s="27"/>
      <c r="J4933" s="27"/>
    </row>
    <row r="4934" spans="1:10" x14ac:dyDescent="0.3">
      <c r="A4934" s="27"/>
      <c r="J4934" s="27"/>
    </row>
    <row r="4935" spans="1:10" x14ac:dyDescent="0.3">
      <c r="A4935" s="27"/>
      <c r="J4935" s="27"/>
    </row>
    <row r="4936" spans="1:10" x14ac:dyDescent="0.3">
      <c r="A4936" s="27"/>
      <c r="J4936" s="27"/>
    </row>
    <row r="4937" spans="1:10" x14ac:dyDescent="0.3">
      <c r="A4937" s="27"/>
      <c r="J4937" s="27"/>
    </row>
    <row r="4938" spans="1:10" x14ac:dyDescent="0.3">
      <c r="A4938" s="27"/>
      <c r="J4938" s="27"/>
    </row>
    <row r="4939" spans="1:10" x14ac:dyDescent="0.3">
      <c r="A4939" s="27"/>
      <c r="J4939" s="27"/>
    </row>
    <row r="4940" spans="1:10" x14ac:dyDescent="0.3">
      <c r="A4940" s="27"/>
      <c r="J4940" s="27"/>
    </row>
    <row r="4941" spans="1:10" x14ac:dyDescent="0.3">
      <c r="A4941" s="27"/>
      <c r="J4941" s="27"/>
    </row>
    <row r="4942" spans="1:10" x14ac:dyDescent="0.3">
      <c r="A4942" s="27"/>
      <c r="J4942" s="27"/>
    </row>
    <row r="4943" spans="1:10" x14ac:dyDescent="0.3">
      <c r="A4943" s="27"/>
      <c r="J4943" s="27"/>
    </row>
    <row r="4944" spans="1:10" x14ac:dyDescent="0.3">
      <c r="A4944" s="27"/>
      <c r="J4944" s="27"/>
    </row>
    <row r="4945" spans="1:10" x14ac:dyDescent="0.3">
      <c r="A4945" s="27"/>
      <c r="J4945" s="27"/>
    </row>
    <row r="4946" spans="1:10" x14ac:dyDescent="0.3">
      <c r="A4946" s="27"/>
      <c r="J4946" s="27"/>
    </row>
    <row r="4947" spans="1:10" x14ac:dyDescent="0.3">
      <c r="A4947" s="27"/>
      <c r="J4947" s="27"/>
    </row>
    <row r="4948" spans="1:10" x14ac:dyDescent="0.3">
      <c r="A4948" s="27"/>
      <c r="J4948" s="27"/>
    </row>
    <row r="4949" spans="1:10" x14ac:dyDescent="0.3">
      <c r="A4949" s="27"/>
      <c r="J4949" s="27"/>
    </row>
    <row r="4950" spans="1:10" x14ac:dyDescent="0.3">
      <c r="A4950" s="27"/>
      <c r="J4950" s="27"/>
    </row>
    <row r="4951" spans="1:10" x14ac:dyDescent="0.3">
      <c r="A4951" s="27"/>
      <c r="J4951" s="27"/>
    </row>
    <row r="4952" spans="1:10" x14ac:dyDescent="0.3">
      <c r="A4952" s="27"/>
      <c r="J4952" s="27"/>
    </row>
    <row r="4953" spans="1:10" x14ac:dyDescent="0.3">
      <c r="A4953" s="27"/>
      <c r="J4953" s="27"/>
    </row>
    <row r="4954" spans="1:10" x14ac:dyDescent="0.3">
      <c r="A4954" s="27"/>
      <c r="J4954" s="27"/>
    </row>
    <row r="4955" spans="1:10" x14ac:dyDescent="0.3">
      <c r="A4955" s="27"/>
      <c r="J4955" s="27"/>
    </row>
    <row r="4956" spans="1:10" x14ac:dyDescent="0.3">
      <c r="A4956" s="27"/>
      <c r="J4956" s="27"/>
    </row>
    <row r="4957" spans="1:10" x14ac:dyDescent="0.3">
      <c r="A4957" s="27"/>
      <c r="J4957" s="27"/>
    </row>
    <row r="4958" spans="1:10" x14ac:dyDescent="0.3">
      <c r="A4958" s="27"/>
      <c r="J4958" s="27"/>
    </row>
    <row r="4959" spans="1:10" x14ac:dyDescent="0.3">
      <c r="A4959" s="27"/>
      <c r="J4959" s="27"/>
    </row>
    <row r="4960" spans="1:10" x14ac:dyDescent="0.3">
      <c r="A4960" s="27"/>
      <c r="J4960" s="27"/>
    </row>
    <row r="4961" spans="1:10" x14ac:dyDescent="0.3">
      <c r="A4961" s="27"/>
      <c r="J4961" s="27"/>
    </row>
    <row r="4962" spans="1:10" x14ac:dyDescent="0.3">
      <c r="A4962" s="27"/>
      <c r="J4962" s="27"/>
    </row>
    <row r="4963" spans="1:10" x14ac:dyDescent="0.3">
      <c r="A4963" s="27"/>
      <c r="J4963" s="27"/>
    </row>
    <row r="4964" spans="1:10" x14ac:dyDescent="0.3">
      <c r="A4964" s="27"/>
      <c r="J4964" s="27"/>
    </row>
    <row r="4965" spans="1:10" x14ac:dyDescent="0.3">
      <c r="A4965" s="27"/>
      <c r="J4965" s="27"/>
    </row>
    <row r="4966" spans="1:10" x14ac:dyDescent="0.3">
      <c r="A4966" s="27"/>
      <c r="J4966" s="27"/>
    </row>
    <row r="4967" spans="1:10" x14ac:dyDescent="0.3">
      <c r="A4967" s="27"/>
      <c r="J4967" s="27"/>
    </row>
    <row r="4968" spans="1:10" x14ac:dyDescent="0.3">
      <c r="A4968" s="27"/>
      <c r="J4968" s="27"/>
    </row>
    <row r="4969" spans="1:10" x14ac:dyDescent="0.3">
      <c r="A4969" s="27"/>
      <c r="J4969" s="27"/>
    </row>
    <row r="4970" spans="1:10" x14ac:dyDescent="0.3">
      <c r="A4970" s="27"/>
      <c r="J4970" s="27"/>
    </row>
    <row r="4971" spans="1:10" x14ac:dyDescent="0.3">
      <c r="A4971" s="27"/>
      <c r="J4971" s="27"/>
    </row>
    <row r="4972" spans="1:10" x14ac:dyDescent="0.3">
      <c r="A4972" s="27"/>
      <c r="J4972" s="27"/>
    </row>
    <row r="4973" spans="1:10" x14ac:dyDescent="0.3">
      <c r="A4973" s="27"/>
      <c r="J4973" s="27"/>
    </row>
    <row r="4974" spans="1:10" x14ac:dyDescent="0.3">
      <c r="A4974" s="27"/>
      <c r="J4974" s="27"/>
    </row>
    <row r="4975" spans="1:10" x14ac:dyDescent="0.3">
      <c r="A4975" s="27"/>
      <c r="J4975" s="27"/>
    </row>
    <row r="4976" spans="1:10" x14ac:dyDescent="0.3">
      <c r="A4976" s="27"/>
      <c r="J4976" s="27"/>
    </row>
    <row r="4977" spans="1:10" x14ac:dyDescent="0.3">
      <c r="A4977" s="27"/>
      <c r="J4977" s="27"/>
    </row>
    <row r="4978" spans="1:10" x14ac:dyDescent="0.3">
      <c r="A4978" s="27"/>
      <c r="J4978" s="27"/>
    </row>
    <row r="4979" spans="1:10" x14ac:dyDescent="0.3">
      <c r="A4979" s="27"/>
      <c r="J4979" s="27"/>
    </row>
    <row r="4980" spans="1:10" x14ac:dyDescent="0.3">
      <c r="A4980" s="27"/>
      <c r="J4980" s="27"/>
    </row>
    <row r="4981" spans="1:10" x14ac:dyDescent="0.3">
      <c r="A4981" s="27"/>
      <c r="J4981" s="27"/>
    </row>
    <row r="4982" spans="1:10" x14ac:dyDescent="0.3">
      <c r="A4982" s="27"/>
      <c r="J4982" s="27"/>
    </row>
    <row r="4983" spans="1:10" x14ac:dyDescent="0.3">
      <c r="A4983" s="27"/>
      <c r="J4983" s="27"/>
    </row>
    <row r="4984" spans="1:10" x14ac:dyDescent="0.3">
      <c r="A4984" s="27"/>
      <c r="J4984" s="27"/>
    </row>
    <row r="4985" spans="1:10" x14ac:dyDescent="0.3">
      <c r="A4985" s="27"/>
      <c r="J4985" s="27"/>
    </row>
    <row r="4986" spans="1:10" x14ac:dyDescent="0.3">
      <c r="A4986" s="27"/>
      <c r="J4986" s="27"/>
    </row>
    <row r="4987" spans="1:10" x14ac:dyDescent="0.3">
      <c r="A4987" s="27"/>
      <c r="J4987" s="27"/>
    </row>
    <row r="4988" spans="1:10" x14ac:dyDescent="0.3">
      <c r="A4988" s="27"/>
      <c r="J4988" s="27"/>
    </row>
    <row r="4989" spans="1:10" x14ac:dyDescent="0.3">
      <c r="A4989" s="27"/>
      <c r="J4989" s="27"/>
    </row>
    <row r="4990" spans="1:10" x14ac:dyDescent="0.3">
      <c r="A4990" s="27"/>
      <c r="J4990" s="27"/>
    </row>
    <row r="4991" spans="1:10" x14ac:dyDescent="0.3">
      <c r="A4991" s="27"/>
      <c r="J4991" s="27"/>
    </row>
    <row r="4992" spans="1:10" x14ac:dyDescent="0.3">
      <c r="A4992" s="27"/>
      <c r="J4992" s="27"/>
    </row>
    <row r="4993" spans="1:10" x14ac:dyDescent="0.3">
      <c r="A4993" s="27"/>
      <c r="J4993" s="27"/>
    </row>
    <row r="4994" spans="1:10" x14ac:dyDescent="0.3">
      <c r="A4994" s="27"/>
      <c r="J4994" s="27"/>
    </row>
    <row r="4995" spans="1:10" x14ac:dyDescent="0.3">
      <c r="A4995" s="27"/>
      <c r="J4995" s="27"/>
    </row>
    <row r="4996" spans="1:10" x14ac:dyDescent="0.3">
      <c r="A4996" s="27"/>
      <c r="J4996" s="27"/>
    </row>
    <row r="4997" spans="1:10" x14ac:dyDescent="0.3">
      <c r="A4997" s="27"/>
      <c r="J4997" s="27"/>
    </row>
    <row r="4998" spans="1:10" x14ac:dyDescent="0.3">
      <c r="A4998" s="27"/>
      <c r="J4998" s="27"/>
    </row>
    <row r="4999" spans="1:10" x14ac:dyDescent="0.3">
      <c r="A4999" s="27"/>
      <c r="J4999" s="27"/>
    </row>
    <row r="5000" spans="1:10" x14ac:dyDescent="0.3">
      <c r="A5000" s="27"/>
      <c r="J5000" s="27"/>
    </row>
    <row r="5001" spans="1:10" x14ac:dyDescent="0.3">
      <c r="A5001" s="27"/>
      <c r="J5001" s="27"/>
    </row>
    <row r="5002" spans="1:10" x14ac:dyDescent="0.3">
      <c r="A5002" s="27"/>
      <c r="J5002" s="27"/>
    </row>
    <row r="5003" spans="1:10" x14ac:dyDescent="0.3">
      <c r="A5003" s="27"/>
      <c r="J5003" s="27"/>
    </row>
    <row r="5004" spans="1:10" x14ac:dyDescent="0.3">
      <c r="A5004" s="27"/>
      <c r="J5004" s="27"/>
    </row>
    <row r="5005" spans="1:10" x14ac:dyDescent="0.3">
      <c r="A5005" s="27"/>
      <c r="J5005" s="27"/>
    </row>
    <row r="5006" spans="1:10" x14ac:dyDescent="0.3">
      <c r="A5006" s="27"/>
      <c r="J5006" s="27"/>
    </row>
    <row r="5007" spans="1:10" x14ac:dyDescent="0.3">
      <c r="A5007" s="27"/>
      <c r="J5007" s="27"/>
    </row>
    <row r="5008" spans="1:10" x14ac:dyDescent="0.3">
      <c r="A5008" s="27"/>
      <c r="J5008" s="27"/>
    </row>
    <row r="5009" spans="1:10" x14ac:dyDescent="0.3">
      <c r="A5009" s="27"/>
      <c r="J5009" s="27"/>
    </row>
    <row r="5010" spans="1:10" x14ac:dyDescent="0.3">
      <c r="A5010" s="27"/>
      <c r="J5010" s="27"/>
    </row>
    <row r="5011" spans="1:10" x14ac:dyDescent="0.3">
      <c r="A5011" s="27"/>
      <c r="J5011" s="27"/>
    </row>
    <row r="5012" spans="1:10" x14ac:dyDescent="0.3">
      <c r="A5012" s="27"/>
      <c r="J5012" s="27"/>
    </row>
    <row r="5013" spans="1:10" x14ac:dyDescent="0.3">
      <c r="A5013" s="27"/>
      <c r="J5013" s="27"/>
    </row>
    <row r="5014" spans="1:10" x14ac:dyDescent="0.3">
      <c r="A5014" s="27"/>
      <c r="J5014" s="27"/>
    </row>
    <row r="5015" spans="1:10" x14ac:dyDescent="0.3">
      <c r="A5015" s="27"/>
      <c r="J5015" s="27"/>
    </row>
    <row r="5016" spans="1:10" x14ac:dyDescent="0.3">
      <c r="A5016" s="27"/>
      <c r="J5016" s="27"/>
    </row>
    <row r="5017" spans="1:10" x14ac:dyDescent="0.3">
      <c r="A5017" s="27"/>
      <c r="J5017" s="27"/>
    </row>
    <row r="5018" spans="1:10" x14ac:dyDescent="0.3">
      <c r="A5018" s="27"/>
      <c r="J5018" s="27"/>
    </row>
    <row r="5019" spans="1:10" x14ac:dyDescent="0.3">
      <c r="A5019" s="27"/>
      <c r="J5019" s="27"/>
    </row>
    <row r="5020" spans="1:10" x14ac:dyDescent="0.3">
      <c r="A5020" s="27"/>
      <c r="J5020" s="27"/>
    </row>
    <row r="5021" spans="1:10" x14ac:dyDescent="0.3">
      <c r="A5021" s="27"/>
      <c r="J5021" s="27"/>
    </row>
    <row r="5022" spans="1:10" x14ac:dyDescent="0.3">
      <c r="A5022" s="27"/>
      <c r="J5022" s="27"/>
    </row>
    <row r="5023" spans="1:10" x14ac:dyDescent="0.3">
      <c r="A5023" s="27"/>
      <c r="J5023" s="27"/>
    </row>
    <row r="5024" spans="1:10" x14ac:dyDescent="0.3">
      <c r="A5024" s="27"/>
      <c r="J5024" s="27"/>
    </row>
    <row r="5025" spans="1:10" x14ac:dyDescent="0.3">
      <c r="A5025" s="27"/>
      <c r="J5025" s="27"/>
    </row>
    <row r="5026" spans="1:10" x14ac:dyDescent="0.3">
      <c r="A5026" s="27"/>
      <c r="J5026" s="27"/>
    </row>
    <row r="5027" spans="1:10" x14ac:dyDescent="0.3">
      <c r="A5027" s="27"/>
      <c r="J5027" s="27"/>
    </row>
    <row r="5028" spans="1:10" x14ac:dyDescent="0.3">
      <c r="A5028" s="27"/>
      <c r="J5028" s="27"/>
    </row>
    <row r="5029" spans="1:10" x14ac:dyDescent="0.3">
      <c r="A5029" s="27"/>
      <c r="J5029" s="27"/>
    </row>
    <row r="5030" spans="1:10" x14ac:dyDescent="0.3">
      <c r="A5030" s="27"/>
      <c r="J5030" s="27"/>
    </row>
    <row r="5031" spans="1:10" x14ac:dyDescent="0.3">
      <c r="A5031" s="27"/>
      <c r="J5031" s="27"/>
    </row>
    <row r="5032" spans="1:10" x14ac:dyDescent="0.3">
      <c r="A5032" s="27"/>
      <c r="J5032" s="27"/>
    </row>
    <row r="5033" spans="1:10" x14ac:dyDescent="0.3">
      <c r="A5033" s="27"/>
      <c r="J5033" s="27"/>
    </row>
    <row r="5034" spans="1:10" x14ac:dyDescent="0.3">
      <c r="A5034" s="27"/>
      <c r="J5034" s="27"/>
    </row>
    <row r="5035" spans="1:10" x14ac:dyDescent="0.3">
      <c r="A5035" s="27"/>
      <c r="J5035" s="27"/>
    </row>
    <row r="5036" spans="1:10" x14ac:dyDescent="0.3">
      <c r="A5036" s="27"/>
      <c r="J5036" s="27"/>
    </row>
    <row r="5037" spans="1:10" x14ac:dyDescent="0.3">
      <c r="A5037" s="27"/>
      <c r="J5037" s="27"/>
    </row>
    <row r="5038" spans="1:10" x14ac:dyDescent="0.3">
      <c r="A5038" s="27"/>
      <c r="J5038" s="27"/>
    </row>
    <row r="5039" spans="1:10" x14ac:dyDescent="0.3">
      <c r="A5039" s="27"/>
      <c r="J5039" s="27"/>
    </row>
    <row r="5040" spans="1:10" x14ac:dyDescent="0.3">
      <c r="A5040" s="27"/>
      <c r="J5040" s="27"/>
    </row>
    <row r="5041" spans="1:10" x14ac:dyDescent="0.3">
      <c r="A5041" s="27"/>
      <c r="J5041" s="27"/>
    </row>
    <row r="5042" spans="1:10" x14ac:dyDescent="0.3">
      <c r="A5042" s="27"/>
      <c r="J5042" s="27"/>
    </row>
    <row r="5043" spans="1:10" x14ac:dyDescent="0.3">
      <c r="A5043" s="27"/>
      <c r="J5043" s="27"/>
    </row>
    <row r="5044" spans="1:10" x14ac:dyDescent="0.3">
      <c r="A5044" s="27"/>
      <c r="J5044" s="27"/>
    </row>
    <row r="5045" spans="1:10" x14ac:dyDescent="0.3">
      <c r="A5045" s="27"/>
      <c r="J5045" s="27"/>
    </row>
    <row r="5046" spans="1:10" x14ac:dyDescent="0.3">
      <c r="A5046" s="27"/>
      <c r="J5046" s="27"/>
    </row>
    <row r="5047" spans="1:10" x14ac:dyDescent="0.3">
      <c r="A5047" s="27"/>
      <c r="J5047" s="27"/>
    </row>
    <row r="5048" spans="1:10" x14ac:dyDescent="0.3">
      <c r="A5048" s="27"/>
      <c r="J5048" s="27"/>
    </row>
    <row r="5049" spans="1:10" x14ac:dyDescent="0.3">
      <c r="A5049" s="27"/>
      <c r="J5049" s="27"/>
    </row>
    <row r="5050" spans="1:10" x14ac:dyDescent="0.3">
      <c r="A5050" s="27"/>
      <c r="J5050" s="27"/>
    </row>
    <row r="5051" spans="1:10" x14ac:dyDescent="0.3">
      <c r="A5051" s="27"/>
      <c r="J5051" s="27"/>
    </row>
    <row r="5052" spans="1:10" x14ac:dyDescent="0.3">
      <c r="A5052" s="27"/>
      <c r="J5052" s="27"/>
    </row>
    <row r="5053" spans="1:10" x14ac:dyDescent="0.3">
      <c r="A5053" s="27"/>
      <c r="J5053" s="27"/>
    </row>
    <row r="5054" spans="1:10" x14ac:dyDescent="0.3">
      <c r="A5054" s="27"/>
      <c r="J5054" s="27"/>
    </row>
    <row r="5055" spans="1:10" x14ac:dyDescent="0.3">
      <c r="A5055" s="27"/>
      <c r="J5055" s="27"/>
    </row>
    <row r="5056" spans="1:10" x14ac:dyDescent="0.3">
      <c r="A5056" s="27"/>
      <c r="J5056" s="27"/>
    </row>
    <row r="5057" spans="1:10" x14ac:dyDescent="0.3">
      <c r="A5057" s="27"/>
      <c r="J5057" s="27"/>
    </row>
    <row r="5058" spans="1:10" x14ac:dyDescent="0.3">
      <c r="A5058" s="27"/>
      <c r="J5058" s="27"/>
    </row>
    <row r="5059" spans="1:10" x14ac:dyDescent="0.3">
      <c r="A5059" s="27"/>
      <c r="J5059" s="27"/>
    </row>
    <row r="5060" spans="1:10" x14ac:dyDescent="0.3">
      <c r="A5060" s="27"/>
      <c r="J5060" s="27"/>
    </row>
    <row r="5061" spans="1:10" x14ac:dyDescent="0.3">
      <c r="A5061" s="27"/>
      <c r="J5061" s="27"/>
    </row>
    <row r="5062" spans="1:10" x14ac:dyDescent="0.3">
      <c r="A5062" s="27"/>
      <c r="J5062" s="27"/>
    </row>
    <row r="5063" spans="1:10" x14ac:dyDescent="0.3">
      <c r="A5063" s="27"/>
      <c r="J5063" s="27"/>
    </row>
    <row r="5064" spans="1:10" x14ac:dyDescent="0.3">
      <c r="A5064" s="27"/>
      <c r="J5064" s="27"/>
    </row>
    <row r="5065" spans="1:10" x14ac:dyDescent="0.3">
      <c r="A5065" s="27"/>
      <c r="J5065" s="27"/>
    </row>
    <row r="5066" spans="1:10" x14ac:dyDescent="0.3">
      <c r="A5066" s="27"/>
      <c r="J5066" s="27"/>
    </row>
    <row r="5067" spans="1:10" x14ac:dyDescent="0.3">
      <c r="A5067" s="27"/>
      <c r="J5067" s="27"/>
    </row>
    <row r="5068" spans="1:10" x14ac:dyDescent="0.3">
      <c r="A5068" s="27"/>
      <c r="J5068" s="27"/>
    </row>
    <row r="5069" spans="1:10" x14ac:dyDescent="0.3">
      <c r="A5069" s="27"/>
      <c r="J5069" s="27"/>
    </row>
    <row r="5070" spans="1:10" x14ac:dyDescent="0.3">
      <c r="A5070" s="27"/>
      <c r="J5070" s="27"/>
    </row>
    <row r="5071" spans="1:10" x14ac:dyDescent="0.3">
      <c r="A5071" s="27"/>
      <c r="J5071" s="27"/>
    </row>
    <row r="5072" spans="1:10" x14ac:dyDescent="0.3">
      <c r="A5072" s="27"/>
      <c r="J5072" s="27"/>
    </row>
    <row r="5073" spans="1:10" x14ac:dyDescent="0.3">
      <c r="A5073" s="27"/>
      <c r="J5073" s="27"/>
    </row>
    <row r="5074" spans="1:10" x14ac:dyDescent="0.3">
      <c r="A5074" s="27"/>
      <c r="J5074" s="27"/>
    </row>
    <row r="5075" spans="1:10" x14ac:dyDescent="0.3">
      <c r="A5075" s="27"/>
      <c r="J5075" s="27"/>
    </row>
    <row r="5076" spans="1:10" x14ac:dyDescent="0.3">
      <c r="A5076" s="27"/>
      <c r="J5076" s="27"/>
    </row>
    <row r="5077" spans="1:10" x14ac:dyDescent="0.3">
      <c r="A5077" s="27"/>
      <c r="J5077" s="27"/>
    </row>
    <row r="5078" spans="1:10" x14ac:dyDescent="0.3">
      <c r="A5078" s="27"/>
      <c r="J5078" s="27"/>
    </row>
    <row r="5079" spans="1:10" x14ac:dyDescent="0.3">
      <c r="A5079" s="27"/>
      <c r="J5079" s="27"/>
    </row>
    <row r="5080" spans="1:10" x14ac:dyDescent="0.3">
      <c r="A5080" s="27"/>
      <c r="J5080" s="27"/>
    </row>
    <row r="5081" spans="1:10" x14ac:dyDescent="0.3">
      <c r="A5081" s="27"/>
      <c r="J5081" s="27"/>
    </row>
    <row r="5082" spans="1:10" x14ac:dyDescent="0.3">
      <c r="A5082" s="27"/>
      <c r="J5082" s="27"/>
    </row>
    <row r="5083" spans="1:10" x14ac:dyDescent="0.3">
      <c r="A5083" s="27"/>
      <c r="J5083" s="27"/>
    </row>
    <row r="5084" spans="1:10" x14ac:dyDescent="0.3">
      <c r="A5084" s="27"/>
      <c r="J5084" s="27"/>
    </row>
    <row r="5085" spans="1:10" x14ac:dyDescent="0.3">
      <c r="A5085" s="27"/>
      <c r="J5085" s="27"/>
    </row>
    <row r="5086" spans="1:10" x14ac:dyDescent="0.3">
      <c r="A5086" s="27"/>
      <c r="J5086" s="27"/>
    </row>
    <row r="5087" spans="1:10" x14ac:dyDescent="0.3">
      <c r="A5087" s="27"/>
      <c r="J5087" s="27"/>
    </row>
    <row r="5088" spans="1:10" x14ac:dyDescent="0.3">
      <c r="A5088" s="27"/>
      <c r="J5088" s="27"/>
    </row>
    <row r="5089" spans="1:10" x14ac:dyDescent="0.3">
      <c r="A5089" s="27"/>
      <c r="J5089" s="27"/>
    </row>
    <row r="5090" spans="1:10" x14ac:dyDescent="0.3">
      <c r="A5090" s="27"/>
      <c r="J5090" s="27"/>
    </row>
    <row r="5091" spans="1:10" x14ac:dyDescent="0.3">
      <c r="A5091" s="27"/>
      <c r="J5091" s="27"/>
    </row>
    <row r="5092" spans="1:10" x14ac:dyDescent="0.3">
      <c r="A5092" s="27"/>
      <c r="J5092" s="27"/>
    </row>
    <row r="5093" spans="1:10" x14ac:dyDescent="0.3">
      <c r="A5093" s="27"/>
      <c r="J5093" s="27"/>
    </row>
    <row r="5094" spans="1:10" x14ac:dyDescent="0.3">
      <c r="A5094" s="27"/>
      <c r="J5094" s="27"/>
    </row>
    <row r="5095" spans="1:10" x14ac:dyDescent="0.3">
      <c r="A5095" s="27"/>
      <c r="J5095" s="27"/>
    </row>
    <row r="5096" spans="1:10" x14ac:dyDescent="0.3">
      <c r="A5096" s="27"/>
      <c r="J5096" s="27"/>
    </row>
    <row r="5097" spans="1:10" x14ac:dyDescent="0.3">
      <c r="A5097" s="27"/>
      <c r="J5097" s="27"/>
    </row>
    <row r="5098" spans="1:10" x14ac:dyDescent="0.3">
      <c r="A5098" s="27"/>
      <c r="J5098" s="27"/>
    </row>
    <row r="5099" spans="1:10" x14ac:dyDescent="0.3">
      <c r="A5099" s="27"/>
      <c r="J5099" s="27"/>
    </row>
    <row r="5100" spans="1:10" x14ac:dyDescent="0.3">
      <c r="A5100" s="27"/>
      <c r="J5100" s="27"/>
    </row>
    <row r="5101" spans="1:10" x14ac:dyDescent="0.3">
      <c r="A5101" s="27"/>
      <c r="J5101" s="27"/>
    </row>
    <row r="5102" spans="1:10" x14ac:dyDescent="0.3">
      <c r="A5102" s="27"/>
      <c r="J5102" s="27"/>
    </row>
    <row r="5103" spans="1:10" x14ac:dyDescent="0.3">
      <c r="A5103" s="27"/>
      <c r="J5103" s="27"/>
    </row>
    <row r="5104" spans="1:10" x14ac:dyDescent="0.3">
      <c r="A5104" s="27"/>
      <c r="J5104" s="27"/>
    </row>
    <row r="5105" spans="1:10" x14ac:dyDescent="0.3">
      <c r="A5105" s="27"/>
      <c r="J5105" s="27"/>
    </row>
    <row r="5106" spans="1:10" x14ac:dyDescent="0.3">
      <c r="A5106" s="27"/>
      <c r="J5106" s="27"/>
    </row>
    <row r="5107" spans="1:10" x14ac:dyDescent="0.3">
      <c r="A5107" s="27"/>
      <c r="J5107" s="27"/>
    </row>
    <row r="5108" spans="1:10" x14ac:dyDescent="0.3">
      <c r="A5108" s="27"/>
      <c r="J5108" s="27"/>
    </row>
    <row r="5109" spans="1:10" x14ac:dyDescent="0.3">
      <c r="A5109" s="27"/>
      <c r="J5109" s="27"/>
    </row>
    <row r="5110" spans="1:10" x14ac:dyDescent="0.3">
      <c r="A5110" s="27"/>
      <c r="J5110" s="27"/>
    </row>
    <row r="5111" spans="1:10" x14ac:dyDescent="0.3">
      <c r="A5111" s="27"/>
      <c r="J5111" s="27"/>
    </row>
    <row r="5112" spans="1:10" x14ac:dyDescent="0.3">
      <c r="A5112" s="27"/>
      <c r="J5112" s="27"/>
    </row>
    <row r="5113" spans="1:10" x14ac:dyDescent="0.3">
      <c r="A5113" s="27"/>
      <c r="J5113" s="27"/>
    </row>
    <row r="5114" spans="1:10" x14ac:dyDescent="0.3">
      <c r="A5114" s="27"/>
      <c r="J5114" s="27"/>
    </row>
    <row r="5115" spans="1:10" x14ac:dyDescent="0.3">
      <c r="A5115" s="27"/>
      <c r="J5115" s="27"/>
    </row>
    <row r="5116" spans="1:10" x14ac:dyDescent="0.3">
      <c r="A5116" s="27"/>
      <c r="J5116" s="27"/>
    </row>
    <row r="5117" spans="1:10" x14ac:dyDescent="0.3">
      <c r="A5117" s="27"/>
      <c r="J5117" s="27"/>
    </row>
    <row r="5118" spans="1:10" x14ac:dyDescent="0.3">
      <c r="A5118" s="27"/>
      <c r="J5118" s="27"/>
    </row>
    <row r="5119" spans="1:10" x14ac:dyDescent="0.3">
      <c r="A5119" s="27"/>
      <c r="J5119" s="27"/>
    </row>
    <row r="5120" spans="1:10" x14ac:dyDescent="0.3">
      <c r="A5120" s="27"/>
      <c r="J5120" s="27"/>
    </row>
    <row r="5121" spans="1:10" x14ac:dyDescent="0.3">
      <c r="A5121" s="27"/>
      <c r="J5121" s="27"/>
    </row>
    <row r="5122" spans="1:10" x14ac:dyDescent="0.3">
      <c r="A5122" s="27"/>
      <c r="J5122" s="27"/>
    </row>
    <row r="5123" spans="1:10" x14ac:dyDescent="0.3">
      <c r="A5123" s="27"/>
      <c r="J5123" s="27"/>
    </row>
    <row r="5124" spans="1:10" x14ac:dyDescent="0.3">
      <c r="A5124" s="27"/>
      <c r="J5124" s="27"/>
    </row>
    <row r="5125" spans="1:10" x14ac:dyDescent="0.3">
      <c r="A5125" s="27"/>
      <c r="J5125" s="27"/>
    </row>
    <row r="5126" spans="1:10" x14ac:dyDescent="0.3">
      <c r="A5126" s="27"/>
      <c r="J5126" s="27"/>
    </row>
    <row r="5127" spans="1:10" x14ac:dyDescent="0.3">
      <c r="A5127" s="27"/>
      <c r="J5127" s="27"/>
    </row>
    <row r="5128" spans="1:10" x14ac:dyDescent="0.3">
      <c r="A5128" s="27"/>
      <c r="J5128" s="27"/>
    </row>
    <row r="5129" spans="1:10" x14ac:dyDescent="0.3">
      <c r="A5129" s="27"/>
      <c r="J5129" s="27"/>
    </row>
    <row r="5130" spans="1:10" x14ac:dyDescent="0.3">
      <c r="A5130" s="27"/>
      <c r="J5130" s="27"/>
    </row>
    <row r="5131" spans="1:10" x14ac:dyDescent="0.3">
      <c r="A5131" s="27"/>
      <c r="J5131" s="27"/>
    </row>
    <row r="5132" spans="1:10" x14ac:dyDescent="0.3">
      <c r="A5132" s="27"/>
      <c r="J5132" s="27"/>
    </row>
    <row r="5133" spans="1:10" x14ac:dyDescent="0.3">
      <c r="A5133" s="27"/>
      <c r="J5133" s="27"/>
    </row>
    <row r="5134" spans="1:10" x14ac:dyDescent="0.3">
      <c r="A5134" s="27"/>
      <c r="J5134" s="27"/>
    </row>
    <row r="5135" spans="1:10" x14ac:dyDescent="0.3">
      <c r="A5135" s="27"/>
      <c r="J5135" s="27"/>
    </row>
    <row r="5136" spans="1:10" x14ac:dyDescent="0.3">
      <c r="A5136" s="27"/>
      <c r="J5136" s="27"/>
    </row>
    <row r="5137" spans="1:10" x14ac:dyDescent="0.3">
      <c r="A5137" s="27"/>
      <c r="J5137" s="27"/>
    </row>
    <row r="5138" spans="1:10" x14ac:dyDescent="0.3">
      <c r="A5138" s="27"/>
      <c r="J5138" s="27"/>
    </row>
    <row r="5139" spans="1:10" x14ac:dyDescent="0.3">
      <c r="A5139" s="27"/>
      <c r="J5139" s="27"/>
    </row>
    <row r="5140" spans="1:10" x14ac:dyDescent="0.3">
      <c r="A5140" s="27"/>
      <c r="J5140" s="27"/>
    </row>
    <row r="5141" spans="1:10" x14ac:dyDescent="0.3">
      <c r="A5141" s="27"/>
      <c r="J5141" s="27"/>
    </row>
    <row r="5142" spans="1:10" x14ac:dyDescent="0.3">
      <c r="A5142" s="27"/>
      <c r="J5142" s="27"/>
    </row>
    <row r="5143" spans="1:10" x14ac:dyDescent="0.3">
      <c r="A5143" s="27"/>
      <c r="J5143" s="27"/>
    </row>
    <row r="5144" spans="1:10" x14ac:dyDescent="0.3">
      <c r="A5144" s="27"/>
      <c r="J5144" s="27"/>
    </row>
    <row r="5145" spans="1:10" x14ac:dyDescent="0.3">
      <c r="A5145" s="27"/>
      <c r="J5145" s="27"/>
    </row>
    <row r="5146" spans="1:10" x14ac:dyDescent="0.3">
      <c r="A5146" s="27"/>
      <c r="J5146" s="27"/>
    </row>
    <row r="5147" spans="1:10" x14ac:dyDescent="0.3">
      <c r="A5147" s="27"/>
      <c r="J5147" s="27"/>
    </row>
    <row r="5148" spans="1:10" x14ac:dyDescent="0.3">
      <c r="A5148" s="27"/>
      <c r="J5148" s="27"/>
    </row>
    <row r="5149" spans="1:10" x14ac:dyDescent="0.3">
      <c r="A5149" s="27"/>
      <c r="J5149" s="27"/>
    </row>
    <row r="5150" spans="1:10" x14ac:dyDescent="0.3">
      <c r="A5150" s="27"/>
      <c r="J5150" s="27"/>
    </row>
    <row r="5151" spans="1:10" x14ac:dyDescent="0.3">
      <c r="A5151" s="27"/>
      <c r="J5151" s="27"/>
    </row>
    <row r="5152" spans="1:10" x14ac:dyDescent="0.3">
      <c r="A5152" s="27"/>
      <c r="J5152" s="27"/>
    </row>
    <row r="5153" spans="1:10" x14ac:dyDescent="0.3">
      <c r="A5153" s="27"/>
      <c r="J5153" s="27"/>
    </row>
    <row r="5154" spans="1:10" x14ac:dyDescent="0.3">
      <c r="A5154" s="27"/>
      <c r="J5154" s="27"/>
    </row>
    <row r="5155" spans="1:10" x14ac:dyDescent="0.3">
      <c r="A5155" s="27"/>
      <c r="J5155" s="27"/>
    </row>
    <row r="5156" spans="1:10" x14ac:dyDescent="0.3">
      <c r="A5156" s="27"/>
      <c r="J5156" s="27"/>
    </row>
    <row r="5157" spans="1:10" x14ac:dyDescent="0.3">
      <c r="A5157" s="27"/>
      <c r="J5157" s="27"/>
    </row>
    <row r="5158" spans="1:10" x14ac:dyDescent="0.3">
      <c r="A5158" s="27"/>
      <c r="J5158" s="27"/>
    </row>
    <row r="5159" spans="1:10" x14ac:dyDescent="0.3">
      <c r="A5159" s="27"/>
      <c r="J5159" s="27"/>
    </row>
    <row r="5160" spans="1:10" x14ac:dyDescent="0.3">
      <c r="A5160" s="27"/>
      <c r="J5160" s="27"/>
    </row>
    <row r="5161" spans="1:10" x14ac:dyDescent="0.3">
      <c r="A5161" s="27"/>
      <c r="J5161" s="27"/>
    </row>
    <row r="5162" spans="1:10" x14ac:dyDescent="0.3">
      <c r="A5162" s="27"/>
      <c r="J5162" s="27"/>
    </row>
    <row r="5163" spans="1:10" x14ac:dyDescent="0.3">
      <c r="A5163" s="27"/>
      <c r="J5163" s="27"/>
    </row>
    <row r="5164" spans="1:10" x14ac:dyDescent="0.3">
      <c r="A5164" s="27"/>
      <c r="J5164" s="27"/>
    </row>
    <row r="5165" spans="1:10" x14ac:dyDescent="0.3">
      <c r="A5165" s="27"/>
      <c r="J5165" s="27"/>
    </row>
    <row r="5166" spans="1:10" x14ac:dyDescent="0.3">
      <c r="A5166" s="27"/>
      <c r="J5166" s="27"/>
    </row>
    <row r="5167" spans="1:10" x14ac:dyDescent="0.3">
      <c r="A5167" s="27"/>
      <c r="J5167" s="27"/>
    </row>
    <row r="5168" spans="1:10" x14ac:dyDescent="0.3">
      <c r="A5168" s="27"/>
      <c r="J5168" s="27"/>
    </row>
    <row r="5169" spans="1:10" x14ac:dyDescent="0.3">
      <c r="A5169" s="27"/>
      <c r="J5169" s="27"/>
    </row>
    <row r="5170" spans="1:10" x14ac:dyDescent="0.3">
      <c r="A5170" s="27"/>
      <c r="J5170" s="27"/>
    </row>
    <row r="5171" spans="1:10" x14ac:dyDescent="0.3">
      <c r="A5171" s="27"/>
      <c r="J5171" s="27"/>
    </row>
    <row r="5172" spans="1:10" x14ac:dyDescent="0.3">
      <c r="A5172" s="27"/>
      <c r="J5172" s="27"/>
    </row>
    <row r="5173" spans="1:10" x14ac:dyDescent="0.3">
      <c r="A5173" s="27"/>
      <c r="J5173" s="27"/>
    </row>
    <row r="5174" spans="1:10" x14ac:dyDescent="0.3">
      <c r="A5174" s="27"/>
      <c r="J5174" s="27"/>
    </row>
    <row r="5175" spans="1:10" x14ac:dyDescent="0.3">
      <c r="A5175" s="27"/>
      <c r="J5175" s="27"/>
    </row>
    <row r="5176" spans="1:10" x14ac:dyDescent="0.3">
      <c r="A5176" s="27"/>
      <c r="J5176" s="27"/>
    </row>
    <row r="5177" spans="1:10" x14ac:dyDescent="0.3">
      <c r="A5177" s="27"/>
      <c r="J5177" s="27"/>
    </row>
    <row r="5178" spans="1:10" x14ac:dyDescent="0.3">
      <c r="A5178" s="27"/>
      <c r="J5178" s="27"/>
    </row>
    <row r="5179" spans="1:10" x14ac:dyDescent="0.3">
      <c r="A5179" s="27"/>
      <c r="J5179" s="27"/>
    </row>
    <row r="5180" spans="1:10" x14ac:dyDescent="0.3">
      <c r="A5180" s="27"/>
      <c r="J5180" s="27"/>
    </row>
    <row r="5181" spans="1:10" x14ac:dyDescent="0.3">
      <c r="A5181" s="27"/>
      <c r="J5181" s="27"/>
    </row>
    <row r="5182" spans="1:10" x14ac:dyDescent="0.3">
      <c r="A5182" s="27"/>
      <c r="J5182" s="27"/>
    </row>
    <row r="5183" spans="1:10" x14ac:dyDescent="0.3">
      <c r="A5183" s="27"/>
      <c r="J5183" s="27"/>
    </row>
    <row r="5184" spans="1:10" x14ac:dyDescent="0.3">
      <c r="A5184" s="27"/>
      <c r="J5184" s="27"/>
    </row>
    <row r="5185" spans="1:10" x14ac:dyDescent="0.3">
      <c r="A5185" s="27"/>
      <c r="J5185" s="27"/>
    </row>
    <row r="5186" spans="1:10" x14ac:dyDescent="0.3">
      <c r="A5186" s="27"/>
      <c r="J5186" s="27"/>
    </row>
    <row r="5187" spans="1:10" x14ac:dyDescent="0.3">
      <c r="A5187" s="27"/>
      <c r="J5187" s="27"/>
    </row>
    <row r="5188" spans="1:10" x14ac:dyDescent="0.3">
      <c r="A5188" s="27"/>
      <c r="J5188" s="27"/>
    </row>
    <row r="5189" spans="1:10" x14ac:dyDescent="0.3">
      <c r="A5189" s="27"/>
      <c r="J5189" s="27"/>
    </row>
    <row r="5190" spans="1:10" x14ac:dyDescent="0.3">
      <c r="A5190" s="27"/>
      <c r="J5190" s="27"/>
    </row>
    <row r="5191" spans="1:10" x14ac:dyDescent="0.3">
      <c r="A5191" s="27"/>
      <c r="J5191" s="27"/>
    </row>
    <row r="5192" spans="1:10" x14ac:dyDescent="0.3">
      <c r="A5192" s="27"/>
      <c r="J5192" s="27"/>
    </row>
    <row r="5193" spans="1:10" x14ac:dyDescent="0.3">
      <c r="A5193" s="27"/>
      <c r="J5193" s="27"/>
    </row>
    <row r="5194" spans="1:10" x14ac:dyDescent="0.3">
      <c r="A5194" s="27"/>
      <c r="J5194" s="27"/>
    </row>
    <row r="5195" spans="1:10" x14ac:dyDescent="0.3">
      <c r="A5195" s="27"/>
      <c r="J5195" s="27"/>
    </row>
    <row r="5196" spans="1:10" x14ac:dyDescent="0.3">
      <c r="A5196" s="27"/>
      <c r="J5196" s="27"/>
    </row>
    <row r="5197" spans="1:10" x14ac:dyDescent="0.3">
      <c r="A5197" s="27"/>
      <c r="J5197" s="27"/>
    </row>
    <row r="5198" spans="1:10" x14ac:dyDescent="0.3">
      <c r="A5198" s="27"/>
      <c r="J5198" s="27"/>
    </row>
    <row r="5199" spans="1:10" x14ac:dyDescent="0.3">
      <c r="A5199" s="27"/>
      <c r="J5199" s="27"/>
    </row>
    <row r="5200" spans="1:10" x14ac:dyDescent="0.3">
      <c r="A5200" s="27"/>
      <c r="J5200" s="27"/>
    </row>
    <row r="5201" spans="1:10" x14ac:dyDescent="0.3">
      <c r="A5201" s="27"/>
      <c r="J5201" s="27"/>
    </row>
    <row r="5202" spans="1:10" x14ac:dyDescent="0.3">
      <c r="A5202" s="27"/>
      <c r="J5202" s="27"/>
    </row>
    <row r="5203" spans="1:10" x14ac:dyDescent="0.3">
      <c r="A5203" s="27"/>
      <c r="J5203" s="27"/>
    </row>
    <row r="5204" spans="1:10" x14ac:dyDescent="0.3">
      <c r="A5204" s="27"/>
      <c r="J5204" s="27"/>
    </row>
    <row r="5205" spans="1:10" x14ac:dyDescent="0.3">
      <c r="A5205" s="27"/>
      <c r="J5205" s="27"/>
    </row>
    <row r="5206" spans="1:10" x14ac:dyDescent="0.3">
      <c r="A5206" s="27"/>
      <c r="J5206" s="27"/>
    </row>
    <row r="5207" spans="1:10" x14ac:dyDescent="0.3">
      <c r="A5207" s="27"/>
      <c r="J5207" s="27"/>
    </row>
    <row r="5208" spans="1:10" x14ac:dyDescent="0.3">
      <c r="A5208" s="27"/>
      <c r="J5208" s="27"/>
    </row>
    <row r="5209" spans="1:10" x14ac:dyDescent="0.3">
      <c r="A5209" s="27"/>
      <c r="J5209" s="27"/>
    </row>
    <row r="5210" spans="1:10" x14ac:dyDescent="0.3">
      <c r="A5210" s="27"/>
      <c r="J5210" s="27"/>
    </row>
    <row r="5211" spans="1:10" x14ac:dyDescent="0.3">
      <c r="A5211" s="27"/>
      <c r="J5211" s="27"/>
    </row>
    <row r="5212" spans="1:10" x14ac:dyDescent="0.3">
      <c r="A5212" s="27"/>
      <c r="J5212" s="27"/>
    </row>
    <row r="5213" spans="1:10" x14ac:dyDescent="0.3">
      <c r="A5213" s="27"/>
      <c r="J5213" s="27"/>
    </row>
    <row r="5214" spans="1:10" x14ac:dyDescent="0.3">
      <c r="A5214" s="27"/>
      <c r="J5214" s="27"/>
    </row>
    <row r="5215" spans="1:10" x14ac:dyDescent="0.3">
      <c r="A5215" s="27"/>
      <c r="J5215" s="27"/>
    </row>
    <row r="5216" spans="1:10" x14ac:dyDescent="0.3">
      <c r="A5216" s="27"/>
      <c r="J5216" s="27"/>
    </row>
    <row r="5217" spans="1:10" x14ac:dyDescent="0.3">
      <c r="A5217" s="27"/>
      <c r="J5217" s="27"/>
    </row>
    <row r="5218" spans="1:10" x14ac:dyDescent="0.3">
      <c r="A5218" s="27"/>
      <c r="J5218" s="27"/>
    </row>
    <row r="5219" spans="1:10" x14ac:dyDescent="0.3">
      <c r="A5219" s="27"/>
      <c r="J5219" s="27"/>
    </row>
    <row r="5220" spans="1:10" x14ac:dyDescent="0.3">
      <c r="A5220" s="27"/>
      <c r="J5220" s="27"/>
    </row>
    <row r="5221" spans="1:10" x14ac:dyDescent="0.3">
      <c r="A5221" s="27"/>
      <c r="J5221" s="27"/>
    </row>
    <row r="5222" spans="1:10" x14ac:dyDescent="0.3">
      <c r="A5222" s="27"/>
      <c r="J5222" s="27"/>
    </row>
    <row r="5223" spans="1:10" x14ac:dyDescent="0.3">
      <c r="A5223" s="27"/>
      <c r="J5223" s="27"/>
    </row>
    <row r="5224" spans="1:10" x14ac:dyDescent="0.3">
      <c r="A5224" s="27"/>
      <c r="J5224" s="27"/>
    </row>
    <row r="5225" spans="1:10" x14ac:dyDescent="0.3">
      <c r="A5225" s="27"/>
      <c r="J5225" s="27"/>
    </row>
    <row r="5226" spans="1:10" x14ac:dyDescent="0.3">
      <c r="A5226" s="27"/>
      <c r="J5226" s="27"/>
    </row>
    <row r="5227" spans="1:10" x14ac:dyDescent="0.3">
      <c r="A5227" s="27"/>
      <c r="J5227" s="27"/>
    </row>
    <row r="5228" spans="1:10" x14ac:dyDescent="0.3">
      <c r="A5228" s="27"/>
      <c r="J5228" s="27"/>
    </row>
    <row r="5229" spans="1:10" x14ac:dyDescent="0.3">
      <c r="A5229" s="27"/>
      <c r="J5229" s="27"/>
    </row>
    <row r="5230" spans="1:10" x14ac:dyDescent="0.3">
      <c r="A5230" s="27"/>
      <c r="J5230" s="27"/>
    </row>
    <row r="5231" spans="1:10" x14ac:dyDescent="0.3">
      <c r="A5231" s="27"/>
      <c r="J5231" s="27"/>
    </row>
    <row r="5232" spans="1:10" x14ac:dyDescent="0.3">
      <c r="A5232" s="27"/>
      <c r="J5232" s="27"/>
    </row>
    <row r="5233" spans="1:10" x14ac:dyDescent="0.3">
      <c r="A5233" s="27"/>
      <c r="J5233" s="27"/>
    </row>
    <row r="5234" spans="1:10" x14ac:dyDescent="0.3">
      <c r="A5234" s="27"/>
      <c r="J5234" s="27"/>
    </row>
    <row r="5235" spans="1:10" x14ac:dyDescent="0.3">
      <c r="A5235" s="27"/>
      <c r="J5235" s="27"/>
    </row>
    <row r="5236" spans="1:10" x14ac:dyDescent="0.3">
      <c r="A5236" s="27"/>
      <c r="J5236" s="27"/>
    </row>
    <row r="5237" spans="1:10" x14ac:dyDescent="0.3">
      <c r="A5237" s="27"/>
      <c r="J5237" s="27"/>
    </row>
    <row r="5238" spans="1:10" x14ac:dyDescent="0.3">
      <c r="A5238" s="27"/>
      <c r="J5238" s="27"/>
    </row>
    <row r="5239" spans="1:10" x14ac:dyDescent="0.3">
      <c r="A5239" s="27"/>
      <c r="J5239" s="27"/>
    </row>
    <row r="5240" spans="1:10" x14ac:dyDescent="0.3">
      <c r="A5240" s="27"/>
      <c r="J5240" s="27"/>
    </row>
    <row r="5241" spans="1:10" x14ac:dyDescent="0.3">
      <c r="A5241" s="27"/>
      <c r="J5241" s="27"/>
    </row>
    <row r="5242" spans="1:10" x14ac:dyDescent="0.3">
      <c r="A5242" s="27"/>
      <c r="J5242" s="27"/>
    </row>
    <row r="5243" spans="1:10" x14ac:dyDescent="0.3">
      <c r="A5243" s="27"/>
      <c r="J5243" s="27"/>
    </row>
    <row r="5244" spans="1:10" x14ac:dyDescent="0.3">
      <c r="A5244" s="27"/>
      <c r="J5244" s="27"/>
    </row>
    <row r="5245" spans="1:10" x14ac:dyDescent="0.3">
      <c r="A5245" s="27"/>
      <c r="J5245" s="27"/>
    </row>
    <row r="5246" spans="1:10" x14ac:dyDescent="0.3">
      <c r="A5246" s="27"/>
      <c r="J5246" s="27"/>
    </row>
    <row r="5247" spans="1:10" x14ac:dyDescent="0.3">
      <c r="A5247" s="27"/>
      <c r="J5247" s="27"/>
    </row>
    <row r="5248" spans="1:10" x14ac:dyDescent="0.3">
      <c r="A5248" s="27"/>
      <c r="J5248" s="27"/>
    </row>
    <row r="5249" spans="1:10" x14ac:dyDescent="0.3">
      <c r="A5249" s="27"/>
      <c r="J5249" s="27"/>
    </row>
    <row r="5250" spans="1:10" x14ac:dyDescent="0.3">
      <c r="A5250" s="27"/>
      <c r="J5250" s="27"/>
    </row>
    <row r="5251" spans="1:10" x14ac:dyDescent="0.3">
      <c r="A5251" s="27"/>
      <c r="J5251" s="27"/>
    </row>
    <row r="5252" spans="1:10" x14ac:dyDescent="0.3">
      <c r="A5252" s="27"/>
      <c r="J5252" s="27"/>
    </row>
    <row r="5253" spans="1:10" x14ac:dyDescent="0.3">
      <c r="A5253" s="27"/>
      <c r="J5253" s="27"/>
    </row>
    <row r="5254" spans="1:10" x14ac:dyDescent="0.3">
      <c r="A5254" s="27"/>
      <c r="J5254" s="27"/>
    </row>
    <row r="5255" spans="1:10" x14ac:dyDescent="0.3">
      <c r="A5255" s="27"/>
      <c r="J5255" s="27"/>
    </row>
    <row r="5256" spans="1:10" x14ac:dyDescent="0.3">
      <c r="A5256" s="27"/>
      <c r="J5256" s="27"/>
    </row>
    <row r="5257" spans="1:10" x14ac:dyDescent="0.3">
      <c r="A5257" s="27"/>
      <c r="J5257" s="27"/>
    </row>
    <row r="5258" spans="1:10" x14ac:dyDescent="0.3">
      <c r="A5258" s="27"/>
      <c r="J5258" s="27"/>
    </row>
    <row r="5259" spans="1:10" x14ac:dyDescent="0.3">
      <c r="A5259" s="27"/>
      <c r="J5259" s="27"/>
    </row>
    <row r="5260" spans="1:10" x14ac:dyDescent="0.3">
      <c r="A5260" s="27"/>
      <c r="J5260" s="27"/>
    </row>
    <row r="5261" spans="1:10" x14ac:dyDescent="0.3">
      <c r="A5261" s="27"/>
      <c r="J5261" s="27"/>
    </row>
    <row r="5262" spans="1:10" x14ac:dyDescent="0.3">
      <c r="A5262" s="27"/>
      <c r="J5262" s="27"/>
    </row>
    <row r="5263" spans="1:10" x14ac:dyDescent="0.3">
      <c r="A5263" s="27"/>
      <c r="J5263" s="27"/>
    </row>
    <row r="5264" spans="1:10" x14ac:dyDescent="0.3">
      <c r="A5264" s="27"/>
      <c r="J5264" s="27"/>
    </row>
    <row r="5265" spans="1:10" x14ac:dyDescent="0.3">
      <c r="A5265" s="27"/>
      <c r="J5265" s="27"/>
    </row>
    <row r="5266" spans="1:10" x14ac:dyDescent="0.3">
      <c r="A5266" s="27"/>
      <c r="J5266" s="27"/>
    </row>
    <row r="5267" spans="1:10" x14ac:dyDescent="0.3">
      <c r="A5267" s="27"/>
      <c r="J5267" s="27"/>
    </row>
    <row r="5268" spans="1:10" x14ac:dyDescent="0.3">
      <c r="A5268" s="27"/>
      <c r="J5268" s="27"/>
    </row>
    <row r="5269" spans="1:10" x14ac:dyDescent="0.3">
      <c r="A5269" s="27"/>
      <c r="J5269" s="27"/>
    </row>
    <row r="5270" spans="1:10" x14ac:dyDescent="0.3">
      <c r="A5270" s="27"/>
      <c r="J5270" s="27"/>
    </row>
    <row r="5271" spans="1:10" x14ac:dyDescent="0.3">
      <c r="A5271" s="27"/>
      <c r="J5271" s="27"/>
    </row>
    <row r="5272" spans="1:10" x14ac:dyDescent="0.3">
      <c r="A5272" s="27"/>
      <c r="J5272" s="27"/>
    </row>
    <row r="5273" spans="1:10" x14ac:dyDescent="0.3">
      <c r="A5273" s="27"/>
      <c r="J5273" s="27"/>
    </row>
    <row r="5274" spans="1:10" x14ac:dyDescent="0.3">
      <c r="A5274" s="27"/>
      <c r="J5274" s="27"/>
    </row>
    <row r="5275" spans="1:10" x14ac:dyDescent="0.3">
      <c r="A5275" s="27"/>
      <c r="J5275" s="27"/>
    </row>
    <row r="5276" spans="1:10" x14ac:dyDescent="0.3">
      <c r="A5276" s="27"/>
      <c r="J5276" s="27"/>
    </row>
    <row r="5277" spans="1:10" x14ac:dyDescent="0.3">
      <c r="A5277" s="27"/>
      <c r="J5277" s="27"/>
    </row>
    <row r="5278" spans="1:10" x14ac:dyDescent="0.3">
      <c r="A5278" s="27"/>
      <c r="J5278" s="27"/>
    </row>
    <row r="5279" spans="1:10" x14ac:dyDescent="0.3">
      <c r="A5279" s="27"/>
      <c r="J5279" s="27"/>
    </row>
    <row r="5280" spans="1:10" x14ac:dyDescent="0.3">
      <c r="A5280" s="27"/>
      <c r="J5280" s="27"/>
    </row>
    <row r="5281" spans="1:10" x14ac:dyDescent="0.3">
      <c r="A5281" s="27"/>
      <c r="J5281" s="27"/>
    </row>
    <row r="5282" spans="1:10" x14ac:dyDescent="0.3">
      <c r="A5282" s="27"/>
      <c r="J5282" s="27"/>
    </row>
    <row r="5283" spans="1:10" x14ac:dyDescent="0.3">
      <c r="A5283" s="27"/>
      <c r="J5283" s="27"/>
    </row>
    <row r="5284" spans="1:10" x14ac:dyDescent="0.3">
      <c r="A5284" s="27"/>
      <c r="J5284" s="27"/>
    </row>
    <row r="5285" spans="1:10" x14ac:dyDescent="0.3">
      <c r="A5285" s="27"/>
      <c r="J5285" s="27"/>
    </row>
    <row r="5286" spans="1:10" x14ac:dyDescent="0.3">
      <c r="A5286" s="27"/>
      <c r="J5286" s="27"/>
    </row>
    <row r="5287" spans="1:10" x14ac:dyDescent="0.3">
      <c r="A5287" s="27"/>
      <c r="J5287" s="27"/>
    </row>
    <row r="5288" spans="1:10" x14ac:dyDescent="0.3">
      <c r="A5288" s="27"/>
      <c r="J5288" s="27"/>
    </row>
    <row r="5289" spans="1:10" x14ac:dyDescent="0.3">
      <c r="A5289" s="27"/>
      <c r="J5289" s="27"/>
    </row>
    <row r="5290" spans="1:10" x14ac:dyDescent="0.3">
      <c r="A5290" s="27"/>
      <c r="J5290" s="27"/>
    </row>
    <row r="5291" spans="1:10" x14ac:dyDescent="0.3">
      <c r="A5291" s="27"/>
      <c r="J5291" s="27"/>
    </row>
    <row r="5292" spans="1:10" x14ac:dyDescent="0.3">
      <c r="A5292" s="27"/>
      <c r="J5292" s="27"/>
    </row>
    <row r="5293" spans="1:10" x14ac:dyDescent="0.3">
      <c r="A5293" s="27"/>
      <c r="J5293" s="27"/>
    </row>
    <row r="5294" spans="1:10" x14ac:dyDescent="0.3">
      <c r="A5294" s="27"/>
      <c r="J5294" s="27"/>
    </row>
    <row r="5295" spans="1:10" x14ac:dyDescent="0.3">
      <c r="A5295" s="27"/>
      <c r="J5295" s="27"/>
    </row>
    <row r="5296" spans="1:10" x14ac:dyDescent="0.3">
      <c r="A5296" s="27"/>
      <c r="J5296" s="27"/>
    </row>
    <row r="5297" spans="1:10" x14ac:dyDescent="0.3">
      <c r="A5297" s="27"/>
      <c r="J5297" s="27"/>
    </row>
    <row r="5298" spans="1:10" x14ac:dyDescent="0.3">
      <c r="A5298" s="27"/>
      <c r="J5298" s="27"/>
    </row>
    <row r="5299" spans="1:10" x14ac:dyDescent="0.3">
      <c r="A5299" s="27"/>
      <c r="J5299" s="27"/>
    </row>
    <row r="5300" spans="1:10" x14ac:dyDescent="0.3">
      <c r="A5300" s="27"/>
      <c r="J5300" s="27"/>
    </row>
    <row r="5301" spans="1:10" x14ac:dyDescent="0.3">
      <c r="A5301" s="27"/>
      <c r="J5301" s="27"/>
    </row>
    <row r="5302" spans="1:10" x14ac:dyDescent="0.3">
      <c r="A5302" s="27"/>
      <c r="J5302" s="27"/>
    </row>
    <row r="5303" spans="1:10" x14ac:dyDescent="0.3">
      <c r="A5303" s="27"/>
      <c r="J5303" s="27"/>
    </row>
    <row r="5304" spans="1:10" x14ac:dyDescent="0.3">
      <c r="A5304" s="27"/>
      <c r="J5304" s="27"/>
    </row>
    <row r="5305" spans="1:10" x14ac:dyDescent="0.3">
      <c r="A5305" s="27"/>
      <c r="J5305" s="27"/>
    </row>
    <row r="5306" spans="1:10" x14ac:dyDescent="0.3">
      <c r="A5306" s="27"/>
      <c r="J5306" s="27"/>
    </row>
    <row r="5307" spans="1:10" x14ac:dyDescent="0.3">
      <c r="A5307" s="27"/>
      <c r="J5307" s="27"/>
    </row>
    <row r="5308" spans="1:10" x14ac:dyDescent="0.3">
      <c r="A5308" s="27"/>
      <c r="J5308" s="27"/>
    </row>
    <row r="5309" spans="1:10" x14ac:dyDescent="0.3">
      <c r="A5309" s="27"/>
      <c r="J5309" s="27"/>
    </row>
    <row r="5310" spans="1:10" x14ac:dyDescent="0.3">
      <c r="A5310" s="27"/>
      <c r="J5310" s="27"/>
    </row>
    <row r="5311" spans="1:10" x14ac:dyDescent="0.3">
      <c r="A5311" s="27"/>
      <c r="J5311" s="27"/>
    </row>
    <row r="5312" spans="1:10" x14ac:dyDescent="0.3">
      <c r="A5312" s="27"/>
      <c r="J5312" s="27"/>
    </row>
    <row r="5313" spans="1:10" x14ac:dyDescent="0.3">
      <c r="A5313" s="27"/>
      <c r="J5313" s="27"/>
    </row>
    <row r="5314" spans="1:10" x14ac:dyDescent="0.3">
      <c r="A5314" s="27"/>
      <c r="J5314" s="27"/>
    </row>
    <row r="5315" spans="1:10" x14ac:dyDescent="0.3">
      <c r="A5315" s="27"/>
      <c r="J5315" s="27"/>
    </row>
    <row r="5316" spans="1:10" x14ac:dyDescent="0.3">
      <c r="A5316" s="27"/>
      <c r="J5316" s="27"/>
    </row>
    <row r="5317" spans="1:10" x14ac:dyDescent="0.3">
      <c r="A5317" s="27"/>
      <c r="J5317" s="27"/>
    </row>
    <row r="5318" spans="1:10" x14ac:dyDescent="0.3">
      <c r="A5318" s="27"/>
      <c r="J5318" s="27"/>
    </row>
    <row r="5319" spans="1:10" x14ac:dyDescent="0.3">
      <c r="A5319" s="27"/>
      <c r="J5319" s="27"/>
    </row>
    <row r="5320" spans="1:10" x14ac:dyDescent="0.3">
      <c r="A5320" s="27"/>
      <c r="J5320" s="27"/>
    </row>
    <row r="5321" spans="1:10" x14ac:dyDescent="0.3">
      <c r="A5321" s="27"/>
      <c r="J5321" s="27"/>
    </row>
    <row r="5322" spans="1:10" x14ac:dyDescent="0.3">
      <c r="A5322" s="27"/>
      <c r="J5322" s="27"/>
    </row>
    <row r="5323" spans="1:10" x14ac:dyDescent="0.3">
      <c r="A5323" s="27"/>
      <c r="J5323" s="27"/>
    </row>
    <row r="5324" spans="1:10" x14ac:dyDescent="0.3">
      <c r="A5324" s="27"/>
      <c r="J5324" s="27"/>
    </row>
    <row r="5325" spans="1:10" x14ac:dyDescent="0.3">
      <c r="A5325" s="27"/>
      <c r="J5325" s="27"/>
    </row>
    <row r="5326" spans="1:10" x14ac:dyDescent="0.3">
      <c r="A5326" s="27"/>
      <c r="J5326" s="27"/>
    </row>
    <row r="5327" spans="1:10" x14ac:dyDescent="0.3">
      <c r="A5327" s="27"/>
      <c r="J5327" s="27"/>
    </row>
    <row r="5328" spans="1:10" x14ac:dyDescent="0.3">
      <c r="A5328" s="27"/>
      <c r="J5328" s="27"/>
    </row>
    <row r="5329" spans="1:10" x14ac:dyDescent="0.3">
      <c r="A5329" s="27"/>
      <c r="J5329" s="27"/>
    </row>
    <row r="5330" spans="1:10" x14ac:dyDescent="0.3">
      <c r="A5330" s="27"/>
      <c r="J5330" s="27"/>
    </row>
    <row r="5331" spans="1:10" x14ac:dyDescent="0.3">
      <c r="A5331" s="27"/>
      <c r="J5331" s="27"/>
    </row>
    <row r="5332" spans="1:10" x14ac:dyDescent="0.3">
      <c r="A5332" s="27"/>
      <c r="J5332" s="27"/>
    </row>
    <row r="5333" spans="1:10" x14ac:dyDescent="0.3">
      <c r="A5333" s="27"/>
      <c r="J5333" s="27"/>
    </row>
    <row r="5334" spans="1:10" x14ac:dyDescent="0.3">
      <c r="A5334" s="27"/>
      <c r="J5334" s="27"/>
    </row>
    <row r="5335" spans="1:10" x14ac:dyDescent="0.3">
      <c r="A5335" s="27"/>
      <c r="J5335" s="27"/>
    </row>
    <row r="5336" spans="1:10" x14ac:dyDescent="0.3">
      <c r="A5336" s="27"/>
      <c r="J5336" s="27"/>
    </row>
    <row r="5337" spans="1:10" x14ac:dyDescent="0.3">
      <c r="A5337" s="27"/>
      <c r="J5337" s="27"/>
    </row>
    <row r="5338" spans="1:10" x14ac:dyDescent="0.3">
      <c r="A5338" s="27"/>
      <c r="J5338" s="27"/>
    </row>
    <row r="5339" spans="1:10" x14ac:dyDescent="0.3">
      <c r="A5339" s="27"/>
      <c r="J5339" s="27"/>
    </row>
    <row r="5340" spans="1:10" x14ac:dyDescent="0.3">
      <c r="A5340" s="27"/>
      <c r="J5340" s="27"/>
    </row>
    <row r="5341" spans="1:10" x14ac:dyDescent="0.3">
      <c r="A5341" s="27"/>
      <c r="J5341" s="27"/>
    </row>
    <row r="5342" spans="1:10" x14ac:dyDescent="0.3">
      <c r="A5342" s="27"/>
      <c r="J5342" s="27"/>
    </row>
    <row r="5343" spans="1:10" x14ac:dyDescent="0.3">
      <c r="A5343" s="27"/>
      <c r="J5343" s="27"/>
    </row>
    <row r="5344" spans="1:10" x14ac:dyDescent="0.3">
      <c r="A5344" s="27"/>
      <c r="J5344" s="27"/>
    </row>
    <row r="5345" spans="1:10" x14ac:dyDescent="0.3">
      <c r="A5345" s="27"/>
      <c r="J5345" s="27"/>
    </row>
    <row r="5346" spans="1:10" x14ac:dyDescent="0.3">
      <c r="A5346" s="27"/>
      <c r="J5346" s="27"/>
    </row>
    <row r="5347" spans="1:10" x14ac:dyDescent="0.3">
      <c r="A5347" s="27"/>
      <c r="J5347" s="27"/>
    </row>
    <row r="5348" spans="1:10" x14ac:dyDescent="0.3">
      <c r="A5348" s="27"/>
      <c r="J5348" s="27"/>
    </row>
    <row r="5349" spans="1:10" x14ac:dyDescent="0.3">
      <c r="A5349" s="27"/>
      <c r="J5349" s="27"/>
    </row>
    <row r="5350" spans="1:10" x14ac:dyDescent="0.3">
      <c r="A5350" s="27"/>
      <c r="J5350" s="27"/>
    </row>
    <row r="5351" spans="1:10" x14ac:dyDescent="0.3">
      <c r="A5351" s="27"/>
      <c r="J5351" s="27"/>
    </row>
    <row r="5352" spans="1:10" x14ac:dyDescent="0.3">
      <c r="A5352" s="27"/>
      <c r="J5352" s="27"/>
    </row>
    <row r="5353" spans="1:10" x14ac:dyDescent="0.3">
      <c r="A5353" s="27"/>
      <c r="J5353" s="27"/>
    </row>
    <row r="5354" spans="1:10" x14ac:dyDescent="0.3">
      <c r="A5354" s="27"/>
      <c r="J5354" s="27"/>
    </row>
    <row r="5355" spans="1:10" x14ac:dyDescent="0.3">
      <c r="A5355" s="27"/>
      <c r="J5355" s="27"/>
    </row>
    <row r="5356" spans="1:10" x14ac:dyDescent="0.3">
      <c r="A5356" s="27"/>
      <c r="J5356" s="27"/>
    </row>
    <row r="5357" spans="1:10" x14ac:dyDescent="0.3">
      <c r="A5357" s="27"/>
      <c r="J5357" s="27"/>
    </row>
    <row r="5358" spans="1:10" x14ac:dyDescent="0.3">
      <c r="A5358" s="27"/>
      <c r="J5358" s="27"/>
    </row>
    <row r="5359" spans="1:10" x14ac:dyDescent="0.3">
      <c r="A5359" s="27"/>
      <c r="J5359" s="27"/>
    </row>
    <row r="5360" spans="1:10" x14ac:dyDescent="0.3">
      <c r="A5360" s="27"/>
      <c r="J5360" s="27"/>
    </row>
    <row r="5361" spans="1:10" x14ac:dyDescent="0.3">
      <c r="A5361" s="27"/>
      <c r="J5361" s="27"/>
    </row>
    <row r="5362" spans="1:10" x14ac:dyDescent="0.3">
      <c r="A5362" s="27"/>
      <c r="J5362" s="27"/>
    </row>
    <row r="5363" spans="1:10" x14ac:dyDescent="0.3">
      <c r="A5363" s="27"/>
      <c r="J5363" s="27"/>
    </row>
    <row r="5364" spans="1:10" x14ac:dyDescent="0.3">
      <c r="A5364" s="27"/>
      <c r="J5364" s="27"/>
    </row>
    <row r="5365" spans="1:10" x14ac:dyDescent="0.3">
      <c r="A5365" s="27"/>
      <c r="J5365" s="27"/>
    </row>
    <row r="5366" spans="1:10" x14ac:dyDescent="0.3">
      <c r="A5366" s="27"/>
      <c r="J5366" s="27"/>
    </row>
    <row r="5367" spans="1:10" x14ac:dyDescent="0.3">
      <c r="A5367" s="27"/>
      <c r="J5367" s="27"/>
    </row>
    <row r="5368" spans="1:10" x14ac:dyDescent="0.3">
      <c r="A5368" s="27"/>
      <c r="J5368" s="27"/>
    </row>
    <row r="5369" spans="1:10" x14ac:dyDescent="0.3">
      <c r="A5369" s="27"/>
      <c r="J5369" s="27"/>
    </row>
    <row r="5370" spans="1:10" x14ac:dyDescent="0.3">
      <c r="A5370" s="27"/>
      <c r="J5370" s="27"/>
    </row>
    <row r="5371" spans="1:10" x14ac:dyDescent="0.3">
      <c r="A5371" s="27"/>
      <c r="J5371" s="27"/>
    </row>
    <row r="5372" spans="1:10" x14ac:dyDescent="0.3">
      <c r="A5372" s="27"/>
      <c r="J5372" s="27"/>
    </row>
    <row r="5373" spans="1:10" x14ac:dyDescent="0.3">
      <c r="A5373" s="27"/>
      <c r="J5373" s="27"/>
    </row>
    <row r="5374" spans="1:10" x14ac:dyDescent="0.3">
      <c r="A5374" s="27"/>
      <c r="J5374" s="27"/>
    </row>
    <row r="5375" spans="1:10" x14ac:dyDescent="0.3">
      <c r="A5375" s="27"/>
      <c r="J5375" s="27"/>
    </row>
    <row r="5376" spans="1:10" x14ac:dyDescent="0.3">
      <c r="A5376" s="27"/>
      <c r="J5376" s="27"/>
    </row>
    <row r="5377" spans="1:10" x14ac:dyDescent="0.3">
      <c r="A5377" s="27"/>
      <c r="J5377" s="27"/>
    </row>
    <row r="5378" spans="1:10" x14ac:dyDescent="0.3">
      <c r="A5378" s="27"/>
      <c r="J5378" s="27"/>
    </row>
    <row r="5379" spans="1:10" x14ac:dyDescent="0.3">
      <c r="A5379" s="27"/>
      <c r="J5379" s="27"/>
    </row>
    <row r="5380" spans="1:10" x14ac:dyDescent="0.3">
      <c r="A5380" s="27"/>
      <c r="J5380" s="27"/>
    </row>
    <row r="5381" spans="1:10" x14ac:dyDescent="0.3">
      <c r="A5381" s="27"/>
      <c r="J5381" s="27"/>
    </row>
    <row r="5382" spans="1:10" x14ac:dyDescent="0.3">
      <c r="A5382" s="27"/>
      <c r="J5382" s="27"/>
    </row>
    <row r="5383" spans="1:10" x14ac:dyDescent="0.3">
      <c r="A5383" s="27"/>
      <c r="J5383" s="27"/>
    </row>
    <row r="5384" spans="1:10" x14ac:dyDescent="0.3">
      <c r="A5384" s="27"/>
      <c r="J5384" s="27"/>
    </row>
    <row r="5385" spans="1:10" x14ac:dyDescent="0.3">
      <c r="A5385" s="27"/>
      <c r="J5385" s="27"/>
    </row>
    <row r="5386" spans="1:10" x14ac:dyDescent="0.3">
      <c r="A5386" s="27"/>
      <c r="J5386" s="27"/>
    </row>
    <row r="5387" spans="1:10" x14ac:dyDescent="0.3">
      <c r="A5387" s="27"/>
      <c r="J5387" s="27"/>
    </row>
    <row r="5388" spans="1:10" x14ac:dyDescent="0.3">
      <c r="A5388" s="27"/>
      <c r="J5388" s="27"/>
    </row>
    <row r="5389" spans="1:10" x14ac:dyDescent="0.3">
      <c r="A5389" s="27"/>
      <c r="J5389" s="27"/>
    </row>
    <row r="5390" spans="1:10" x14ac:dyDescent="0.3">
      <c r="A5390" s="27"/>
      <c r="J5390" s="27"/>
    </row>
    <row r="5391" spans="1:10" x14ac:dyDescent="0.3">
      <c r="A5391" s="27"/>
      <c r="J5391" s="27"/>
    </row>
    <row r="5392" spans="1:10" x14ac:dyDescent="0.3">
      <c r="A5392" s="27"/>
      <c r="J5392" s="27"/>
    </row>
    <row r="5393" spans="1:10" x14ac:dyDescent="0.3">
      <c r="A5393" s="27"/>
      <c r="J5393" s="27"/>
    </row>
    <row r="5394" spans="1:10" x14ac:dyDescent="0.3">
      <c r="A5394" s="27"/>
      <c r="J5394" s="27"/>
    </row>
    <row r="5395" spans="1:10" x14ac:dyDescent="0.3">
      <c r="A5395" s="27"/>
      <c r="J5395" s="27"/>
    </row>
    <row r="5396" spans="1:10" x14ac:dyDescent="0.3">
      <c r="A5396" s="27"/>
      <c r="J5396" s="27"/>
    </row>
    <row r="5397" spans="1:10" x14ac:dyDescent="0.3">
      <c r="A5397" s="27"/>
      <c r="J5397" s="27"/>
    </row>
    <row r="5398" spans="1:10" x14ac:dyDescent="0.3">
      <c r="A5398" s="27"/>
      <c r="J5398" s="27"/>
    </row>
    <row r="5399" spans="1:10" x14ac:dyDescent="0.3">
      <c r="A5399" s="27"/>
      <c r="J5399" s="27"/>
    </row>
    <row r="5400" spans="1:10" x14ac:dyDescent="0.3">
      <c r="A5400" s="27"/>
      <c r="J5400" s="27"/>
    </row>
    <row r="5401" spans="1:10" x14ac:dyDescent="0.3">
      <c r="A5401" s="27"/>
      <c r="J5401" s="27"/>
    </row>
    <row r="5402" spans="1:10" x14ac:dyDescent="0.3">
      <c r="A5402" s="27"/>
      <c r="J5402" s="27"/>
    </row>
    <row r="5403" spans="1:10" x14ac:dyDescent="0.3">
      <c r="A5403" s="27"/>
      <c r="J5403" s="27"/>
    </row>
    <row r="5404" spans="1:10" x14ac:dyDescent="0.3">
      <c r="A5404" s="27"/>
      <c r="J5404" s="27"/>
    </row>
    <row r="5405" spans="1:10" x14ac:dyDescent="0.3">
      <c r="A5405" s="27"/>
      <c r="J5405" s="27"/>
    </row>
    <row r="5406" spans="1:10" x14ac:dyDescent="0.3">
      <c r="A5406" s="27"/>
      <c r="J5406" s="27"/>
    </row>
    <row r="5407" spans="1:10" x14ac:dyDescent="0.3">
      <c r="A5407" s="27"/>
      <c r="J5407" s="27"/>
    </row>
    <row r="5408" spans="1:10" x14ac:dyDescent="0.3">
      <c r="A5408" s="27"/>
      <c r="J5408" s="27"/>
    </row>
    <row r="5409" spans="1:10" x14ac:dyDescent="0.3">
      <c r="A5409" s="27"/>
      <c r="J5409" s="27"/>
    </row>
    <row r="5410" spans="1:10" x14ac:dyDescent="0.3">
      <c r="A5410" s="27"/>
      <c r="J5410" s="27"/>
    </row>
    <row r="5411" spans="1:10" x14ac:dyDescent="0.3">
      <c r="A5411" s="27"/>
      <c r="J5411" s="27"/>
    </row>
    <row r="5412" spans="1:10" x14ac:dyDescent="0.3">
      <c r="A5412" s="27"/>
      <c r="J5412" s="27"/>
    </row>
    <row r="5413" spans="1:10" x14ac:dyDescent="0.3">
      <c r="A5413" s="27"/>
      <c r="J5413" s="27"/>
    </row>
    <row r="5414" spans="1:10" x14ac:dyDescent="0.3">
      <c r="A5414" s="27"/>
      <c r="J5414" s="27"/>
    </row>
    <row r="5415" spans="1:10" x14ac:dyDescent="0.3">
      <c r="A5415" s="27"/>
      <c r="J5415" s="27"/>
    </row>
    <row r="5416" spans="1:10" x14ac:dyDescent="0.3">
      <c r="A5416" s="27"/>
      <c r="J5416" s="27"/>
    </row>
    <row r="5417" spans="1:10" x14ac:dyDescent="0.3">
      <c r="A5417" s="27"/>
      <c r="J5417" s="27"/>
    </row>
    <row r="5418" spans="1:10" x14ac:dyDescent="0.3">
      <c r="A5418" s="27"/>
      <c r="J5418" s="27"/>
    </row>
    <row r="5419" spans="1:10" x14ac:dyDescent="0.3">
      <c r="A5419" s="27"/>
      <c r="J5419" s="27"/>
    </row>
    <row r="5420" spans="1:10" x14ac:dyDescent="0.3">
      <c r="A5420" s="27"/>
      <c r="J5420" s="27"/>
    </row>
    <row r="5421" spans="1:10" x14ac:dyDescent="0.3">
      <c r="A5421" s="27"/>
      <c r="J5421" s="27"/>
    </row>
    <row r="5422" spans="1:10" x14ac:dyDescent="0.3">
      <c r="A5422" s="27"/>
      <c r="J5422" s="27"/>
    </row>
    <row r="5423" spans="1:10" x14ac:dyDescent="0.3">
      <c r="A5423" s="27"/>
      <c r="J5423" s="27"/>
    </row>
    <row r="5424" spans="1:10" x14ac:dyDescent="0.3">
      <c r="A5424" s="27"/>
      <c r="J5424" s="27"/>
    </row>
    <row r="5425" spans="1:10" x14ac:dyDescent="0.3">
      <c r="A5425" s="27"/>
      <c r="J5425" s="27"/>
    </row>
    <row r="5426" spans="1:10" x14ac:dyDescent="0.3">
      <c r="A5426" s="27"/>
      <c r="J5426" s="27"/>
    </row>
    <row r="5427" spans="1:10" x14ac:dyDescent="0.3">
      <c r="A5427" s="27"/>
      <c r="J5427" s="27"/>
    </row>
    <row r="5428" spans="1:10" x14ac:dyDescent="0.3">
      <c r="A5428" s="27"/>
      <c r="J5428" s="27"/>
    </row>
    <row r="5429" spans="1:10" x14ac:dyDescent="0.3">
      <c r="A5429" s="27"/>
      <c r="J5429" s="27"/>
    </row>
    <row r="5430" spans="1:10" x14ac:dyDescent="0.3">
      <c r="A5430" s="27"/>
      <c r="J5430" s="27"/>
    </row>
    <row r="5431" spans="1:10" x14ac:dyDescent="0.3">
      <c r="A5431" s="27"/>
      <c r="J5431" s="27"/>
    </row>
    <row r="5432" spans="1:10" x14ac:dyDescent="0.3">
      <c r="A5432" s="27"/>
      <c r="J5432" s="27"/>
    </row>
    <row r="5433" spans="1:10" x14ac:dyDescent="0.3">
      <c r="A5433" s="27"/>
      <c r="J5433" s="27"/>
    </row>
    <row r="5434" spans="1:10" x14ac:dyDescent="0.3">
      <c r="A5434" s="27"/>
      <c r="J5434" s="27"/>
    </row>
    <row r="5435" spans="1:10" x14ac:dyDescent="0.3">
      <c r="A5435" s="27"/>
      <c r="J5435" s="27"/>
    </row>
    <row r="5436" spans="1:10" x14ac:dyDescent="0.3">
      <c r="A5436" s="27"/>
      <c r="J5436" s="27"/>
    </row>
    <row r="5437" spans="1:10" x14ac:dyDescent="0.3">
      <c r="A5437" s="27"/>
      <c r="J5437" s="27"/>
    </row>
    <row r="5438" spans="1:10" x14ac:dyDescent="0.3">
      <c r="A5438" s="27"/>
      <c r="J5438" s="27"/>
    </row>
    <row r="5439" spans="1:10" x14ac:dyDescent="0.3">
      <c r="A5439" s="27"/>
      <c r="J5439" s="27"/>
    </row>
    <row r="5440" spans="1:10" x14ac:dyDescent="0.3">
      <c r="A5440" s="27"/>
      <c r="J5440" s="27"/>
    </row>
    <row r="5441" spans="1:10" x14ac:dyDescent="0.3">
      <c r="A5441" s="27"/>
      <c r="J5441" s="27"/>
    </row>
    <row r="5442" spans="1:10" x14ac:dyDescent="0.3">
      <c r="A5442" s="27"/>
      <c r="J5442" s="27"/>
    </row>
    <row r="5443" spans="1:10" x14ac:dyDescent="0.3">
      <c r="A5443" s="27"/>
      <c r="J5443" s="27"/>
    </row>
    <row r="5444" spans="1:10" x14ac:dyDescent="0.3">
      <c r="A5444" s="27"/>
      <c r="J5444" s="27"/>
    </row>
    <row r="5445" spans="1:10" x14ac:dyDescent="0.3">
      <c r="A5445" s="27"/>
      <c r="J5445" s="27"/>
    </row>
    <row r="5446" spans="1:10" x14ac:dyDescent="0.3">
      <c r="A5446" s="27"/>
      <c r="J5446" s="27"/>
    </row>
    <row r="5447" spans="1:10" x14ac:dyDescent="0.3">
      <c r="A5447" s="27"/>
      <c r="J5447" s="27"/>
    </row>
    <row r="5448" spans="1:10" x14ac:dyDescent="0.3">
      <c r="A5448" s="27"/>
      <c r="J5448" s="27"/>
    </row>
    <row r="5449" spans="1:10" x14ac:dyDescent="0.3">
      <c r="A5449" s="27"/>
      <c r="J5449" s="27"/>
    </row>
    <row r="5450" spans="1:10" x14ac:dyDescent="0.3">
      <c r="A5450" s="27"/>
      <c r="J5450" s="27"/>
    </row>
    <row r="5451" spans="1:10" x14ac:dyDescent="0.3">
      <c r="A5451" s="27"/>
      <c r="J5451" s="27"/>
    </row>
    <row r="5452" spans="1:10" x14ac:dyDescent="0.3">
      <c r="A5452" s="27"/>
      <c r="J5452" s="27"/>
    </row>
    <row r="5453" spans="1:10" x14ac:dyDescent="0.3">
      <c r="A5453" s="27"/>
      <c r="J5453" s="27"/>
    </row>
    <row r="5454" spans="1:10" x14ac:dyDescent="0.3">
      <c r="A5454" s="27"/>
      <c r="J5454" s="27"/>
    </row>
    <row r="5455" spans="1:10" x14ac:dyDescent="0.3">
      <c r="A5455" s="27"/>
      <c r="J5455" s="27"/>
    </row>
    <row r="5456" spans="1:10" x14ac:dyDescent="0.3">
      <c r="A5456" s="27"/>
      <c r="J5456" s="27"/>
    </row>
    <row r="5457" spans="1:10" x14ac:dyDescent="0.3">
      <c r="A5457" s="27"/>
      <c r="J5457" s="27"/>
    </row>
    <row r="5458" spans="1:10" x14ac:dyDescent="0.3">
      <c r="A5458" s="27"/>
      <c r="J5458" s="27"/>
    </row>
    <row r="5459" spans="1:10" x14ac:dyDescent="0.3">
      <c r="A5459" s="27"/>
      <c r="J5459" s="27"/>
    </row>
    <row r="5460" spans="1:10" x14ac:dyDescent="0.3">
      <c r="A5460" s="27"/>
      <c r="J5460" s="27"/>
    </row>
    <row r="5461" spans="1:10" x14ac:dyDescent="0.3">
      <c r="A5461" s="27"/>
      <c r="J5461" s="27"/>
    </row>
    <row r="5462" spans="1:10" x14ac:dyDescent="0.3">
      <c r="A5462" s="27"/>
      <c r="J5462" s="27"/>
    </row>
    <row r="5463" spans="1:10" x14ac:dyDescent="0.3">
      <c r="A5463" s="27"/>
      <c r="J5463" s="27"/>
    </row>
    <row r="5464" spans="1:10" x14ac:dyDescent="0.3">
      <c r="A5464" s="27"/>
      <c r="J5464" s="27"/>
    </row>
    <row r="5465" spans="1:10" x14ac:dyDescent="0.3">
      <c r="A5465" s="27"/>
      <c r="J5465" s="27"/>
    </row>
    <row r="5466" spans="1:10" x14ac:dyDescent="0.3">
      <c r="A5466" s="27"/>
      <c r="J5466" s="27"/>
    </row>
    <row r="5467" spans="1:10" x14ac:dyDescent="0.3">
      <c r="A5467" s="27"/>
      <c r="J5467" s="27"/>
    </row>
    <row r="5468" spans="1:10" x14ac:dyDescent="0.3">
      <c r="A5468" s="27"/>
      <c r="J5468" s="27"/>
    </row>
    <row r="5469" spans="1:10" x14ac:dyDescent="0.3">
      <c r="A5469" s="27"/>
      <c r="J5469" s="27"/>
    </row>
    <row r="5470" spans="1:10" x14ac:dyDescent="0.3">
      <c r="A5470" s="27"/>
      <c r="J5470" s="27"/>
    </row>
    <row r="5471" spans="1:10" x14ac:dyDescent="0.3">
      <c r="A5471" s="27"/>
      <c r="J5471" s="27"/>
    </row>
    <row r="5472" spans="1:10" x14ac:dyDescent="0.3">
      <c r="A5472" s="27"/>
      <c r="J5472" s="27"/>
    </row>
    <row r="5473" spans="1:10" x14ac:dyDescent="0.3">
      <c r="A5473" s="27"/>
      <c r="J5473" s="27"/>
    </row>
    <row r="5474" spans="1:10" x14ac:dyDescent="0.3">
      <c r="A5474" s="27"/>
      <c r="J5474" s="27"/>
    </row>
    <row r="5475" spans="1:10" x14ac:dyDescent="0.3">
      <c r="A5475" s="27"/>
      <c r="J5475" s="27"/>
    </row>
    <row r="5476" spans="1:10" x14ac:dyDescent="0.3">
      <c r="A5476" s="27"/>
      <c r="J5476" s="27"/>
    </row>
    <row r="5477" spans="1:10" x14ac:dyDescent="0.3">
      <c r="A5477" s="27"/>
      <c r="J5477" s="27"/>
    </row>
    <row r="5478" spans="1:10" x14ac:dyDescent="0.3">
      <c r="A5478" s="27"/>
      <c r="J5478" s="27"/>
    </row>
    <row r="5479" spans="1:10" x14ac:dyDescent="0.3">
      <c r="A5479" s="27"/>
      <c r="J5479" s="27"/>
    </row>
    <row r="5480" spans="1:10" x14ac:dyDescent="0.3">
      <c r="A5480" s="27"/>
      <c r="J5480" s="27"/>
    </row>
    <row r="5481" spans="1:10" x14ac:dyDescent="0.3">
      <c r="A5481" s="27"/>
      <c r="J5481" s="27"/>
    </row>
    <row r="5482" spans="1:10" x14ac:dyDescent="0.3">
      <c r="A5482" s="27"/>
      <c r="J5482" s="27"/>
    </row>
    <row r="5483" spans="1:10" x14ac:dyDescent="0.3">
      <c r="A5483" s="27"/>
      <c r="J5483" s="27"/>
    </row>
    <row r="5484" spans="1:10" x14ac:dyDescent="0.3">
      <c r="A5484" s="27"/>
      <c r="J5484" s="27"/>
    </row>
    <row r="5485" spans="1:10" x14ac:dyDescent="0.3">
      <c r="A5485" s="27"/>
      <c r="J5485" s="27"/>
    </row>
    <row r="5486" spans="1:10" x14ac:dyDescent="0.3">
      <c r="A5486" s="27"/>
      <c r="J5486" s="27"/>
    </row>
    <row r="5487" spans="1:10" x14ac:dyDescent="0.3">
      <c r="A5487" s="27"/>
      <c r="J5487" s="27"/>
    </row>
    <row r="5488" spans="1:10" x14ac:dyDescent="0.3">
      <c r="A5488" s="27"/>
      <c r="J5488" s="27"/>
    </row>
    <row r="5489" spans="1:10" x14ac:dyDescent="0.3">
      <c r="A5489" s="27"/>
      <c r="J5489" s="27"/>
    </row>
    <row r="5490" spans="1:10" x14ac:dyDescent="0.3">
      <c r="A5490" s="27"/>
      <c r="J5490" s="27"/>
    </row>
    <row r="5491" spans="1:10" x14ac:dyDescent="0.3">
      <c r="A5491" s="27"/>
      <c r="J5491" s="27"/>
    </row>
    <row r="5492" spans="1:10" x14ac:dyDescent="0.3">
      <c r="A5492" s="27"/>
      <c r="J5492" s="27"/>
    </row>
    <row r="5493" spans="1:10" x14ac:dyDescent="0.3">
      <c r="A5493" s="27"/>
      <c r="J5493" s="27"/>
    </row>
    <row r="5494" spans="1:10" x14ac:dyDescent="0.3">
      <c r="A5494" s="27"/>
      <c r="J5494" s="27"/>
    </row>
    <row r="5495" spans="1:10" x14ac:dyDescent="0.3">
      <c r="A5495" s="27"/>
      <c r="J5495" s="27"/>
    </row>
    <row r="5496" spans="1:10" x14ac:dyDescent="0.3">
      <c r="A5496" s="27"/>
      <c r="J5496" s="27"/>
    </row>
    <row r="5497" spans="1:10" x14ac:dyDescent="0.3">
      <c r="A5497" s="27"/>
      <c r="J5497" s="27"/>
    </row>
    <row r="5498" spans="1:10" x14ac:dyDescent="0.3">
      <c r="A5498" s="27"/>
      <c r="J5498" s="27"/>
    </row>
    <row r="5499" spans="1:10" x14ac:dyDescent="0.3">
      <c r="A5499" s="27"/>
      <c r="J5499" s="27"/>
    </row>
    <row r="5500" spans="1:10" x14ac:dyDescent="0.3">
      <c r="A5500" s="27"/>
      <c r="J5500" s="27"/>
    </row>
    <row r="5501" spans="1:10" x14ac:dyDescent="0.3">
      <c r="A5501" s="27"/>
      <c r="J5501" s="27"/>
    </row>
    <row r="5502" spans="1:10" x14ac:dyDescent="0.3">
      <c r="A5502" s="27"/>
      <c r="J5502" s="27"/>
    </row>
    <row r="5503" spans="1:10" x14ac:dyDescent="0.3">
      <c r="A5503" s="27"/>
      <c r="J5503" s="27"/>
    </row>
    <row r="5504" spans="1:10" x14ac:dyDescent="0.3">
      <c r="A5504" s="27"/>
      <c r="J5504" s="27"/>
    </row>
    <row r="5505" spans="1:10" x14ac:dyDescent="0.3">
      <c r="A5505" s="27"/>
      <c r="J5505" s="27"/>
    </row>
    <row r="5506" spans="1:10" x14ac:dyDescent="0.3">
      <c r="A5506" s="27"/>
      <c r="J5506" s="27"/>
    </row>
    <row r="5507" spans="1:10" x14ac:dyDescent="0.3">
      <c r="A5507" s="27"/>
      <c r="J5507" s="27"/>
    </row>
    <row r="5508" spans="1:10" x14ac:dyDescent="0.3">
      <c r="A5508" s="27"/>
      <c r="J5508" s="27"/>
    </row>
    <row r="5509" spans="1:10" x14ac:dyDescent="0.3">
      <c r="A5509" s="27"/>
      <c r="J5509" s="27"/>
    </row>
    <row r="5510" spans="1:10" x14ac:dyDescent="0.3">
      <c r="A5510" s="27"/>
      <c r="J5510" s="27"/>
    </row>
    <row r="5511" spans="1:10" x14ac:dyDescent="0.3">
      <c r="A5511" s="27"/>
      <c r="J5511" s="27"/>
    </row>
    <row r="5512" spans="1:10" x14ac:dyDescent="0.3">
      <c r="A5512" s="27"/>
      <c r="J5512" s="27"/>
    </row>
    <row r="5513" spans="1:10" x14ac:dyDescent="0.3">
      <c r="A5513" s="27"/>
      <c r="J5513" s="27"/>
    </row>
    <row r="5514" spans="1:10" x14ac:dyDescent="0.3">
      <c r="A5514" s="27"/>
      <c r="J5514" s="27"/>
    </row>
    <row r="5515" spans="1:10" x14ac:dyDescent="0.3">
      <c r="A5515" s="27"/>
      <c r="J5515" s="27"/>
    </row>
    <row r="5516" spans="1:10" x14ac:dyDescent="0.3">
      <c r="A5516" s="27"/>
      <c r="J5516" s="27"/>
    </row>
    <row r="5517" spans="1:10" x14ac:dyDescent="0.3">
      <c r="A5517" s="27"/>
      <c r="J5517" s="27"/>
    </row>
    <row r="5518" spans="1:10" x14ac:dyDescent="0.3">
      <c r="A5518" s="27"/>
      <c r="J5518" s="27"/>
    </row>
    <row r="5519" spans="1:10" x14ac:dyDescent="0.3">
      <c r="A5519" s="27"/>
      <c r="J5519" s="27"/>
    </row>
    <row r="5520" spans="1:10" x14ac:dyDescent="0.3">
      <c r="A5520" s="27"/>
      <c r="J5520" s="27"/>
    </row>
    <row r="5521" spans="1:10" x14ac:dyDescent="0.3">
      <c r="A5521" s="27"/>
      <c r="J5521" s="27"/>
    </row>
    <row r="5522" spans="1:10" x14ac:dyDescent="0.3">
      <c r="A5522" s="27"/>
      <c r="J5522" s="27"/>
    </row>
    <row r="5523" spans="1:10" x14ac:dyDescent="0.3">
      <c r="A5523" s="27"/>
      <c r="J5523" s="27"/>
    </row>
    <row r="5524" spans="1:10" x14ac:dyDescent="0.3">
      <c r="A5524" s="27"/>
      <c r="J5524" s="27"/>
    </row>
    <row r="5525" spans="1:10" x14ac:dyDescent="0.3">
      <c r="A5525" s="27"/>
      <c r="J5525" s="27"/>
    </row>
    <row r="5526" spans="1:10" x14ac:dyDescent="0.3">
      <c r="A5526" s="27"/>
      <c r="J5526" s="27"/>
    </row>
    <row r="5527" spans="1:10" x14ac:dyDescent="0.3">
      <c r="A5527" s="27"/>
      <c r="J5527" s="27"/>
    </row>
    <row r="5528" spans="1:10" x14ac:dyDescent="0.3">
      <c r="A5528" s="27"/>
      <c r="J5528" s="27"/>
    </row>
    <row r="5529" spans="1:10" x14ac:dyDescent="0.3">
      <c r="A5529" s="27"/>
      <c r="J5529" s="27"/>
    </row>
    <row r="5530" spans="1:10" x14ac:dyDescent="0.3">
      <c r="A5530" s="27"/>
      <c r="J5530" s="27"/>
    </row>
    <row r="5531" spans="1:10" x14ac:dyDescent="0.3">
      <c r="A5531" s="27"/>
      <c r="J5531" s="27"/>
    </row>
    <row r="5532" spans="1:10" x14ac:dyDescent="0.3">
      <c r="A5532" s="27"/>
      <c r="J5532" s="27"/>
    </row>
    <row r="5533" spans="1:10" x14ac:dyDescent="0.3">
      <c r="A5533" s="27"/>
      <c r="J5533" s="27"/>
    </row>
    <row r="5534" spans="1:10" x14ac:dyDescent="0.3">
      <c r="A5534" s="27"/>
      <c r="J5534" s="27"/>
    </row>
    <row r="5535" spans="1:10" x14ac:dyDescent="0.3">
      <c r="A5535" s="27"/>
      <c r="J5535" s="27"/>
    </row>
    <row r="5536" spans="1:10" x14ac:dyDescent="0.3">
      <c r="A5536" s="27"/>
      <c r="J5536" s="27"/>
    </row>
    <row r="5537" spans="1:10" x14ac:dyDescent="0.3">
      <c r="A5537" s="27"/>
      <c r="J5537" s="27"/>
    </row>
    <row r="5538" spans="1:10" x14ac:dyDescent="0.3">
      <c r="A5538" s="27"/>
      <c r="J5538" s="27"/>
    </row>
    <row r="5539" spans="1:10" x14ac:dyDescent="0.3">
      <c r="A5539" s="27"/>
      <c r="J5539" s="27"/>
    </row>
    <row r="5540" spans="1:10" x14ac:dyDescent="0.3">
      <c r="A5540" s="27"/>
      <c r="J5540" s="27"/>
    </row>
    <row r="5541" spans="1:10" x14ac:dyDescent="0.3">
      <c r="A5541" s="27"/>
      <c r="J5541" s="27"/>
    </row>
    <row r="5542" spans="1:10" x14ac:dyDescent="0.3">
      <c r="A5542" s="27"/>
      <c r="J5542" s="27"/>
    </row>
    <row r="5543" spans="1:10" x14ac:dyDescent="0.3">
      <c r="A5543" s="27"/>
      <c r="J5543" s="27"/>
    </row>
    <row r="5544" spans="1:10" x14ac:dyDescent="0.3">
      <c r="A5544" s="27"/>
      <c r="J5544" s="27"/>
    </row>
    <row r="5545" spans="1:10" x14ac:dyDescent="0.3">
      <c r="A5545" s="27"/>
      <c r="J5545" s="27"/>
    </row>
    <row r="5546" spans="1:10" x14ac:dyDescent="0.3">
      <c r="A5546" s="27"/>
      <c r="J5546" s="27"/>
    </row>
    <row r="5547" spans="1:10" x14ac:dyDescent="0.3">
      <c r="A5547" s="27"/>
      <c r="J5547" s="27"/>
    </row>
    <row r="5548" spans="1:10" x14ac:dyDescent="0.3">
      <c r="A5548" s="27"/>
      <c r="J5548" s="27"/>
    </row>
    <row r="5549" spans="1:10" x14ac:dyDescent="0.3">
      <c r="A5549" s="27"/>
      <c r="J5549" s="27"/>
    </row>
    <row r="5550" spans="1:10" x14ac:dyDescent="0.3">
      <c r="A5550" s="27"/>
      <c r="J5550" s="27"/>
    </row>
    <row r="5551" spans="1:10" x14ac:dyDescent="0.3">
      <c r="A5551" s="27"/>
      <c r="J5551" s="27"/>
    </row>
    <row r="5552" spans="1:10" x14ac:dyDescent="0.3">
      <c r="A5552" s="27"/>
      <c r="J5552" s="27"/>
    </row>
    <row r="5553" spans="1:10" x14ac:dyDescent="0.3">
      <c r="A5553" s="27"/>
      <c r="J5553" s="27"/>
    </row>
    <row r="5554" spans="1:10" x14ac:dyDescent="0.3">
      <c r="A5554" s="27"/>
      <c r="J5554" s="27"/>
    </row>
    <row r="5555" spans="1:10" x14ac:dyDescent="0.3">
      <c r="A5555" s="27"/>
      <c r="J5555" s="27"/>
    </row>
    <row r="5556" spans="1:10" x14ac:dyDescent="0.3">
      <c r="A5556" s="27"/>
      <c r="J5556" s="27"/>
    </row>
    <row r="5557" spans="1:10" x14ac:dyDescent="0.3">
      <c r="A5557" s="27"/>
      <c r="J5557" s="27"/>
    </row>
    <row r="5558" spans="1:10" x14ac:dyDescent="0.3">
      <c r="A5558" s="27"/>
      <c r="J5558" s="27"/>
    </row>
    <row r="5559" spans="1:10" x14ac:dyDescent="0.3">
      <c r="A5559" s="27"/>
      <c r="J5559" s="27"/>
    </row>
    <row r="5560" spans="1:10" x14ac:dyDescent="0.3">
      <c r="A5560" s="27"/>
      <c r="J5560" s="27"/>
    </row>
    <row r="5561" spans="1:10" x14ac:dyDescent="0.3">
      <c r="A5561" s="27"/>
      <c r="J5561" s="27"/>
    </row>
    <row r="5562" spans="1:10" x14ac:dyDescent="0.3">
      <c r="A5562" s="27"/>
      <c r="J5562" s="27"/>
    </row>
    <row r="5563" spans="1:10" x14ac:dyDescent="0.3">
      <c r="A5563" s="27"/>
      <c r="J5563" s="27"/>
    </row>
    <row r="5564" spans="1:10" x14ac:dyDescent="0.3">
      <c r="A5564" s="27"/>
      <c r="J5564" s="27"/>
    </row>
    <row r="5565" spans="1:10" x14ac:dyDescent="0.3">
      <c r="A5565" s="27"/>
      <c r="J5565" s="27"/>
    </row>
    <row r="5566" spans="1:10" x14ac:dyDescent="0.3">
      <c r="A5566" s="27"/>
      <c r="J5566" s="27"/>
    </row>
    <row r="5567" spans="1:10" x14ac:dyDescent="0.3">
      <c r="A5567" s="27"/>
      <c r="J5567" s="27"/>
    </row>
    <row r="5568" spans="1:10" x14ac:dyDescent="0.3">
      <c r="A5568" s="27"/>
      <c r="J5568" s="27"/>
    </row>
    <row r="5569" spans="1:10" x14ac:dyDescent="0.3">
      <c r="A5569" s="27"/>
      <c r="J5569" s="27"/>
    </row>
    <row r="5570" spans="1:10" x14ac:dyDescent="0.3">
      <c r="A5570" s="27"/>
      <c r="J5570" s="27"/>
    </row>
    <row r="5571" spans="1:10" x14ac:dyDescent="0.3">
      <c r="A5571" s="27"/>
      <c r="J5571" s="27"/>
    </row>
    <row r="5572" spans="1:10" x14ac:dyDescent="0.3">
      <c r="A5572" s="27"/>
      <c r="J5572" s="27"/>
    </row>
    <row r="5573" spans="1:10" x14ac:dyDescent="0.3">
      <c r="A5573" s="27"/>
      <c r="J5573" s="27"/>
    </row>
    <row r="5574" spans="1:10" x14ac:dyDescent="0.3">
      <c r="A5574" s="27"/>
      <c r="J5574" s="27"/>
    </row>
    <row r="5575" spans="1:10" x14ac:dyDescent="0.3">
      <c r="A5575" s="27"/>
      <c r="J5575" s="27"/>
    </row>
    <row r="5576" spans="1:10" x14ac:dyDescent="0.3">
      <c r="A5576" s="27"/>
      <c r="J5576" s="27"/>
    </row>
    <row r="5577" spans="1:10" x14ac:dyDescent="0.3">
      <c r="A5577" s="27"/>
      <c r="J5577" s="27"/>
    </row>
    <row r="5578" spans="1:10" x14ac:dyDescent="0.3">
      <c r="A5578" s="27"/>
      <c r="J5578" s="27"/>
    </row>
    <row r="5579" spans="1:10" x14ac:dyDescent="0.3">
      <c r="A5579" s="27"/>
      <c r="J5579" s="27"/>
    </row>
    <row r="5580" spans="1:10" x14ac:dyDescent="0.3">
      <c r="A5580" s="27"/>
      <c r="J5580" s="27"/>
    </row>
    <row r="5581" spans="1:10" x14ac:dyDescent="0.3">
      <c r="A5581" s="27"/>
      <c r="J5581" s="27"/>
    </row>
    <row r="5582" spans="1:10" x14ac:dyDescent="0.3">
      <c r="A5582" s="27"/>
      <c r="J5582" s="27"/>
    </row>
    <row r="5583" spans="1:10" x14ac:dyDescent="0.3">
      <c r="A5583" s="27"/>
      <c r="J5583" s="27"/>
    </row>
    <row r="5584" spans="1:10" x14ac:dyDescent="0.3">
      <c r="A5584" s="27"/>
      <c r="J5584" s="27"/>
    </row>
    <row r="5585" spans="1:10" x14ac:dyDescent="0.3">
      <c r="A5585" s="27"/>
      <c r="J5585" s="27"/>
    </row>
    <row r="5586" spans="1:10" x14ac:dyDescent="0.3">
      <c r="A5586" s="27"/>
      <c r="J5586" s="27"/>
    </row>
    <row r="5587" spans="1:10" x14ac:dyDescent="0.3">
      <c r="A5587" s="27"/>
      <c r="J5587" s="27"/>
    </row>
    <row r="5588" spans="1:10" x14ac:dyDescent="0.3">
      <c r="A5588" s="27"/>
      <c r="J5588" s="27"/>
    </row>
    <row r="5589" spans="1:10" x14ac:dyDescent="0.3">
      <c r="A5589" s="27"/>
      <c r="J5589" s="27"/>
    </row>
    <row r="5590" spans="1:10" x14ac:dyDescent="0.3">
      <c r="A5590" s="27"/>
      <c r="J5590" s="27"/>
    </row>
    <row r="5591" spans="1:10" x14ac:dyDescent="0.3">
      <c r="A5591" s="27"/>
      <c r="J5591" s="27"/>
    </row>
    <row r="5592" spans="1:10" x14ac:dyDescent="0.3">
      <c r="A5592" s="27"/>
      <c r="J5592" s="27"/>
    </row>
    <row r="5593" spans="1:10" x14ac:dyDescent="0.3">
      <c r="A5593" s="27"/>
      <c r="J5593" s="27"/>
    </row>
    <row r="5594" spans="1:10" x14ac:dyDescent="0.3">
      <c r="A5594" s="27"/>
      <c r="J5594" s="27"/>
    </row>
    <row r="5595" spans="1:10" x14ac:dyDescent="0.3">
      <c r="A5595" s="27"/>
      <c r="J5595" s="27"/>
    </row>
    <row r="5596" spans="1:10" x14ac:dyDescent="0.3">
      <c r="A5596" s="27"/>
      <c r="J5596" s="27"/>
    </row>
    <row r="5597" spans="1:10" x14ac:dyDescent="0.3">
      <c r="A5597" s="27"/>
      <c r="J5597" s="27"/>
    </row>
    <row r="5598" spans="1:10" x14ac:dyDescent="0.3">
      <c r="A5598" s="27"/>
      <c r="J5598" s="27"/>
    </row>
    <row r="5599" spans="1:10" x14ac:dyDescent="0.3">
      <c r="A5599" s="27"/>
      <c r="J5599" s="27"/>
    </row>
    <row r="5600" spans="1:10" x14ac:dyDescent="0.3">
      <c r="A5600" s="27"/>
      <c r="J5600" s="27"/>
    </row>
    <row r="5601" spans="1:10" x14ac:dyDescent="0.3">
      <c r="A5601" s="27"/>
      <c r="J5601" s="27"/>
    </row>
    <row r="5602" spans="1:10" x14ac:dyDescent="0.3">
      <c r="A5602" s="27"/>
      <c r="J5602" s="27"/>
    </row>
    <row r="5603" spans="1:10" x14ac:dyDescent="0.3">
      <c r="A5603" s="27"/>
      <c r="J5603" s="27"/>
    </row>
    <row r="5604" spans="1:10" x14ac:dyDescent="0.3">
      <c r="A5604" s="27"/>
      <c r="J5604" s="27"/>
    </row>
    <row r="5605" spans="1:10" x14ac:dyDescent="0.3">
      <c r="A5605" s="27"/>
      <c r="J5605" s="27"/>
    </row>
    <row r="5606" spans="1:10" x14ac:dyDescent="0.3">
      <c r="A5606" s="27"/>
      <c r="J5606" s="27"/>
    </row>
    <row r="5607" spans="1:10" x14ac:dyDescent="0.3">
      <c r="A5607" s="27"/>
      <c r="J5607" s="27"/>
    </row>
    <row r="5608" spans="1:10" x14ac:dyDescent="0.3">
      <c r="A5608" s="27"/>
      <c r="J5608" s="27"/>
    </row>
    <row r="5609" spans="1:10" x14ac:dyDescent="0.3">
      <c r="A5609" s="27"/>
      <c r="J5609" s="27"/>
    </row>
    <row r="5610" spans="1:10" x14ac:dyDescent="0.3">
      <c r="A5610" s="27"/>
      <c r="J5610" s="27"/>
    </row>
    <row r="5611" spans="1:10" x14ac:dyDescent="0.3">
      <c r="A5611" s="27"/>
      <c r="J5611" s="27"/>
    </row>
    <row r="5612" spans="1:10" x14ac:dyDescent="0.3">
      <c r="A5612" s="27"/>
      <c r="J5612" s="27"/>
    </row>
    <row r="5613" spans="1:10" x14ac:dyDescent="0.3">
      <c r="A5613" s="27"/>
      <c r="J5613" s="27"/>
    </row>
    <row r="5614" spans="1:10" x14ac:dyDescent="0.3">
      <c r="A5614" s="27"/>
      <c r="J5614" s="27"/>
    </row>
    <row r="5615" spans="1:10" x14ac:dyDescent="0.3">
      <c r="A5615" s="27"/>
      <c r="J5615" s="27"/>
    </row>
    <row r="5616" spans="1:10" x14ac:dyDescent="0.3">
      <c r="A5616" s="27"/>
      <c r="J5616" s="27"/>
    </row>
    <row r="5617" spans="1:10" x14ac:dyDescent="0.3">
      <c r="A5617" s="27"/>
      <c r="J5617" s="27"/>
    </row>
    <row r="5618" spans="1:10" x14ac:dyDescent="0.3">
      <c r="A5618" s="27"/>
      <c r="J5618" s="27"/>
    </row>
    <row r="5619" spans="1:10" x14ac:dyDescent="0.3">
      <c r="A5619" s="27"/>
      <c r="J5619" s="27"/>
    </row>
    <row r="5620" spans="1:10" x14ac:dyDescent="0.3">
      <c r="A5620" s="27"/>
      <c r="J5620" s="27"/>
    </row>
    <row r="5621" spans="1:10" x14ac:dyDescent="0.3">
      <c r="A5621" s="27"/>
      <c r="J5621" s="27"/>
    </row>
    <row r="5622" spans="1:10" x14ac:dyDescent="0.3">
      <c r="A5622" s="27"/>
      <c r="J5622" s="27"/>
    </row>
    <row r="5623" spans="1:10" x14ac:dyDescent="0.3">
      <c r="A5623" s="27"/>
      <c r="J5623" s="27"/>
    </row>
    <row r="5624" spans="1:10" x14ac:dyDescent="0.3">
      <c r="A5624" s="27"/>
      <c r="J5624" s="27"/>
    </row>
    <row r="5625" spans="1:10" x14ac:dyDescent="0.3">
      <c r="A5625" s="27"/>
      <c r="J5625" s="27"/>
    </row>
    <row r="5626" spans="1:10" x14ac:dyDescent="0.3">
      <c r="A5626" s="27"/>
      <c r="J5626" s="27"/>
    </row>
    <row r="5627" spans="1:10" x14ac:dyDescent="0.3">
      <c r="A5627" s="27"/>
      <c r="J5627" s="27"/>
    </row>
    <row r="5628" spans="1:10" x14ac:dyDescent="0.3">
      <c r="A5628" s="27"/>
      <c r="J5628" s="27"/>
    </row>
    <row r="5629" spans="1:10" x14ac:dyDescent="0.3">
      <c r="A5629" s="27"/>
      <c r="J5629" s="27"/>
    </row>
    <row r="5630" spans="1:10" x14ac:dyDescent="0.3">
      <c r="A5630" s="27"/>
      <c r="J5630" s="27"/>
    </row>
    <row r="5631" spans="1:10" x14ac:dyDescent="0.3">
      <c r="A5631" s="27"/>
      <c r="J5631" s="27"/>
    </row>
    <row r="5632" spans="1:10" x14ac:dyDescent="0.3">
      <c r="A5632" s="27"/>
      <c r="J5632" s="27"/>
    </row>
    <row r="5633" spans="1:10" x14ac:dyDescent="0.3">
      <c r="A5633" s="27"/>
      <c r="J5633" s="27"/>
    </row>
    <row r="5634" spans="1:10" x14ac:dyDescent="0.3">
      <c r="A5634" s="27"/>
      <c r="J5634" s="27"/>
    </row>
    <row r="5635" spans="1:10" x14ac:dyDescent="0.3">
      <c r="A5635" s="27"/>
      <c r="J5635" s="27"/>
    </row>
    <row r="5636" spans="1:10" x14ac:dyDescent="0.3">
      <c r="A5636" s="27"/>
      <c r="J5636" s="27"/>
    </row>
    <row r="5637" spans="1:10" x14ac:dyDescent="0.3">
      <c r="A5637" s="27"/>
      <c r="J5637" s="27"/>
    </row>
    <row r="5638" spans="1:10" x14ac:dyDescent="0.3">
      <c r="A5638" s="27"/>
      <c r="J5638" s="27"/>
    </row>
    <row r="5639" spans="1:10" x14ac:dyDescent="0.3">
      <c r="A5639" s="27"/>
      <c r="J5639" s="27"/>
    </row>
    <row r="5640" spans="1:10" x14ac:dyDescent="0.3">
      <c r="A5640" s="27"/>
      <c r="J5640" s="27"/>
    </row>
    <row r="5641" spans="1:10" x14ac:dyDescent="0.3">
      <c r="A5641" s="27"/>
      <c r="J5641" s="27"/>
    </row>
    <row r="5642" spans="1:10" x14ac:dyDescent="0.3">
      <c r="A5642" s="27"/>
      <c r="J5642" s="27"/>
    </row>
    <row r="5643" spans="1:10" x14ac:dyDescent="0.3">
      <c r="A5643" s="27"/>
      <c r="J5643" s="27"/>
    </row>
    <row r="5644" spans="1:10" x14ac:dyDescent="0.3">
      <c r="A5644" s="27"/>
      <c r="J5644" s="27"/>
    </row>
    <row r="5645" spans="1:10" x14ac:dyDescent="0.3">
      <c r="A5645" s="27"/>
      <c r="J5645" s="27"/>
    </row>
    <row r="5646" spans="1:10" x14ac:dyDescent="0.3">
      <c r="A5646" s="27"/>
      <c r="J5646" s="27"/>
    </row>
    <row r="5647" spans="1:10" x14ac:dyDescent="0.3">
      <c r="A5647" s="27"/>
      <c r="J5647" s="27"/>
    </row>
    <row r="5648" spans="1:10" x14ac:dyDescent="0.3">
      <c r="A5648" s="27"/>
      <c r="J5648" s="27"/>
    </row>
    <row r="5649" spans="1:10" x14ac:dyDescent="0.3">
      <c r="A5649" s="27"/>
      <c r="J5649" s="27"/>
    </row>
    <row r="5650" spans="1:10" x14ac:dyDescent="0.3">
      <c r="A5650" s="27"/>
      <c r="J5650" s="27"/>
    </row>
    <row r="5651" spans="1:10" x14ac:dyDescent="0.3">
      <c r="A5651" s="27"/>
      <c r="J5651" s="27"/>
    </row>
    <row r="5652" spans="1:10" x14ac:dyDescent="0.3">
      <c r="A5652" s="27"/>
      <c r="J5652" s="27"/>
    </row>
    <row r="5653" spans="1:10" x14ac:dyDescent="0.3">
      <c r="A5653" s="27"/>
      <c r="J5653" s="27"/>
    </row>
    <row r="5654" spans="1:10" x14ac:dyDescent="0.3">
      <c r="A5654" s="27"/>
      <c r="J5654" s="27"/>
    </row>
    <row r="5655" spans="1:10" x14ac:dyDescent="0.3">
      <c r="A5655" s="27"/>
      <c r="J5655" s="27"/>
    </row>
    <row r="5656" spans="1:10" x14ac:dyDescent="0.3">
      <c r="A5656" s="27"/>
      <c r="J5656" s="27"/>
    </row>
    <row r="5657" spans="1:10" x14ac:dyDescent="0.3">
      <c r="A5657" s="27"/>
      <c r="J5657" s="27"/>
    </row>
    <row r="5658" spans="1:10" x14ac:dyDescent="0.3">
      <c r="A5658" s="27"/>
      <c r="J5658" s="27"/>
    </row>
    <row r="5659" spans="1:10" x14ac:dyDescent="0.3">
      <c r="A5659" s="27"/>
      <c r="J5659" s="27"/>
    </row>
    <row r="5660" spans="1:10" x14ac:dyDescent="0.3">
      <c r="A5660" s="27"/>
      <c r="J5660" s="27"/>
    </row>
    <row r="5661" spans="1:10" x14ac:dyDescent="0.3">
      <c r="A5661" s="27"/>
      <c r="J5661" s="27"/>
    </row>
    <row r="5662" spans="1:10" x14ac:dyDescent="0.3">
      <c r="A5662" s="27"/>
      <c r="J5662" s="27"/>
    </row>
    <row r="5663" spans="1:10" x14ac:dyDescent="0.3">
      <c r="A5663" s="27"/>
      <c r="J5663" s="27"/>
    </row>
    <row r="5664" spans="1:10" x14ac:dyDescent="0.3">
      <c r="A5664" s="27"/>
      <c r="J5664" s="27"/>
    </row>
    <row r="5665" spans="1:10" x14ac:dyDescent="0.3">
      <c r="A5665" s="27"/>
      <c r="J5665" s="27"/>
    </row>
    <row r="5666" spans="1:10" x14ac:dyDescent="0.3">
      <c r="A5666" s="27"/>
      <c r="J5666" s="27"/>
    </row>
    <row r="5667" spans="1:10" x14ac:dyDescent="0.3">
      <c r="A5667" s="27"/>
      <c r="J5667" s="27"/>
    </row>
    <row r="5668" spans="1:10" x14ac:dyDescent="0.3">
      <c r="A5668" s="27"/>
      <c r="J5668" s="27"/>
    </row>
    <row r="5669" spans="1:10" x14ac:dyDescent="0.3">
      <c r="A5669" s="27"/>
      <c r="J5669" s="27"/>
    </row>
    <row r="5670" spans="1:10" x14ac:dyDescent="0.3">
      <c r="A5670" s="27"/>
      <c r="J5670" s="27"/>
    </row>
    <row r="5671" spans="1:10" x14ac:dyDescent="0.3">
      <c r="A5671" s="27"/>
      <c r="J5671" s="27"/>
    </row>
    <row r="5672" spans="1:10" x14ac:dyDescent="0.3">
      <c r="A5672" s="27"/>
      <c r="J5672" s="27"/>
    </row>
    <row r="5673" spans="1:10" x14ac:dyDescent="0.3">
      <c r="A5673" s="27"/>
      <c r="J5673" s="27"/>
    </row>
    <row r="5674" spans="1:10" x14ac:dyDescent="0.3">
      <c r="A5674" s="27"/>
      <c r="J5674" s="27"/>
    </row>
    <row r="5675" spans="1:10" x14ac:dyDescent="0.3">
      <c r="A5675" s="27"/>
      <c r="J5675" s="27"/>
    </row>
    <row r="5676" spans="1:10" x14ac:dyDescent="0.3">
      <c r="A5676" s="27"/>
      <c r="J5676" s="27"/>
    </row>
    <row r="5677" spans="1:10" x14ac:dyDescent="0.3">
      <c r="A5677" s="27"/>
      <c r="J5677" s="27"/>
    </row>
    <row r="5678" spans="1:10" x14ac:dyDescent="0.3">
      <c r="A5678" s="27"/>
      <c r="J5678" s="27"/>
    </row>
    <row r="5679" spans="1:10" x14ac:dyDescent="0.3">
      <c r="A5679" s="27"/>
      <c r="J5679" s="27"/>
    </row>
    <row r="5680" spans="1:10" x14ac:dyDescent="0.3">
      <c r="A5680" s="27"/>
      <c r="J5680" s="27"/>
    </row>
    <row r="5681" spans="1:10" x14ac:dyDescent="0.3">
      <c r="A5681" s="27"/>
      <c r="J5681" s="27"/>
    </row>
    <row r="5682" spans="1:10" x14ac:dyDescent="0.3">
      <c r="A5682" s="27"/>
      <c r="J5682" s="27"/>
    </row>
    <row r="5683" spans="1:10" x14ac:dyDescent="0.3">
      <c r="A5683" s="27"/>
      <c r="J5683" s="27"/>
    </row>
    <row r="5684" spans="1:10" x14ac:dyDescent="0.3">
      <c r="A5684" s="27"/>
      <c r="J5684" s="27"/>
    </row>
    <row r="5685" spans="1:10" x14ac:dyDescent="0.3">
      <c r="A5685" s="27"/>
      <c r="J5685" s="27"/>
    </row>
    <row r="5686" spans="1:10" x14ac:dyDescent="0.3">
      <c r="A5686" s="27"/>
      <c r="J5686" s="27"/>
    </row>
    <row r="5687" spans="1:10" x14ac:dyDescent="0.3">
      <c r="A5687" s="27"/>
      <c r="J5687" s="27"/>
    </row>
    <row r="5688" spans="1:10" x14ac:dyDescent="0.3">
      <c r="A5688" s="27"/>
      <c r="J5688" s="27"/>
    </row>
    <row r="5689" spans="1:10" x14ac:dyDescent="0.3">
      <c r="A5689" s="27"/>
      <c r="J5689" s="27"/>
    </row>
    <row r="5690" spans="1:10" x14ac:dyDescent="0.3">
      <c r="A5690" s="27"/>
      <c r="J5690" s="27"/>
    </row>
    <row r="5691" spans="1:10" x14ac:dyDescent="0.3">
      <c r="A5691" s="27"/>
      <c r="J5691" s="27"/>
    </row>
    <row r="5692" spans="1:10" x14ac:dyDescent="0.3">
      <c r="A5692" s="27"/>
      <c r="J5692" s="27"/>
    </row>
    <row r="5693" spans="1:10" x14ac:dyDescent="0.3">
      <c r="A5693" s="27"/>
      <c r="J5693" s="27"/>
    </row>
    <row r="5694" spans="1:10" x14ac:dyDescent="0.3">
      <c r="A5694" s="27"/>
      <c r="J5694" s="27"/>
    </row>
    <row r="5695" spans="1:10" x14ac:dyDescent="0.3">
      <c r="A5695" s="27"/>
      <c r="J5695" s="27"/>
    </row>
    <row r="5696" spans="1:10" x14ac:dyDescent="0.3">
      <c r="A5696" s="27"/>
      <c r="J5696" s="27"/>
    </row>
    <row r="5697" spans="1:10" x14ac:dyDescent="0.3">
      <c r="A5697" s="27"/>
      <c r="J5697" s="27"/>
    </row>
    <row r="5698" spans="1:10" x14ac:dyDescent="0.3">
      <c r="A5698" s="27"/>
      <c r="J5698" s="27"/>
    </row>
    <row r="5699" spans="1:10" x14ac:dyDescent="0.3">
      <c r="A5699" s="27"/>
      <c r="J5699" s="27"/>
    </row>
    <row r="5700" spans="1:10" x14ac:dyDescent="0.3">
      <c r="A5700" s="27"/>
      <c r="J5700" s="27"/>
    </row>
    <row r="5701" spans="1:10" x14ac:dyDescent="0.3">
      <c r="A5701" s="27"/>
      <c r="J5701" s="27"/>
    </row>
    <row r="5702" spans="1:10" x14ac:dyDescent="0.3">
      <c r="A5702" s="27"/>
      <c r="J5702" s="27"/>
    </row>
    <row r="5703" spans="1:10" x14ac:dyDescent="0.3">
      <c r="A5703" s="27"/>
      <c r="J5703" s="27"/>
    </row>
    <row r="5704" spans="1:10" x14ac:dyDescent="0.3">
      <c r="A5704" s="27"/>
      <c r="J5704" s="27"/>
    </row>
    <row r="5705" spans="1:10" x14ac:dyDescent="0.3">
      <c r="A5705" s="27"/>
      <c r="J5705" s="27"/>
    </row>
    <row r="5706" spans="1:10" x14ac:dyDescent="0.3">
      <c r="A5706" s="27"/>
      <c r="J5706" s="27"/>
    </row>
    <row r="5707" spans="1:10" x14ac:dyDescent="0.3">
      <c r="A5707" s="27"/>
      <c r="J5707" s="27"/>
    </row>
    <row r="5708" spans="1:10" x14ac:dyDescent="0.3">
      <c r="A5708" s="27"/>
      <c r="J5708" s="27"/>
    </row>
    <row r="5709" spans="1:10" x14ac:dyDescent="0.3">
      <c r="A5709" s="27"/>
      <c r="J5709" s="27"/>
    </row>
    <row r="5710" spans="1:10" x14ac:dyDescent="0.3">
      <c r="A5710" s="27"/>
      <c r="J5710" s="27"/>
    </row>
    <row r="5711" spans="1:10" x14ac:dyDescent="0.3">
      <c r="A5711" s="27"/>
      <c r="J5711" s="27"/>
    </row>
    <row r="5712" spans="1:10" x14ac:dyDescent="0.3">
      <c r="A5712" s="27"/>
      <c r="J5712" s="27"/>
    </row>
    <row r="5713" spans="1:10" x14ac:dyDescent="0.3">
      <c r="A5713" s="27"/>
      <c r="J5713" s="27"/>
    </row>
    <row r="5714" spans="1:10" x14ac:dyDescent="0.3">
      <c r="A5714" s="27"/>
      <c r="J5714" s="27"/>
    </row>
    <row r="5715" spans="1:10" x14ac:dyDescent="0.3">
      <c r="A5715" s="27"/>
      <c r="J5715" s="27"/>
    </row>
    <row r="5716" spans="1:10" x14ac:dyDescent="0.3">
      <c r="A5716" s="27"/>
      <c r="J5716" s="27"/>
    </row>
    <row r="5717" spans="1:10" x14ac:dyDescent="0.3">
      <c r="A5717" s="27"/>
      <c r="J5717" s="27"/>
    </row>
    <row r="5718" spans="1:10" x14ac:dyDescent="0.3">
      <c r="A5718" s="27"/>
      <c r="J5718" s="27"/>
    </row>
    <row r="5719" spans="1:10" x14ac:dyDescent="0.3">
      <c r="A5719" s="27"/>
      <c r="J5719" s="27"/>
    </row>
    <row r="5720" spans="1:10" x14ac:dyDescent="0.3">
      <c r="A5720" s="27"/>
      <c r="J5720" s="27"/>
    </row>
    <row r="5721" spans="1:10" x14ac:dyDescent="0.3">
      <c r="A5721" s="27"/>
      <c r="J5721" s="27"/>
    </row>
    <row r="5722" spans="1:10" x14ac:dyDescent="0.3">
      <c r="A5722" s="27"/>
      <c r="J5722" s="27"/>
    </row>
    <row r="5723" spans="1:10" x14ac:dyDescent="0.3">
      <c r="A5723" s="27"/>
      <c r="J5723" s="27"/>
    </row>
    <row r="5724" spans="1:10" x14ac:dyDescent="0.3">
      <c r="A5724" s="27"/>
      <c r="J5724" s="27"/>
    </row>
    <row r="5725" spans="1:10" x14ac:dyDescent="0.3">
      <c r="A5725" s="27"/>
      <c r="J5725" s="27"/>
    </row>
    <row r="5726" spans="1:10" x14ac:dyDescent="0.3">
      <c r="A5726" s="27"/>
      <c r="J5726" s="27"/>
    </row>
    <row r="5727" spans="1:10" x14ac:dyDescent="0.3">
      <c r="A5727" s="27"/>
      <c r="J5727" s="27"/>
    </row>
    <row r="5728" spans="1:10" x14ac:dyDescent="0.3">
      <c r="A5728" s="27"/>
      <c r="J5728" s="27"/>
    </row>
    <row r="5729" spans="1:10" x14ac:dyDescent="0.3">
      <c r="A5729" s="27"/>
      <c r="J5729" s="27"/>
    </row>
    <row r="5730" spans="1:10" x14ac:dyDescent="0.3">
      <c r="A5730" s="27"/>
      <c r="J5730" s="27"/>
    </row>
    <row r="5731" spans="1:10" x14ac:dyDescent="0.3">
      <c r="A5731" s="27"/>
      <c r="J5731" s="27"/>
    </row>
    <row r="5732" spans="1:10" x14ac:dyDescent="0.3">
      <c r="A5732" s="27"/>
      <c r="J5732" s="27"/>
    </row>
    <row r="5733" spans="1:10" x14ac:dyDescent="0.3">
      <c r="A5733" s="27"/>
      <c r="J5733" s="27"/>
    </row>
    <row r="5734" spans="1:10" x14ac:dyDescent="0.3">
      <c r="A5734" s="27"/>
      <c r="J5734" s="27"/>
    </row>
    <row r="5735" spans="1:10" x14ac:dyDescent="0.3">
      <c r="A5735" s="27"/>
      <c r="J5735" s="27"/>
    </row>
    <row r="5736" spans="1:10" x14ac:dyDescent="0.3">
      <c r="A5736" s="27"/>
      <c r="J5736" s="27"/>
    </row>
    <row r="5737" spans="1:10" x14ac:dyDescent="0.3">
      <c r="A5737" s="27"/>
      <c r="J5737" s="27"/>
    </row>
    <row r="5738" spans="1:10" x14ac:dyDescent="0.3">
      <c r="A5738" s="27"/>
      <c r="J5738" s="27"/>
    </row>
    <row r="5739" spans="1:10" x14ac:dyDescent="0.3">
      <c r="A5739" s="27"/>
      <c r="J5739" s="27"/>
    </row>
    <row r="5740" spans="1:10" x14ac:dyDescent="0.3">
      <c r="A5740" s="27"/>
      <c r="J5740" s="27"/>
    </row>
    <row r="5741" spans="1:10" x14ac:dyDescent="0.3">
      <c r="A5741" s="27"/>
      <c r="J5741" s="27"/>
    </row>
    <row r="5742" spans="1:10" x14ac:dyDescent="0.3">
      <c r="A5742" s="27"/>
      <c r="J5742" s="27"/>
    </row>
    <row r="5743" spans="1:10" x14ac:dyDescent="0.3">
      <c r="A5743" s="27"/>
      <c r="J5743" s="27"/>
    </row>
    <row r="5744" spans="1:10" x14ac:dyDescent="0.3">
      <c r="A5744" s="27"/>
      <c r="J5744" s="27"/>
    </row>
    <row r="5745" spans="1:10" x14ac:dyDescent="0.3">
      <c r="A5745" s="27"/>
      <c r="J5745" s="27"/>
    </row>
    <row r="5746" spans="1:10" x14ac:dyDescent="0.3">
      <c r="A5746" s="27"/>
      <c r="J5746" s="27"/>
    </row>
    <row r="5747" spans="1:10" x14ac:dyDescent="0.3">
      <c r="A5747" s="27"/>
      <c r="J5747" s="27"/>
    </row>
    <row r="5748" spans="1:10" x14ac:dyDescent="0.3">
      <c r="A5748" s="27"/>
      <c r="J5748" s="27"/>
    </row>
    <row r="5749" spans="1:10" x14ac:dyDescent="0.3">
      <c r="A5749" s="27"/>
      <c r="J5749" s="27"/>
    </row>
    <row r="5750" spans="1:10" x14ac:dyDescent="0.3">
      <c r="A5750" s="27"/>
      <c r="J5750" s="27"/>
    </row>
    <row r="5751" spans="1:10" x14ac:dyDescent="0.3">
      <c r="A5751" s="27"/>
      <c r="J5751" s="27"/>
    </row>
    <row r="5752" spans="1:10" x14ac:dyDescent="0.3">
      <c r="A5752" s="27"/>
      <c r="J5752" s="27"/>
    </row>
    <row r="5753" spans="1:10" x14ac:dyDescent="0.3">
      <c r="A5753" s="27"/>
      <c r="J5753" s="27"/>
    </row>
    <row r="5754" spans="1:10" x14ac:dyDescent="0.3">
      <c r="A5754" s="27"/>
      <c r="J5754" s="27"/>
    </row>
    <row r="5755" spans="1:10" x14ac:dyDescent="0.3">
      <c r="A5755" s="27"/>
      <c r="J5755" s="27"/>
    </row>
    <row r="5756" spans="1:10" x14ac:dyDescent="0.3">
      <c r="A5756" s="27"/>
      <c r="J5756" s="27"/>
    </row>
    <row r="5757" spans="1:10" x14ac:dyDescent="0.3">
      <c r="A5757" s="27"/>
      <c r="J5757" s="27"/>
    </row>
    <row r="5758" spans="1:10" x14ac:dyDescent="0.3">
      <c r="A5758" s="27"/>
      <c r="J5758" s="27"/>
    </row>
    <row r="5759" spans="1:10" x14ac:dyDescent="0.3">
      <c r="A5759" s="27"/>
      <c r="J5759" s="27"/>
    </row>
    <row r="5760" spans="1:10" x14ac:dyDescent="0.3">
      <c r="A5760" s="27"/>
      <c r="J5760" s="27"/>
    </row>
    <row r="5761" spans="1:10" x14ac:dyDescent="0.3">
      <c r="A5761" s="27"/>
      <c r="J5761" s="27"/>
    </row>
    <row r="5762" spans="1:10" x14ac:dyDescent="0.3">
      <c r="A5762" s="27"/>
      <c r="J5762" s="27"/>
    </row>
    <row r="5763" spans="1:10" x14ac:dyDescent="0.3">
      <c r="A5763" s="27"/>
      <c r="J5763" s="27"/>
    </row>
    <row r="5764" spans="1:10" x14ac:dyDescent="0.3">
      <c r="A5764" s="27"/>
      <c r="J5764" s="27"/>
    </row>
    <row r="5765" spans="1:10" x14ac:dyDescent="0.3">
      <c r="A5765" s="27"/>
      <c r="J5765" s="27"/>
    </row>
    <row r="5766" spans="1:10" x14ac:dyDescent="0.3">
      <c r="A5766" s="27"/>
      <c r="J5766" s="27"/>
    </row>
    <row r="5767" spans="1:10" x14ac:dyDescent="0.3">
      <c r="A5767" s="27"/>
      <c r="J5767" s="27"/>
    </row>
    <row r="5768" spans="1:10" x14ac:dyDescent="0.3">
      <c r="A5768" s="27"/>
      <c r="J5768" s="27"/>
    </row>
    <row r="5769" spans="1:10" x14ac:dyDescent="0.3">
      <c r="A5769" s="27"/>
      <c r="J5769" s="27"/>
    </row>
    <row r="5770" spans="1:10" x14ac:dyDescent="0.3">
      <c r="A5770" s="27"/>
      <c r="J5770" s="27"/>
    </row>
    <row r="5771" spans="1:10" x14ac:dyDescent="0.3">
      <c r="A5771" s="27"/>
      <c r="J5771" s="27"/>
    </row>
    <row r="5772" spans="1:10" x14ac:dyDescent="0.3">
      <c r="A5772" s="27"/>
      <c r="J5772" s="27"/>
    </row>
    <row r="5773" spans="1:10" x14ac:dyDescent="0.3">
      <c r="A5773" s="27"/>
      <c r="J5773" s="27"/>
    </row>
    <row r="5774" spans="1:10" x14ac:dyDescent="0.3">
      <c r="A5774" s="27"/>
      <c r="J5774" s="27"/>
    </row>
    <row r="5775" spans="1:10" x14ac:dyDescent="0.3">
      <c r="A5775" s="27"/>
      <c r="J5775" s="27"/>
    </row>
    <row r="5776" spans="1:10" x14ac:dyDescent="0.3">
      <c r="A5776" s="27"/>
      <c r="J5776" s="27"/>
    </row>
    <row r="5777" spans="1:10" x14ac:dyDescent="0.3">
      <c r="A5777" s="27"/>
      <c r="J5777" s="27"/>
    </row>
    <row r="5778" spans="1:10" x14ac:dyDescent="0.3">
      <c r="A5778" s="27"/>
      <c r="J5778" s="27"/>
    </row>
    <row r="5779" spans="1:10" x14ac:dyDescent="0.3">
      <c r="A5779" s="27"/>
      <c r="J5779" s="27"/>
    </row>
    <row r="5780" spans="1:10" x14ac:dyDescent="0.3">
      <c r="A5780" s="27"/>
      <c r="J5780" s="27"/>
    </row>
    <row r="5781" spans="1:10" x14ac:dyDescent="0.3">
      <c r="A5781" s="27"/>
      <c r="J5781" s="27"/>
    </row>
    <row r="5782" spans="1:10" x14ac:dyDescent="0.3">
      <c r="A5782" s="27"/>
      <c r="J5782" s="27"/>
    </row>
    <row r="5783" spans="1:10" x14ac:dyDescent="0.3">
      <c r="A5783" s="27"/>
      <c r="J5783" s="27"/>
    </row>
    <row r="5784" spans="1:10" x14ac:dyDescent="0.3">
      <c r="A5784" s="27"/>
      <c r="J5784" s="27"/>
    </row>
    <row r="5785" spans="1:10" x14ac:dyDescent="0.3">
      <c r="A5785" s="27"/>
      <c r="J5785" s="27"/>
    </row>
    <row r="5786" spans="1:10" x14ac:dyDescent="0.3">
      <c r="A5786" s="27"/>
      <c r="J5786" s="27"/>
    </row>
    <row r="5787" spans="1:10" x14ac:dyDescent="0.3">
      <c r="A5787" s="27"/>
      <c r="J5787" s="27"/>
    </row>
    <row r="5788" spans="1:10" x14ac:dyDescent="0.3">
      <c r="A5788" s="27"/>
      <c r="J5788" s="27"/>
    </row>
    <row r="5789" spans="1:10" x14ac:dyDescent="0.3">
      <c r="A5789" s="27"/>
      <c r="J5789" s="27"/>
    </row>
    <row r="5790" spans="1:10" x14ac:dyDescent="0.3">
      <c r="A5790" s="27"/>
      <c r="J5790" s="27"/>
    </row>
    <row r="5791" spans="1:10" x14ac:dyDescent="0.3">
      <c r="A5791" s="27"/>
      <c r="J5791" s="27"/>
    </row>
    <row r="5792" spans="1:10" x14ac:dyDescent="0.3">
      <c r="A5792" s="27"/>
      <c r="J5792" s="27"/>
    </row>
    <row r="5793" spans="1:10" x14ac:dyDescent="0.3">
      <c r="A5793" s="27"/>
      <c r="J5793" s="27"/>
    </row>
    <row r="5794" spans="1:10" x14ac:dyDescent="0.3">
      <c r="A5794" s="27"/>
      <c r="J5794" s="27"/>
    </row>
    <row r="5795" spans="1:10" x14ac:dyDescent="0.3">
      <c r="A5795" s="27"/>
      <c r="J5795" s="27"/>
    </row>
    <row r="5796" spans="1:10" x14ac:dyDescent="0.3">
      <c r="A5796" s="27"/>
      <c r="J5796" s="27"/>
    </row>
    <row r="5797" spans="1:10" x14ac:dyDescent="0.3">
      <c r="A5797" s="27"/>
      <c r="J5797" s="27"/>
    </row>
    <row r="5798" spans="1:10" x14ac:dyDescent="0.3">
      <c r="A5798" s="27"/>
      <c r="J5798" s="27"/>
    </row>
    <row r="5799" spans="1:10" x14ac:dyDescent="0.3">
      <c r="A5799" s="27"/>
      <c r="J5799" s="27"/>
    </row>
    <row r="5800" spans="1:10" x14ac:dyDescent="0.3">
      <c r="A5800" s="27"/>
      <c r="J5800" s="27"/>
    </row>
    <row r="5801" spans="1:10" x14ac:dyDescent="0.3">
      <c r="A5801" s="27"/>
      <c r="J5801" s="27"/>
    </row>
    <row r="5802" spans="1:10" x14ac:dyDescent="0.3">
      <c r="A5802" s="27"/>
      <c r="J5802" s="27"/>
    </row>
    <row r="5803" spans="1:10" x14ac:dyDescent="0.3">
      <c r="A5803" s="27"/>
      <c r="J5803" s="27"/>
    </row>
    <row r="5804" spans="1:10" x14ac:dyDescent="0.3">
      <c r="A5804" s="27"/>
      <c r="J5804" s="27"/>
    </row>
    <row r="5805" spans="1:10" x14ac:dyDescent="0.3">
      <c r="A5805" s="27"/>
      <c r="J5805" s="27"/>
    </row>
    <row r="5806" spans="1:10" x14ac:dyDescent="0.3">
      <c r="A5806" s="27"/>
      <c r="J5806" s="27"/>
    </row>
    <row r="5807" spans="1:10" x14ac:dyDescent="0.3">
      <c r="A5807" s="27"/>
      <c r="J5807" s="27"/>
    </row>
    <row r="5808" spans="1:10" x14ac:dyDescent="0.3">
      <c r="A5808" s="27"/>
      <c r="J5808" s="27"/>
    </row>
    <row r="5809" spans="1:10" x14ac:dyDescent="0.3">
      <c r="A5809" s="27"/>
      <c r="J5809" s="27"/>
    </row>
    <row r="5810" spans="1:10" x14ac:dyDescent="0.3">
      <c r="A5810" s="27"/>
      <c r="J5810" s="27"/>
    </row>
    <row r="5811" spans="1:10" x14ac:dyDescent="0.3">
      <c r="A5811" s="27"/>
      <c r="J5811" s="27"/>
    </row>
    <row r="5812" spans="1:10" x14ac:dyDescent="0.3">
      <c r="A5812" s="27"/>
      <c r="J5812" s="27"/>
    </row>
    <row r="5813" spans="1:10" x14ac:dyDescent="0.3">
      <c r="A5813" s="27"/>
      <c r="J5813" s="27"/>
    </row>
    <row r="5814" spans="1:10" x14ac:dyDescent="0.3">
      <c r="A5814" s="27"/>
      <c r="J5814" s="27"/>
    </row>
    <row r="5815" spans="1:10" x14ac:dyDescent="0.3">
      <c r="A5815" s="27"/>
      <c r="J5815" s="27"/>
    </row>
    <row r="5816" spans="1:10" x14ac:dyDescent="0.3">
      <c r="A5816" s="27"/>
      <c r="J5816" s="27"/>
    </row>
    <row r="5817" spans="1:10" x14ac:dyDescent="0.3">
      <c r="A5817" s="27"/>
      <c r="J5817" s="27"/>
    </row>
    <row r="5818" spans="1:10" x14ac:dyDescent="0.3">
      <c r="A5818" s="27"/>
      <c r="J5818" s="27"/>
    </row>
    <row r="5819" spans="1:10" x14ac:dyDescent="0.3">
      <c r="A5819" s="27"/>
      <c r="J5819" s="27"/>
    </row>
    <row r="5820" spans="1:10" x14ac:dyDescent="0.3">
      <c r="A5820" s="27"/>
      <c r="J5820" s="27"/>
    </row>
    <row r="5821" spans="1:10" x14ac:dyDescent="0.3">
      <c r="A5821" s="27"/>
      <c r="J5821" s="27"/>
    </row>
    <row r="5822" spans="1:10" x14ac:dyDescent="0.3">
      <c r="A5822" s="27"/>
      <c r="J5822" s="27"/>
    </row>
    <row r="5823" spans="1:10" x14ac:dyDescent="0.3">
      <c r="A5823" s="27"/>
      <c r="J5823" s="27"/>
    </row>
    <row r="5824" spans="1:10" x14ac:dyDescent="0.3">
      <c r="A5824" s="27"/>
      <c r="J5824" s="27"/>
    </row>
    <row r="5825" spans="1:10" x14ac:dyDescent="0.3">
      <c r="A5825" s="27"/>
      <c r="J5825" s="27"/>
    </row>
    <row r="5826" spans="1:10" x14ac:dyDescent="0.3">
      <c r="A5826" s="27"/>
      <c r="J5826" s="27"/>
    </row>
    <row r="5827" spans="1:10" x14ac:dyDescent="0.3">
      <c r="A5827" s="27"/>
      <c r="J5827" s="27"/>
    </row>
    <row r="5828" spans="1:10" x14ac:dyDescent="0.3">
      <c r="A5828" s="27"/>
      <c r="J5828" s="27"/>
    </row>
    <row r="5829" spans="1:10" x14ac:dyDescent="0.3">
      <c r="A5829" s="27"/>
      <c r="J5829" s="27"/>
    </row>
    <row r="5830" spans="1:10" x14ac:dyDescent="0.3">
      <c r="A5830" s="27"/>
      <c r="J5830" s="27"/>
    </row>
    <row r="5831" spans="1:10" x14ac:dyDescent="0.3">
      <c r="A5831" s="27"/>
      <c r="J5831" s="27"/>
    </row>
    <row r="5832" spans="1:10" x14ac:dyDescent="0.3">
      <c r="A5832" s="27"/>
      <c r="J5832" s="27"/>
    </row>
    <row r="5833" spans="1:10" x14ac:dyDescent="0.3">
      <c r="A5833" s="27"/>
      <c r="J5833" s="27"/>
    </row>
    <row r="5834" spans="1:10" x14ac:dyDescent="0.3">
      <c r="A5834" s="27"/>
      <c r="J5834" s="27"/>
    </row>
    <row r="5835" spans="1:10" x14ac:dyDescent="0.3">
      <c r="A5835" s="27"/>
      <c r="J5835" s="27"/>
    </row>
    <row r="5836" spans="1:10" x14ac:dyDescent="0.3">
      <c r="A5836" s="27"/>
      <c r="J5836" s="27"/>
    </row>
    <row r="5837" spans="1:10" x14ac:dyDescent="0.3">
      <c r="A5837" s="27"/>
      <c r="J5837" s="27"/>
    </row>
    <row r="5838" spans="1:10" x14ac:dyDescent="0.3">
      <c r="A5838" s="27"/>
      <c r="J5838" s="27"/>
    </row>
    <row r="5839" spans="1:10" x14ac:dyDescent="0.3">
      <c r="A5839" s="27"/>
      <c r="J5839" s="27"/>
    </row>
    <row r="5840" spans="1:10" x14ac:dyDescent="0.3">
      <c r="A5840" s="27"/>
      <c r="J5840" s="27"/>
    </row>
    <row r="5841" spans="1:10" x14ac:dyDescent="0.3">
      <c r="A5841" s="27"/>
      <c r="J5841" s="27"/>
    </row>
    <row r="5842" spans="1:10" x14ac:dyDescent="0.3">
      <c r="A5842" s="27"/>
      <c r="J5842" s="27"/>
    </row>
    <row r="5843" spans="1:10" x14ac:dyDescent="0.3">
      <c r="A5843" s="27"/>
      <c r="J5843" s="27"/>
    </row>
    <row r="5844" spans="1:10" x14ac:dyDescent="0.3">
      <c r="A5844" s="27"/>
      <c r="J5844" s="27"/>
    </row>
    <row r="5845" spans="1:10" x14ac:dyDescent="0.3">
      <c r="A5845" s="27"/>
      <c r="J5845" s="27"/>
    </row>
    <row r="5846" spans="1:10" x14ac:dyDescent="0.3">
      <c r="A5846" s="27"/>
      <c r="J5846" s="27"/>
    </row>
    <row r="5847" spans="1:10" x14ac:dyDescent="0.3">
      <c r="A5847" s="27"/>
      <c r="J5847" s="27"/>
    </row>
    <row r="5848" spans="1:10" x14ac:dyDescent="0.3">
      <c r="A5848" s="27"/>
      <c r="J5848" s="27"/>
    </row>
    <row r="5849" spans="1:10" x14ac:dyDescent="0.3">
      <c r="A5849" s="27"/>
      <c r="J5849" s="27"/>
    </row>
    <row r="5850" spans="1:10" x14ac:dyDescent="0.3">
      <c r="A5850" s="27"/>
      <c r="J5850" s="27"/>
    </row>
    <row r="5851" spans="1:10" x14ac:dyDescent="0.3">
      <c r="A5851" s="27"/>
      <c r="J5851" s="27"/>
    </row>
    <row r="5852" spans="1:10" x14ac:dyDescent="0.3">
      <c r="A5852" s="27"/>
      <c r="J5852" s="27"/>
    </row>
    <row r="5853" spans="1:10" x14ac:dyDescent="0.3">
      <c r="A5853" s="27"/>
      <c r="J5853" s="27"/>
    </row>
    <row r="5854" spans="1:10" x14ac:dyDescent="0.3">
      <c r="A5854" s="27"/>
      <c r="J5854" s="27"/>
    </row>
    <row r="5855" spans="1:10" x14ac:dyDescent="0.3">
      <c r="A5855" s="27"/>
      <c r="J5855" s="27"/>
    </row>
    <row r="5856" spans="1:10" x14ac:dyDescent="0.3">
      <c r="A5856" s="27"/>
      <c r="J5856" s="27"/>
    </row>
    <row r="5857" spans="1:10" x14ac:dyDescent="0.3">
      <c r="A5857" s="27"/>
      <c r="J5857" s="27"/>
    </row>
    <row r="5858" spans="1:10" x14ac:dyDescent="0.3">
      <c r="A5858" s="27"/>
      <c r="J5858" s="27"/>
    </row>
    <row r="5859" spans="1:10" x14ac:dyDescent="0.3">
      <c r="A5859" s="27"/>
      <c r="J5859" s="27"/>
    </row>
    <row r="5860" spans="1:10" x14ac:dyDescent="0.3">
      <c r="A5860" s="27"/>
      <c r="J5860" s="27"/>
    </row>
    <row r="5861" spans="1:10" x14ac:dyDescent="0.3">
      <c r="A5861" s="27"/>
      <c r="J5861" s="27"/>
    </row>
    <row r="5862" spans="1:10" x14ac:dyDescent="0.3">
      <c r="A5862" s="27"/>
      <c r="J5862" s="27"/>
    </row>
    <row r="5863" spans="1:10" x14ac:dyDescent="0.3">
      <c r="A5863" s="27"/>
      <c r="J5863" s="27"/>
    </row>
    <row r="5864" spans="1:10" x14ac:dyDescent="0.3">
      <c r="A5864" s="27"/>
      <c r="J5864" s="27"/>
    </row>
    <row r="5865" spans="1:10" x14ac:dyDescent="0.3">
      <c r="A5865" s="27"/>
      <c r="J5865" s="27"/>
    </row>
    <row r="5866" spans="1:10" x14ac:dyDescent="0.3">
      <c r="A5866" s="27"/>
      <c r="J5866" s="27"/>
    </row>
    <row r="5867" spans="1:10" x14ac:dyDescent="0.3">
      <c r="A5867" s="27"/>
      <c r="J5867" s="27"/>
    </row>
    <row r="5868" spans="1:10" x14ac:dyDescent="0.3">
      <c r="A5868" s="27"/>
      <c r="J5868" s="27"/>
    </row>
    <row r="5869" spans="1:10" x14ac:dyDescent="0.3">
      <c r="A5869" s="27"/>
      <c r="J5869" s="27"/>
    </row>
    <row r="5870" spans="1:10" x14ac:dyDescent="0.3">
      <c r="A5870" s="27"/>
      <c r="J5870" s="27"/>
    </row>
    <row r="5871" spans="1:10" x14ac:dyDescent="0.3">
      <c r="A5871" s="27"/>
      <c r="J5871" s="27"/>
    </row>
    <row r="5872" spans="1:10" x14ac:dyDescent="0.3">
      <c r="A5872" s="27"/>
      <c r="J5872" s="27"/>
    </row>
    <row r="5873" spans="1:10" x14ac:dyDescent="0.3">
      <c r="A5873" s="27"/>
      <c r="J5873" s="27"/>
    </row>
    <row r="5874" spans="1:10" x14ac:dyDescent="0.3">
      <c r="A5874" s="27"/>
      <c r="J5874" s="27"/>
    </row>
    <row r="5875" spans="1:10" x14ac:dyDescent="0.3">
      <c r="A5875" s="27"/>
      <c r="J5875" s="27"/>
    </row>
    <row r="5876" spans="1:10" x14ac:dyDescent="0.3">
      <c r="A5876" s="27"/>
      <c r="J5876" s="27"/>
    </row>
    <row r="5877" spans="1:10" x14ac:dyDescent="0.3">
      <c r="A5877" s="27"/>
      <c r="J5877" s="27"/>
    </row>
    <row r="5878" spans="1:10" x14ac:dyDescent="0.3">
      <c r="A5878" s="27"/>
      <c r="J5878" s="27"/>
    </row>
    <row r="5879" spans="1:10" x14ac:dyDescent="0.3">
      <c r="A5879" s="27"/>
      <c r="J5879" s="27"/>
    </row>
    <row r="5880" spans="1:10" x14ac:dyDescent="0.3">
      <c r="A5880" s="27"/>
      <c r="J5880" s="27"/>
    </row>
    <row r="5881" spans="1:10" x14ac:dyDescent="0.3">
      <c r="A5881" s="27"/>
      <c r="J5881" s="27"/>
    </row>
    <row r="5882" spans="1:10" x14ac:dyDescent="0.3">
      <c r="A5882" s="27"/>
      <c r="J5882" s="27"/>
    </row>
    <row r="5883" spans="1:10" x14ac:dyDescent="0.3">
      <c r="A5883" s="27"/>
      <c r="J5883" s="27"/>
    </row>
    <row r="5884" spans="1:10" x14ac:dyDescent="0.3">
      <c r="A5884" s="27"/>
      <c r="J5884" s="27"/>
    </row>
    <row r="5885" spans="1:10" x14ac:dyDescent="0.3">
      <c r="A5885" s="27"/>
      <c r="J5885" s="27"/>
    </row>
    <row r="5886" spans="1:10" x14ac:dyDescent="0.3">
      <c r="A5886" s="27"/>
      <c r="J5886" s="27"/>
    </row>
    <row r="5887" spans="1:10" x14ac:dyDescent="0.3">
      <c r="A5887" s="27"/>
      <c r="J5887" s="27"/>
    </row>
    <row r="5888" spans="1:10" x14ac:dyDescent="0.3">
      <c r="A5888" s="27"/>
      <c r="J5888" s="27"/>
    </row>
    <row r="5889" spans="1:10" x14ac:dyDescent="0.3">
      <c r="A5889" s="27"/>
      <c r="J5889" s="27"/>
    </row>
    <row r="5890" spans="1:10" x14ac:dyDescent="0.3">
      <c r="A5890" s="27"/>
      <c r="J5890" s="27"/>
    </row>
    <row r="5891" spans="1:10" x14ac:dyDescent="0.3">
      <c r="A5891" s="27"/>
      <c r="J5891" s="27"/>
    </row>
    <row r="5892" spans="1:10" x14ac:dyDescent="0.3">
      <c r="A5892" s="27"/>
      <c r="J5892" s="27"/>
    </row>
    <row r="5893" spans="1:10" x14ac:dyDescent="0.3">
      <c r="A5893" s="27"/>
      <c r="J5893" s="27"/>
    </row>
    <row r="5894" spans="1:10" x14ac:dyDescent="0.3">
      <c r="A5894" s="27"/>
      <c r="J5894" s="27"/>
    </row>
    <row r="5895" spans="1:10" x14ac:dyDescent="0.3">
      <c r="A5895" s="27"/>
      <c r="J5895" s="27"/>
    </row>
    <row r="5896" spans="1:10" x14ac:dyDescent="0.3">
      <c r="A5896" s="27"/>
      <c r="J5896" s="27"/>
    </row>
    <row r="5897" spans="1:10" x14ac:dyDescent="0.3">
      <c r="A5897" s="27"/>
      <c r="J5897" s="27"/>
    </row>
    <row r="5898" spans="1:10" x14ac:dyDescent="0.3">
      <c r="A5898" s="27"/>
      <c r="J5898" s="27"/>
    </row>
    <row r="5899" spans="1:10" x14ac:dyDescent="0.3">
      <c r="A5899" s="27"/>
      <c r="J5899" s="27"/>
    </row>
    <row r="5900" spans="1:10" x14ac:dyDescent="0.3">
      <c r="A5900" s="27"/>
      <c r="J5900" s="27"/>
    </row>
    <row r="5901" spans="1:10" x14ac:dyDescent="0.3">
      <c r="A5901" s="27"/>
      <c r="J5901" s="27"/>
    </row>
    <row r="5902" spans="1:10" x14ac:dyDescent="0.3">
      <c r="A5902" s="27"/>
      <c r="J5902" s="27"/>
    </row>
    <row r="5903" spans="1:10" x14ac:dyDescent="0.3">
      <c r="A5903" s="27"/>
      <c r="J5903" s="27"/>
    </row>
    <row r="5904" spans="1:10" x14ac:dyDescent="0.3">
      <c r="A5904" s="27"/>
      <c r="J5904" s="27"/>
    </row>
    <row r="5905" spans="1:10" x14ac:dyDescent="0.3">
      <c r="A5905" s="27"/>
      <c r="J5905" s="27"/>
    </row>
    <row r="5906" spans="1:10" x14ac:dyDescent="0.3">
      <c r="A5906" s="27"/>
      <c r="J5906" s="27"/>
    </row>
    <row r="5907" spans="1:10" x14ac:dyDescent="0.3">
      <c r="A5907" s="27"/>
      <c r="J5907" s="27"/>
    </row>
    <row r="5908" spans="1:10" x14ac:dyDescent="0.3">
      <c r="A5908" s="27"/>
      <c r="J5908" s="27"/>
    </row>
    <row r="5909" spans="1:10" x14ac:dyDescent="0.3">
      <c r="A5909" s="27"/>
      <c r="J5909" s="27"/>
    </row>
    <row r="5910" spans="1:10" x14ac:dyDescent="0.3">
      <c r="A5910" s="27"/>
      <c r="J5910" s="27"/>
    </row>
    <row r="5911" spans="1:10" x14ac:dyDescent="0.3">
      <c r="A5911" s="27"/>
      <c r="J5911" s="27"/>
    </row>
    <row r="5912" spans="1:10" x14ac:dyDescent="0.3">
      <c r="A5912" s="27"/>
      <c r="J5912" s="27"/>
    </row>
    <row r="5913" spans="1:10" x14ac:dyDescent="0.3">
      <c r="A5913" s="27"/>
      <c r="J5913" s="27"/>
    </row>
    <row r="5914" spans="1:10" x14ac:dyDescent="0.3">
      <c r="A5914" s="27"/>
      <c r="J5914" s="27"/>
    </row>
    <row r="5915" spans="1:10" x14ac:dyDescent="0.3">
      <c r="A5915" s="27"/>
      <c r="J5915" s="27"/>
    </row>
    <row r="5916" spans="1:10" x14ac:dyDescent="0.3">
      <c r="A5916" s="27"/>
      <c r="J5916" s="27"/>
    </row>
    <row r="5917" spans="1:10" x14ac:dyDescent="0.3">
      <c r="A5917" s="27"/>
      <c r="J5917" s="27"/>
    </row>
    <row r="5918" spans="1:10" x14ac:dyDescent="0.3">
      <c r="A5918" s="27"/>
      <c r="J5918" s="27"/>
    </row>
    <row r="5919" spans="1:10" x14ac:dyDescent="0.3">
      <c r="A5919" s="27"/>
      <c r="J5919" s="27"/>
    </row>
    <row r="5920" spans="1:10" x14ac:dyDescent="0.3">
      <c r="A5920" s="27"/>
      <c r="J5920" s="27"/>
    </row>
    <row r="5921" spans="1:10" x14ac:dyDescent="0.3">
      <c r="A5921" s="27"/>
      <c r="J5921" s="27"/>
    </row>
    <row r="5922" spans="1:10" x14ac:dyDescent="0.3">
      <c r="A5922" s="27"/>
      <c r="J5922" s="27"/>
    </row>
    <row r="5923" spans="1:10" x14ac:dyDescent="0.3">
      <c r="A5923" s="27"/>
      <c r="J5923" s="27"/>
    </row>
    <row r="5924" spans="1:10" x14ac:dyDescent="0.3">
      <c r="A5924" s="27"/>
      <c r="J5924" s="27"/>
    </row>
    <row r="5925" spans="1:10" x14ac:dyDescent="0.3">
      <c r="A5925" s="27"/>
      <c r="J5925" s="27"/>
    </row>
    <row r="5926" spans="1:10" x14ac:dyDescent="0.3">
      <c r="A5926" s="27"/>
      <c r="J5926" s="27"/>
    </row>
    <row r="5927" spans="1:10" x14ac:dyDescent="0.3">
      <c r="A5927" s="27"/>
      <c r="J5927" s="27"/>
    </row>
    <row r="5928" spans="1:10" x14ac:dyDescent="0.3">
      <c r="A5928" s="27"/>
      <c r="J5928" s="27"/>
    </row>
    <row r="5929" spans="1:10" x14ac:dyDescent="0.3">
      <c r="A5929" s="27"/>
      <c r="J5929" s="27"/>
    </row>
    <row r="5930" spans="1:10" x14ac:dyDescent="0.3">
      <c r="A5930" s="27"/>
      <c r="J5930" s="27"/>
    </row>
    <row r="5931" spans="1:10" x14ac:dyDescent="0.3">
      <c r="A5931" s="27"/>
      <c r="J5931" s="27"/>
    </row>
    <row r="5932" spans="1:10" x14ac:dyDescent="0.3">
      <c r="A5932" s="27"/>
      <c r="J5932" s="27"/>
    </row>
    <row r="5933" spans="1:10" x14ac:dyDescent="0.3">
      <c r="A5933" s="27"/>
      <c r="J5933" s="27"/>
    </row>
    <row r="5934" spans="1:10" x14ac:dyDescent="0.3">
      <c r="A5934" s="27"/>
      <c r="J5934" s="27"/>
    </row>
    <row r="5935" spans="1:10" x14ac:dyDescent="0.3">
      <c r="A5935" s="27"/>
      <c r="J5935" s="27"/>
    </row>
    <row r="5936" spans="1:10" x14ac:dyDescent="0.3">
      <c r="A5936" s="27"/>
      <c r="J5936" s="27"/>
    </row>
    <row r="5937" spans="1:10" x14ac:dyDescent="0.3">
      <c r="A5937" s="27"/>
      <c r="J5937" s="27"/>
    </row>
    <row r="5938" spans="1:10" x14ac:dyDescent="0.3">
      <c r="A5938" s="27"/>
      <c r="J5938" s="27"/>
    </row>
    <row r="5939" spans="1:10" x14ac:dyDescent="0.3">
      <c r="A5939" s="27"/>
      <c r="J5939" s="27"/>
    </row>
    <row r="5940" spans="1:10" x14ac:dyDescent="0.3">
      <c r="A5940" s="27"/>
      <c r="J5940" s="27"/>
    </row>
    <row r="5941" spans="1:10" x14ac:dyDescent="0.3">
      <c r="A5941" s="27"/>
      <c r="J5941" s="27"/>
    </row>
    <row r="5942" spans="1:10" x14ac:dyDescent="0.3">
      <c r="A5942" s="27"/>
      <c r="J5942" s="27"/>
    </row>
    <row r="5943" spans="1:10" x14ac:dyDescent="0.3">
      <c r="A5943" s="27"/>
      <c r="J5943" s="27"/>
    </row>
    <row r="5944" spans="1:10" x14ac:dyDescent="0.3">
      <c r="A5944" s="27"/>
      <c r="J5944" s="27"/>
    </row>
    <row r="5945" spans="1:10" x14ac:dyDescent="0.3">
      <c r="A5945" s="27"/>
      <c r="J5945" s="27"/>
    </row>
    <row r="5946" spans="1:10" x14ac:dyDescent="0.3">
      <c r="A5946" s="27"/>
      <c r="J5946" s="27"/>
    </row>
    <row r="5947" spans="1:10" x14ac:dyDescent="0.3">
      <c r="A5947" s="27"/>
      <c r="J5947" s="27"/>
    </row>
    <row r="5948" spans="1:10" x14ac:dyDescent="0.3">
      <c r="A5948" s="27"/>
      <c r="J5948" s="27"/>
    </row>
    <row r="5949" spans="1:10" x14ac:dyDescent="0.3">
      <c r="A5949" s="27"/>
      <c r="J5949" s="27"/>
    </row>
    <row r="5950" spans="1:10" x14ac:dyDescent="0.3">
      <c r="A5950" s="27"/>
      <c r="J5950" s="27"/>
    </row>
    <row r="5951" spans="1:10" x14ac:dyDescent="0.3">
      <c r="A5951" s="27"/>
      <c r="J5951" s="27"/>
    </row>
    <row r="5952" spans="1:10" x14ac:dyDescent="0.3">
      <c r="A5952" s="27"/>
      <c r="J5952" s="27"/>
    </row>
    <row r="5953" spans="1:10" x14ac:dyDescent="0.3">
      <c r="A5953" s="27"/>
      <c r="J5953" s="27"/>
    </row>
    <row r="5954" spans="1:10" x14ac:dyDescent="0.3">
      <c r="A5954" s="27"/>
      <c r="J5954" s="27"/>
    </row>
    <row r="5955" spans="1:10" x14ac:dyDescent="0.3">
      <c r="A5955" s="27"/>
      <c r="J5955" s="27"/>
    </row>
    <row r="5956" spans="1:10" x14ac:dyDescent="0.3">
      <c r="A5956" s="27"/>
      <c r="J5956" s="27"/>
    </row>
    <row r="5957" spans="1:10" x14ac:dyDescent="0.3">
      <c r="A5957" s="27"/>
      <c r="J5957" s="27"/>
    </row>
    <row r="5958" spans="1:10" x14ac:dyDescent="0.3">
      <c r="A5958" s="27"/>
      <c r="J5958" s="27"/>
    </row>
    <row r="5959" spans="1:10" x14ac:dyDescent="0.3">
      <c r="A5959" s="27"/>
      <c r="J5959" s="27"/>
    </row>
    <row r="5960" spans="1:10" x14ac:dyDescent="0.3">
      <c r="A5960" s="27"/>
      <c r="J5960" s="27"/>
    </row>
    <row r="5961" spans="1:10" x14ac:dyDescent="0.3">
      <c r="A5961" s="27"/>
      <c r="J5961" s="27"/>
    </row>
    <row r="5962" spans="1:10" x14ac:dyDescent="0.3">
      <c r="A5962" s="27"/>
      <c r="J5962" s="27"/>
    </row>
    <row r="5963" spans="1:10" x14ac:dyDescent="0.3">
      <c r="A5963" s="27"/>
      <c r="J5963" s="27"/>
    </row>
    <row r="5964" spans="1:10" x14ac:dyDescent="0.3">
      <c r="A5964" s="27"/>
      <c r="J5964" s="27"/>
    </row>
    <row r="5965" spans="1:10" x14ac:dyDescent="0.3">
      <c r="A5965" s="27"/>
      <c r="J5965" s="27"/>
    </row>
    <row r="5966" spans="1:10" x14ac:dyDescent="0.3">
      <c r="A5966" s="27"/>
      <c r="J5966" s="27"/>
    </row>
    <row r="5967" spans="1:10" x14ac:dyDescent="0.3">
      <c r="A5967" s="27"/>
      <c r="J5967" s="27"/>
    </row>
    <row r="5968" spans="1:10" x14ac:dyDescent="0.3">
      <c r="A5968" s="27"/>
      <c r="J5968" s="27"/>
    </row>
    <row r="5969" spans="1:10" x14ac:dyDescent="0.3">
      <c r="A5969" s="27"/>
      <c r="J5969" s="27"/>
    </row>
    <row r="5970" spans="1:10" x14ac:dyDescent="0.3">
      <c r="A5970" s="27"/>
      <c r="J5970" s="27"/>
    </row>
    <row r="5971" spans="1:10" x14ac:dyDescent="0.3">
      <c r="A5971" s="27"/>
      <c r="J5971" s="27"/>
    </row>
    <row r="5972" spans="1:10" x14ac:dyDescent="0.3">
      <c r="A5972" s="27"/>
      <c r="J5972" s="27"/>
    </row>
    <row r="5973" spans="1:10" x14ac:dyDescent="0.3">
      <c r="A5973" s="27"/>
      <c r="J5973" s="27"/>
    </row>
    <row r="5974" spans="1:10" x14ac:dyDescent="0.3">
      <c r="A5974" s="27"/>
      <c r="J5974" s="27"/>
    </row>
    <row r="5975" spans="1:10" x14ac:dyDescent="0.3">
      <c r="A5975" s="27"/>
      <c r="J5975" s="27"/>
    </row>
    <row r="5976" spans="1:10" x14ac:dyDescent="0.3">
      <c r="A5976" s="27"/>
      <c r="J5976" s="27"/>
    </row>
    <row r="5977" spans="1:10" x14ac:dyDescent="0.3">
      <c r="A5977" s="27"/>
      <c r="J5977" s="27"/>
    </row>
    <row r="5978" spans="1:10" x14ac:dyDescent="0.3">
      <c r="A5978" s="27"/>
      <c r="J5978" s="27"/>
    </row>
    <row r="5979" spans="1:10" x14ac:dyDescent="0.3">
      <c r="A5979" s="27"/>
      <c r="J5979" s="27"/>
    </row>
    <row r="5980" spans="1:10" x14ac:dyDescent="0.3">
      <c r="A5980" s="27"/>
      <c r="J5980" s="27"/>
    </row>
    <row r="5981" spans="1:10" x14ac:dyDescent="0.3">
      <c r="A5981" s="27"/>
      <c r="J5981" s="27"/>
    </row>
    <row r="5982" spans="1:10" x14ac:dyDescent="0.3">
      <c r="A5982" s="27"/>
      <c r="J5982" s="27"/>
    </row>
    <row r="5983" spans="1:10" x14ac:dyDescent="0.3">
      <c r="A5983" s="27"/>
      <c r="J5983" s="27"/>
    </row>
    <row r="5984" spans="1:10" x14ac:dyDescent="0.3">
      <c r="A5984" s="27"/>
      <c r="J5984" s="27"/>
    </row>
    <row r="5985" spans="1:10" x14ac:dyDescent="0.3">
      <c r="A5985" s="27"/>
      <c r="J5985" s="27"/>
    </row>
    <row r="5986" spans="1:10" x14ac:dyDescent="0.3">
      <c r="A5986" s="27"/>
      <c r="J5986" s="27"/>
    </row>
    <row r="5987" spans="1:10" x14ac:dyDescent="0.3">
      <c r="A5987" s="27"/>
      <c r="J5987" s="27"/>
    </row>
    <row r="5988" spans="1:10" x14ac:dyDescent="0.3">
      <c r="A5988" s="27"/>
      <c r="J5988" s="27"/>
    </row>
    <row r="5989" spans="1:10" x14ac:dyDescent="0.3">
      <c r="A5989" s="27"/>
      <c r="J5989" s="27"/>
    </row>
    <row r="5990" spans="1:10" x14ac:dyDescent="0.3">
      <c r="A5990" s="27"/>
      <c r="J5990" s="27"/>
    </row>
    <row r="5991" spans="1:10" x14ac:dyDescent="0.3">
      <c r="A5991" s="27"/>
      <c r="J5991" s="27"/>
    </row>
    <row r="5992" spans="1:10" x14ac:dyDescent="0.3">
      <c r="A5992" s="27"/>
      <c r="J5992" s="27"/>
    </row>
    <row r="5993" spans="1:10" x14ac:dyDescent="0.3">
      <c r="A5993" s="27"/>
      <c r="J5993" s="27"/>
    </row>
    <row r="5994" spans="1:10" x14ac:dyDescent="0.3">
      <c r="A5994" s="27"/>
      <c r="J5994" s="27"/>
    </row>
    <row r="5995" spans="1:10" x14ac:dyDescent="0.3">
      <c r="A5995" s="27"/>
      <c r="J5995" s="27"/>
    </row>
    <row r="5996" spans="1:10" x14ac:dyDescent="0.3">
      <c r="A5996" s="27"/>
      <c r="J5996" s="27"/>
    </row>
    <row r="5997" spans="1:10" x14ac:dyDescent="0.3">
      <c r="A5997" s="27"/>
      <c r="J5997" s="27"/>
    </row>
    <row r="5998" spans="1:10" x14ac:dyDescent="0.3">
      <c r="A5998" s="27"/>
      <c r="J5998" s="27"/>
    </row>
    <row r="5999" spans="1:10" x14ac:dyDescent="0.3">
      <c r="A5999" s="27"/>
      <c r="J5999" s="27"/>
    </row>
    <row r="6000" spans="1:10" x14ac:dyDescent="0.3">
      <c r="A6000" s="27"/>
      <c r="J6000" s="27"/>
    </row>
    <row r="6001" spans="1:10" x14ac:dyDescent="0.3">
      <c r="A6001" s="27"/>
      <c r="J6001" s="27"/>
    </row>
    <row r="6002" spans="1:10" x14ac:dyDescent="0.3">
      <c r="A6002" s="27"/>
      <c r="J6002" s="27"/>
    </row>
    <row r="6003" spans="1:10" x14ac:dyDescent="0.3">
      <c r="A6003" s="27"/>
      <c r="J6003" s="27"/>
    </row>
    <row r="6004" spans="1:10" x14ac:dyDescent="0.3">
      <c r="A6004" s="27"/>
      <c r="J6004" s="27"/>
    </row>
    <row r="6005" spans="1:10" x14ac:dyDescent="0.3">
      <c r="A6005" s="27"/>
      <c r="J6005" s="27"/>
    </row>
    <row r="6006" spans="1:10" x14ac:dyDescent="0.3">
      <c r="A6006" s="27"/>
      <c r="J6006" s="27"/>
    </row>
    <row r="6007" spans="1:10" x14ac:dyDescent="0.3">
      <c r="A6007" s="27"/>
      <c r="J6007" s="27"/>
    </row>
    <row r="6008" spans="1:10" x14ac:dyDescent="0.3">
      <c r="A6008" s="27"/>
      <c r="J6008" s="27"/>
    </row>
    <row r="6009" spans="1:10" x14ac:dyDescent="0.3">
      <c r="A6009" s="27"/>
      <c r="J6009" s="27"/>
    </row>
    <row r="6010" spans="1:10" x14ac:dyDescent="0.3">
      <c r="A6010" s="27"/>
      <c r="J6010" s="27"/>
    </row>
    <row r="6011" spans="1:10" x14ac:dyDescent="0.3">
      <c r="A6011" s="27"/>
      <c r="J6011" s="27"/>
    </row>
    <row r="6012" spans="1:10" x14ac:dyDescent="0.3">
      <c r="A6012" s="27"/>
      <c r="J6012" s="27"/>
    </row>
    <row r="6013" spans="1:10" x14ac:dyDescent="0.3">
      <c r="A6013" s="27"/>
      <c r="J6013" s="27"/>
    </row>
    <row r="6014" spans="1:10" x14ac:dyDescent="0.3">
      <c r="A6014" s="27"/>
      <c r="J6014" s="27"/>
    </row>
    <row r="6015" spans="1:10" x14ac:dyDescent="0.3">
      <c r="A6015" s="27"/>
      <c r="J6015" s="27"/>
    </row>
    <row r="6016" spans="1:10" x14ac:dyDescent="0.3">
      <c r="A6016" s="27"/>
      <c r="J6016" s="27"/>
    </row>
    <row r="6017" spans="1:10" x14ac:dyDescent="0.3">
      <c r="A6017" s="27"/>
      <c r="J6017" s="27"/>
    </row>
    <row r="6018" spans="1:10" x14ac:dyDescent="0.3">
      <c r="A6018" s="27"/>
      <c r="J6018" s="27"/>
    </row>
    <row r="6019" spans="1:10" x14ac:dyDescent="0.3">
      <c r="A6019" s="27"/>
      <c r="J6019" s="27"/>
    </row>
    <row r="6020" spans="1:10" x14ac:dyDescent="0.3">
      <c r="A6020" s="27"/>
      <c r="J6020" s="27"/>
    </row>
    <row r="6021" spans="1:10" x14ac:dyDescent="0.3">
      <c r="A6021" s="27"/>
      <c r="J6021" s="27"/>
    </row>
    <row r="6022" spans="1:10" x14ac:dyDescent="0.3">
      <c r="A6022" s="27"/>
      <c r="J6022" s="27"/>
    </row>
    <row r="6023" spans="1:10" x14ac:dyDescent="0.3">
      <c r="A6023" s="27"/>
      <c r="J6023" s="27"/>
    </row>
    <row r="6024" spans="1:10" x14ac:dyDescent="0.3">
      <c r="A6024" s="27"/>
      <c r="J6024" s="27"/>
    </row>
    <row r="6025" spans="1:10" x14ac:dyDescent="0.3">
      <c r="A6025" s="27"/>
      <c r="J6025" s="27"/>
    </row>
    <row r="6026" spans="1:10" x14ac:dyDescent="0.3">
      <c r="A6026" s="27"/>
      <c r="J6026" s="27"/>
    </row>
    <row r="6027" spans="1:10" x14ac:dyDescent="0.3">
      <c r="A6027" s="27"/>
      <c r="J6027" s="27"/>
    </row>
    <row r="6028" spans="1:10" x14ac:dyDescent="0.3">
      <c r="A6028" s="27"/>
      <c r="J6028" s="27"/>
    </row>
    <row r="6029" spans="1:10" x14ac:dyDescent="0.3">
      <c r="A6029" s="27"/>
      <c r="J6029" s="27"/>
    </row>
    <row r="6030" spans="1:10" x14ac:dyDescent="0.3">
      <c r="A6030" s="27"/>
      <c r="J6030" s="27"/>
    </row>
    <row r="6031" spans="1:10" x14ac:dyDescent="0.3">
      <c r="A6031" s="27"/>
      <c r="J6031" s="27"/>
    </row>
    <row r="6032" spans="1:10" x14ac:dyDescent="0.3">
      <c r="A6032" s="27"/>
      <c r="J6032" s="27"/>
    </row>
    <row r="6033" spans="1:10" x14ac:dyDescent="0.3">
      <c r="A6033" s="27"/>
      <c r="J6033" s="27"/>
    </row>
    <row r="6034" spans="1:10" x14ac:dyDescent="0.3">
      <c r="A6034" s="27"/>
      <c r="J6034" s="27"/>
    </row>
    <row r="6035" spans="1:10" x14ac:dyDescent="0.3">
      <c r="A6035" s="27"/>
      <c r="J6035" s="27"/>
    </row>
    <row r="6036" spans="1:10" x14ac:dyDescent="0.3">
      <c r="A6036" s="27"/>
      <c r="J6036" s="27"/>
    </row>
    <row r="6037" spans="1:10" x14ac:dyDescent="0.3">
      <c r="A6037" s="27"/>
      <c r="J6037" s="27"/>
    </row>
    <row r="6038" spans="1:10" x14ac:dyDescent="0.3">
      <c r="A6038" s="27"/>
      <c r="J6038" s="27"/>
    </row>
    <row r="6039" spans="1:10" x14ac:dyDescent="0.3">
      <c r="A6039" s="27"/>
      <c r="J6039" s="27"/>
    </row>
    <row r="6040" spans="1:10" x14ac:dyDescent="0.3">
      <c r="A6040" s="27"/>
      <c r="J6040" s="27"/>
    </row>
    <row r="6041" spans="1:10" x14ac:dyDescent="0.3">
      <c r="A6041" s="27"/>
      <c r="J6041" s="27"/>
    </row>
    <row r="6042" spans="1:10" x14ac:dyDescent="0.3">
      <c r="A6042" s="27"/>
      <c r="J6042" s="27"/>
    </row>
    <row r="6043" spans="1:10" x14ac:dyDescent="0.3">
      <c r="A6043" s="27"/>
      <c r="J6043" s="27"/>
    </row>
    <row r="6044" spans="1:10" x14ac:dyDescent="0.3">
      <c r="A6044" s="27"/>
      <c r="J6044" s="27"/>
    </row>
    <row r="6045" spans="1:10" x14ac:dyDescent="0.3">
      <c r="A6045" s="27"/>
      <c r="J6045" s="27"/>
    </row>
    <row r="6046" spans="1:10" x14ac:dyDescent="0.3">
      <c r="A6046" s="27"/>
      <c r="J6046" s="27"/>
    </row>
    <row r="6047" spans="1:10" x14ac:dyDescent="0.3">
      <c r="A6047" s="27"/>
      <c r="J6047" s="27"/>
    </row>
    <row r="6048" spans="1:10" x14ac:dyDescent="0.3">
      <c r="A6048" s="27"/>
      <c r="J6048" s="27"/>
    </row>
    <row r="6049" spans="1:10" x14ac:dyDescent="0.3">
      <c r="A6049" s="27"/>
      <c r="J6049" s="27"/>
    </row>
    <row r="6050" spans="1:10" x14ac:dyDescent="0.3">
      <c r="A6050" s="27"/>
      <c r="J6050" s="27"/>
    </row>
    <row r="6051" spans="1:10" x14ac:dyDescent="0.3">
      <c r="A6051" s="27"/>
      <c r="J6051" s="27"/>
    </row>
    <row r="6052" spans="1:10" x14ac:dyDescent="0.3">
      <c r="A6052" s="27"/>
      <c r="J6052" s="27"/>
    </row>
    <row r="6053" spans="1:10" x14ac:dyDescent="0.3">
      <c r="A6053" s="27"/>
      <c r="J6053" s="27"/>
    </row>
    <row r="6054" spans="1:10" x14ac:dyDescent="0.3">
      <c r="A6054" s="27"/>
      <c r="J6054" s="27"/>
    </row>
    <row r="6055" spans="1:10" x14ac:dyDescent="0.3">
      <c r="A6055" s="27"/>
      <c r="J6055" s="27"/>
    </row>
    <row r="6056" spans="1:10" x14ac:dyDescent="0.3">
      <c r="A6056" s="27"/>
      <c r="J6056" s="27"/>
    </row>
    <row r="6057" spans="1:10" x14ac:dyDescent="0.3">
      <c r="A6057" s="27"/>
      <c r="J6057" s="27"/>
    </row>
    <row r="6058" spans="1:10" x14ac:dyDescent="0.3">
      <c r="A6058" s="27"/>
      <c r="J6058" s="27"/>
    </row>
    <row r="6059" spans="1:10" x14ac:dyDescent="0.3">
      <c r="A6059" s="27"/>
      <c r="J6059" s="27"/>
    </row>
    <row r="6060" spans="1:10" x14ac:dyDescent="0.3">
      <c r="A6060" s="27"/>
      <c r="J6060" s="27"/>
    </row>
    <row r="6061" spans="1:10" x14ac:dyDescent="0.3">
      <c r="A6061" s="27"/>
      <c r="J6061" s="27"/>
    </row>
    <row r="6062" spans="1:10" x14ac:dyDescent="0.3">
      <c r="A6062" s="27"/>
      <c r="J6062" s="27"/>
    </row>
    <row r="6063" spans="1:10" x14ac:dyDescent="0.3">
      <c r="A6063" s="27"/>
      <c r="J6063" s="27"/>
    </row>
    <row r="6064" spans="1:10" x14ac:dyDescent="0.3">
      <c r="A6064" s="27"/>
      <c r="J6064" s="27"/>
    </row>
    <row r="6065" spans="1:10" x14ac:dyDescent="0.3">
      <c r="A6065" s="27"/>
      <c r="J6065" s="27"/>
    </row>
    <row r="6066" spans="1:10" x14ac:dyDescent="0.3">
      <c r="A6066" s="27"/>
      <c r="J6066" s="27"/>
    </row>
    <row r="6067" spans="1:10" x14ac:dyDescent="0.3">
      <c r="A6067" s="27"/>
      <c r="J6067" s="27"/>
    </row>
    <row r="6068" spans="1:10" x14ac:dyDescent="0.3">
      <c r="A6068" s="27"/>
      <c r="J6068" s="27"/>
    </row>
    <row r="6069" spans="1:10" x14ac:dyDescent="0.3">
      <c r="A6069" s="27"/>
      <c r="J6069" s="27"/>
    </row>
    <row r="6070" spans="1:10" x14ac:dyDescent="0.3">
      <c r="A6070" s="27"/>
      <c r="J6070" s="27"/>
    </row>
    <row r="6071" spans="1:10" x14ac:dyDescent="0.3">
      <c r="A6071" s="27"/>
      <c r="J6071" s="27"/>
    </row>
    <row r="6072" spans="1:10" x14ac:dyDescent="0.3">
      <c r="A6072" s="27"/>
      <c r="J6072" s="27"/>
    </row>
    <row r="6073" spans="1:10" x14ac:dyDescent="0.3">
      <c r="A6073" s="27"/>
      <c r="J6073" s="27"/>
    </row>
    <row r="6074" spans="1:10" x14ac:dyDescent="0.3">
      <c r="A6074" s="27"/>
      <c r="J6074" s="27"/>
    </row>
    <row r="6075" spans="1:10" x14ac:dyDescent="0.3">
      <c r="A6075" s="27"/>
      <c r="J6075" s="27"/>
    </row>
    <row r="6076" spans="1:10" x14ac:dyDescent="0.3">
      <c r="A6076" s="27"/>
      <c r="J6076" s="27"/>
    </row>
    <row r="6077" spans="1:10" x14ac:dyDescent="0.3">
      <c r="A6077" s="27"/>
      <c r="J6077" s="27"/>
    </row>
    <row r="6078" spans="1:10" x14ac:dyDescent="0.3">
      <c r="A6078" s="27"/>
      <c r="J6078" s="27"/>
    </row>
    <row r="6079" spans="1:10" x14ac:dyDescent="0.3">
      <c r="A6079" s="27"/>
      <c r="J6079" s="27"/>
    </row>
    <row r="6080" spans="1:10" x14ac:dyDescent="0.3">
      <c r="A6080" s="27"/>
      <c r="J6080" s="27"/>
    </row>
    <row r="6081" spans="1:10" x14ac:dyDescent="0.3">
      <c r="A6081" s="27"/>
      <c r="J6081" s="27"/>
    </row>
    <row r="6082" spans="1:10" x14ac:dyDescent="0.3">
      <c r="A6082" s="27"/>
      <c r="J6082" s="27"/>
    </row>
    <row r="6083" spans="1:10" x14ac:dyDescent="0.3">
      <c r="A6083" s="27"/>
      <c r="J6083" s="27"/>
    </row>
    <row r="6084" spans="1:10" x14ac:dyDescent="0.3">
      <c r="A6084" s="27"/>
      <c r="J6084" s="27"/>
    </row>
    <row r="6085" spans="1:10" x14ac:dyDescent="0.3">
      <c r="A6085" s="27"/>
      <c r="J6085" s="27"/>
    </row>
    <row r="6086" spans="1:10" x14ac:dyDescent="0.3">
      <c r="A6086" s="27"/>
      <c r="J6086" s="27"/>
    </row>
    <row r="6087" spans="1:10" x14ac:dyDescent="0.3">
      <c r="A6087" s="27"/>
      <c r="J6087" s="27"/>
    </row>
    <row r="6088" spans="1:10" x14ac:dyDescent="0.3">
      <c r="A6088" s="27"/>
      <c r="J6088" s="27"/>
    </row>
    <row r="6089" spans="1:10" x14ac:dyDescent="0.3">
      <c r="A6089" s="27"/>
      <c r="J6089" s="27"/>
    </row>
    <row r="6090" spans="1:10" x14ac:dyDescent="0.3">
      <c r="A6090" s="27"/>
      <c r="J6090" s="27"/>
    </row>
    <row r="6091" spans="1:10" x14ac:dyDescent="0.3">
      <c r="A6091" s="27"/>
      <c r="J6091" s="27"/>
    </row>
    <row r="6092" spans="1:10" x14ac:dyDescent="0.3">
      <c r="A6092" s="27"/>
      <c r="J6092" s="27"/>
    </row>
    <row r="6093" spans="1:10" x14ac:dyDescent="0.3">
      <c r="A6093" s="27"/>
      <c r="J6093" s="27"/>
    </row>
    <row r="6094" spans="1:10" x14ac:dyDescent="0.3">
      <c r="A6094" s="27"/>
      <c r="J6094" s="27"/>
    </row>
    <row r="6095" spans="1:10" x14ac:dyDescent="0.3">
      <c r="A6095" s="27"/>
      <c r="J6095" s="27"/>
    </row>
    <row r="6096" spans="1:10" x14ac:dyDescent="0.3">
      <c r="A6096" s="27"/>
      <c r="J6096" s="27"/>
    </row>
    <row r="6097" spans="1:10" x14ac:dyDescent="0.3">
      <c r="A6097" s="27"/>
      <c r="J6097" s="27"/>
    </row>
    <row r="6098" spans="1:10" x14ac:dyDescent="0.3">
      <c r="A6098" s="27"/>
      <c r="J6098" s="27"/>
    </row>
    <row r="6099" spans="1:10" x14ac:dyDescent="0.3">
      <c r="A6099" s="27"/>
      <c r="J6099" s="27"/>
    </row>
    <row r="6100" spans="1:10" x14ac:dyDescent="0.3">
      <c r="A6100" s="27"/>
      <c r="J6100" s="27"/>
    </row>
    <row r="6101" spans="1:10" x14ac:dyDescent="0.3">
      <c r="A6101" s="27"/>
      <c r="J6101" s="27"/>
    </row>
    <row r="6102" spans="1:10" x14ac:dyDescent="0.3">
      <c r="A6102" s="27"/>
      <c r="J6102" s="27"/>
    </row>
    <row r="6103" spans="1:10" x14ac:dyDescent="0.3">
      <c r="A6103" s="27"/>
      <c r="J6103" s="27"/>
    </row>
    <row r="6104" spans="1:10" x14ac:dyDescent="0.3">
      <c r="A6104" s="27"/>
      <c r="J6104" s="27"/>
    </row>
    <row r="6105" spans="1:10" x14ac:dyDescent="0.3">
      <c r="A6105" s="27"/>
      <c r="J6105" s="27"/>
    </row>
    <row r="6106" spans="1:10" x14ac:dyDescent="0.3">
      <c r="A6106" s="27"/>
      <c r="J6106" s="27"/>
    </row>
    <row r="6107" spans="1:10" x14ac:dyDescent="0.3">
      <c r="A6107" s="27"/>
      <c r="J6107" s="27"/>
    </row>
    <row r="6108" spans="1:10" x14ac:dyDescent="0.3">
      <c r="A6108" s="27"/>
      <c r="J6108" s="27"/>
    </row>
    <row r="6109" spans="1:10" x14ac:dyDescent="0.3">
      <c r="A6109" s="27"/>
      <c r="J6109" s="27"/>
    </row>
    <row r="6110" spans="1:10" x14ac:dyDescent="0.3">
      <c r="A6110" s="27"/>
      <c r="J6110" s="27"/>
    </row>
    <row r="6111" spans="1:10" x14ac:dyDescent="0.3">
      <c r="A6111" s="27"/>
      <c r="J6111" s="27"/>
    </row>
    <row r="6112" spans="1:10" x14ac:dyDescent="0.3">
      <c r="A6112" s="27"/>
      <c r="J6112" s="27"/>
    </row>
    <row r="6113" spans="1:10" x14ac:dyDescent="0.3">
      <c r="A6113" s="27"/>
      <c r="J6113" s="27"/>
    </row>
    <row r="6114" spans="1:10" x14ac:dyDescent="0.3">
      <c r="A6114" s="27"/>
      <c r="J6114" s="27"/>
    </row>
    <row r="6115" spans="1:10" x14ac:dyDescent="0.3">
      <c r="A6115" s="27"/>
      <c r="J6115" s="27"/>
    </row>
    <row r="6116" spans="1:10" x14ac:dyDescent="0.3">
      <c r="A6116" s="27"/>
      <c r="J6116" s="27"/>
    </row>
    <row r="6117" spans="1:10" x14ac:dyDescent="0.3">
      <c r="A6117" s="27"/>
      <c r="J6117" s="27"/>
    </row>
    <row r="6118" spans="1:10" x14ac:dyDescent="0.3">
      <c r="A6118" s="27"/>
      <c r="J6118" s="27"/>
    </row>
    <row r="6119" spans="1:10" x14ac:dyDescent="0.3">
      <c r="A6119" s="27"/>
      <c r="J6119" s="27"/>
    </row>
    <row r="6120" spans="1:10" x14ac:dyDescent="0.3">
      <c r="A6120" s="27"/>
      <c r="J6120" s="27"/>
    </row>
    <row r="6121" spans="1:10" x14ac:dyDescent="0.3">
      <c r="A6121" s="27"/>
      <c r="J6121" s="27"/>
    </row>
    <row r="6122" spans="1:10" x14ac:dyDescent="0.3">
      <c r="A6122" s="27"/>
      <c r="J6122" s="27"/>
    </row>
    <row r="6123" spans="1:10" x14ac:dyDescent="0.3">
      <c r="A6123" s="27"/>
      <c r="J6123" s="27"/>
    </row>
    <row r="6124" spans="1:10" x14ac:dyDescent="0.3">
      <c r="A6124" s="27"/>
      <c r="J6124" s="27"/>
    </row>
    <row r="6125" spans="1:10" x14ac:dyDescent="0.3">
      <c r="A6125" s="27"/>
      <c r="J6125" s="27"/>
    </row>
    <row r="6126" spans="1:10" x14ac:dyDescent="0.3">
      <c r="A6126" s="27"/>
      <c r="J6126" s="27"/>
    </row>
    <row r="6127" spans="1:10" x14ac:dyDescent="0.3">
      <c r="A6127" s="27"/>
      <c r="J6127" s="27"/>
    </row>
    <row r="6128" spans="1:10" x14ac:dyDescent="0.3">
      <c r="A6128" s="27"/>
      <c r="J6128" s="27"/>
    </row>
    <row r="6129" spans="1:10" x14ac:dyDescent="0.3">
      <c r="A6129" s="27"/>
      <c r="J6129" s="27"/>
    </row>
    <row r="6130" spans="1:10" x14ac:dyDescent="0.3">
      <c r="A6130" s="27"/>
      <c r="J6130" s="27"/>
    </row>
    <row r="6131" spans="1:10" x14ac:dyDescent="0.3">
      <c r="A6131" s="27"/>
      <c r="J6131" s="27"/>
    </row>
    <row r="6132" spans="1:10" x14ac:dyDescent="0.3">
      <c r="A6132" s="27"/>
      <c r="J6132" s="27"/>
    </row>
    <row r="6133" spans="1:10" x14ac:dyDescent="0.3">
      <c r="A6133" s="27"/>
      <c r="J6133" s="27"/>
    </row>
    <row r="6134" spans="1:10" x14ac:dyDescent="0.3">
      <c r="A6134" s="27"/>
      <c r="J6134" s="27"/>
    </row>
    <row r="6135" spans="1:10" x14ac:dyDescent="0.3">
      <c r="A6135" s="27"/>
      <c r="J6135" s="27"/>
    </row>
    <row r="6136" spans="1:10" x14ac:dyDescent="0.3">
      <c r="A6136" s="27"/>
      <c r="J6136" s="27"/>
    </row>
    <row r="6137" spans="1:10" x14ac:dyDescent="0.3">
      <c r="A6137" s="27"/>
      <c r="J6137" s="27"/>
    </row>
    <row r="6138" spans="1:10" x14ac:dyDescent="0.3">
      <c r="A6138" s="27"/>
      <c r="J6138" s="27"/>
    </row>
    <row r="6139" spans="1:10" x14ac:dyDescent="0.3">
      <c r="A6139" s="27"/>
      <c r="J6139" s="27"/>
    </row>
    <row r="6140" spans="1:10" x14ac:dyDescent="0.3">
      <c r="A6140" s="27"/>
      <c r="J6140" s="27"/>
    </row>
    <row r="6141" spans="1:10" x14ac:dyDescent="0.3">
      <c r="A6141" s="27"/>
      <c r="J6141" s="27"/>
    </row>
    <row r="6142" spans="1:10" x14ac:dyDescent="0.3">
      <c r="A6142" s="27"/>
      <c r="J6142" s="27"/>
    </row>
    <row r="6143" spans="1:10" x14ac:dyDescent="0.3">
      <c r="A6143" s="27"/>
      <c r="J6143" s="27"/>
    </row>
    <row r="6144" spans="1:10" x14ac:dyDescent="0.3">
      <c r="A6144" s="27"/>
      <c r="J6144" s="27"/>
    </row>
    <row r="6145" spans="1:10" x14ac:dyDescent="0.3">
      <c r="A6145" s="27"/>
      <c r="J6145" s="27"/>
    </row>
    <row r="6146" spans="1:10" x14ac:dyDescent="0.3">
      <c r="A6146" s="27"/>
      <c r="J6146" s="27"/>
    </row>
    <row r="6147" spans="1:10" x14ac:dyDescent="0.3">
      <c r="A6147" s="27"/>
      <c r="J6147" s="27"/>
    </row>
    <row r="6148" spans="1:10" x14ac:dyDescent="0.3">
      <c r="A6148" s="27"/>
      <c r="J6148" s="27"/>
    </row>
    <row r="6149" spans="1:10" x14ac:dyDescent="0.3">
      <c r="A6149" s="27"/>
      <c r="J6149" s="27"/>
    </row>
    <row r="6150" spans="1:10" x14ac:dyDescent="0.3">
      <c r="A6150" s="27"/>
      <c r="J6150" s="27"/>
    </row>
    <row r="6151" spans="1:10" x14ac:dyDescent="0.3">
      <c r="A6151" s="27"/>
      <c r="J6151" s="27"/>
    </row>
    <row r="6152" spans="1:10" x14ac:dyDescent="0.3">
      <c r="A6152" s="27"/>
      <c r="J6152" s="27"/>
    </row>
    <row r="6153" spans="1:10" x14ac:dyDescent="0.3">
      <c r="A6153" s="27"/>
      <c r="J6153" s="27"/>
    </row>
    <row r="6154" spans="1:10" x14ac:dyDescent="0.3">
      <c r="A6154" s="27"/>
      <c r="J6154" s="27"/>
    </row>
    <row r="6155" spans="1:10" x14ac:dyDescent="0.3">
      <c r="A6155" s="27"/>
      <c r="J6155" s="27"/>
    </row>
    <row r="6156" spans="1:10" x14ac:dyDescent="0.3">
      <c r="A6156" s="27"/>
      <c r="J6156" s="27"/>
    </row>
    <row r="6157" spans="1:10" x14ac:dyDescent="0.3">
      <c r="A6157" s="27"/>
      <c r="J6157" s="27"/>
    </row>
    <row r="6158" spans="1:10" x14ac:dyDescent="0.3">
      <c r="A6158" s="27"/>
      <c r="J6158" s="27"/>
    </row>
    <row r="6159" spans="1:10" x14ac:dyDescent="0.3">
      <c r="A6159" s="27"/>
      <c r="J6159" s="27"/>
    </row>
    <row r="6160" spans="1:10" x14ac:dyDescent="0.3">
      <c r="A6160" s="27"/>
      <c r="J6160" s="27"/>
    </row>
    <row r="6161" spans="1:10" x14ac:dyDescent="0.3">
      <c r="A6161" s="27"/>
      <c r="J6161" s="27"/>
    </row>
    <row r="6162" spans="1:10" x14ac:dyDescent="0.3">
      <c r="A6162" s="27"/>
      <c r="J6162" s="27"/>
    </row>
    <row r="6163" spans="1:10" x14ac:dyDescent="0.3">
      <c r="A6163" s="27"/>
      <c r="J6163" s="27"/>
    </row>
    <row r="6164" spans="1:10" x14ac:dyDescent="0.3">
      <c r="A6164" s="27"/>
      <c r="J6164" s="27"/>
    </row>
    <row r="6165" spans="1:10" x14ac:dyDescent="0.3">
      <c r="A6165" s="27"/>
      <c r="J6165" s="27"/>
    </row>
    <row r="6166" spans="1:10" x14ac:dyDescent="0.3">
      <c r="A6166" s="27"/>
      <c r="J6166" s="27"/>
    </row>
    <row r="6167" spans="1:10" x14ac:dyDescent="0.3">
      <c r="A6167" s="27"/>
      <c r="J6167" s="27"/>
    </row>
    <row r="6168" spans="1:10" x14ac:dyDescent="0.3">
      <c r="A6168" s="27"/>
      <c r="J6168" s="27"/>
    </row>
    <row r="6169" spans="1:10" x14ac:dyDescent="0.3">
      <c r="A6169" s="27"/>
      <c r="J6169" s="27"/>
    </row>
    <row r="6170" spans="1:10" x14ac:dyDescent="0.3">
      <c r="A6170" s="27"/>
      <c r="J6170" s="27"/>
    </row>
    <row r="6171" spans="1:10" x14ac:dyDescent="0.3">
      <c r="A6171" s="27"/>
      <c r="J6171" s="27"/>
    </row>
    <row r="6172" spans="1:10" x14ac:dyDescent="0.3">
      <c r="A6172" s="27"/>
      <c r="J6172" s="27"/>
    </row>
    <row r="6173" spans="1:10" x14ac:dyDescent="0.3">
      <c r="A6173" s="27"/>
      <c r="J6173" s="27"/>
    </row>
    <row r="6174" spans="1:10" x14ac:dyDescent="0.3">
      <c r="A6174" s="27"/>
      <c r="J6174" s="27"/>
    </row>
    <row r="6175" spans="1:10" x14ac:dyDescent="0.3">
      <c r="A6175" s="27"/>
      <c r="J6175" s="27"/>
    </row>
    <row r="6176" spans="1:10" x14ac:dyDescent="0.3">
      <c r="A6176" s="27"/>
      <c r="J6176" s="27"/>
    </row>
    <row r="6177" spans="1:10" x14ac:dyDescent="0.3">
      <c r="A6177" s="27"/>
      <c r="J6177" s="27"/>
    </row>
    <row r="6178" spans="1:10" x14ac:dyDescent="0.3">
      <c r="A6178" s="27"/>
      <c r="J6178" s="27"/>
    </row>
    <row r="6179" spans="1:10" x14ac:dyDescent="0.3">
      <c r="A6179" s="27"/>
      <c r="J6179" s="27"/>
    </row>
    <row r="6180" spans="1:10" x14ac:dyDescent="0.3">
      <c r="A6180" s="27"/>
      <c r="J6180" s="27"/>
    </row>
    <row r="6181" spans="1:10" x14ac:dyDescent="0.3">
      <c r="A6181" s="27"/>
      <c r="J6181" s="27"/>
    </row>
    <row r="6182" spans="1:10" x14ac:dyDescent="0.3">
      <c r="A6182" s="27"/>
      <c r="J6182" s="27"/>
    </row>
    <row r="6183" spans="1:10" x14ac:dyDescent="0.3">
      <c r="A6183" s="27"/>
      <c r="J6183" s="27"/>
    </row>
    <row r="6184" spans="1:10" x14ac:dyDescent="0.3">
      <c r="A6184" s="27"/>
      <c r="J6184" s="27"/>
    </row>
    <row r="6185" spans="1:10" x14ac:dyDescent="0.3">
      <c r="A6185" s="27"/>
      <c r="J6185" s="27"/>
    </row>
    <row r="6186" spans="1:10" x14ac:dyDescent="0.3">
      <c r="A6186" s="27"/>
      <c r="J6186" s="27"/>
    </row>
    <row r="6187" spans="1:10" x14ac:dyDescent="0.3">
      <c r="A6187" s="27"/>
      <c r="J6187" s="27"/>
    </row>
    <row r="6188" spans="1:10" x14ac:dyDescent="0.3">
      <c r="A6188" s="27"/>
      <c r="J6188" s="27"/>
    </row>
    <row r="6189" spans="1:10" x14ac:dyDescent="0.3">
      <c r="A6189" s="27"/>
      <c r="J6189" s="27"/>
    </row>
    <row r="6190" spans="1:10" x14ac:dyDescent="0.3">
      <c r="A6190" s="27"/>
      <c r="J6190" s="27"/>
    </row>
    <row r="6191" spans="1:10" x14ac:dyDescent="0.3">
      <c r="A6191" s="27"/>
      <c r="J6191" s="27"/>
    </row>
    <row r="6192" spans="1:10" x14ac:dyDescent="0.3">
      <c r="A6192" s="27"/>
      <c r="J6192" s="27"/>
    </row>
    <row r="6193" spans="1:10" x14ac:dyDescent="0.3">
      <c r="A6193" s="27"/>
      <c r="J6193" s="27"/>
    </row>
    <row r="6194" spans="1:10" x14ac:dyDescent="0.3">
      <c r="A6194" s="27"/>
      <c r="J6194" s="27"/>
    </row>
    <row r="6195" spans="1:10" x14ac:dyDescent="0.3">
      <c r="A6195" s="27"/>
      <c r="J6195" s="27"/>
    </row>
    <row r="6196" spans="1:10" x14ac:dyDescent="0.3">
      <c r="A6196" s="27"/>
      <c r="J6196" s="27"/>
    </row>
    <row r="6197" spans="1:10" x14ac:dyDescent="0.3">
      <c r="A6197" s="27"/>
      <c r="J6197" s="27"/>
    </row>
    <row r="6198" spans="1:10" x14ac:dyDescent="0.3">
      <c r="A6198" s="27"/>
      <c r="J6198" s="27"/>
    </row>
    <row r="6199" spans="1:10" x14ac:dyDescent="0.3">
      <c r="A6199" s="27"/>
      <c r="J6199" s="27"/>
    </row>
    <row r="6200" spans="1:10" x14ac:dyDescent="0.3">
      <c r="A6200" s="27"/>
      <c r="J6200" s="27"/>
    </row>
    <row r="6201" spans="1:10" x14ac:dyDescent="0.3">
      <c r="A6201" s="27"/>
      <c r="J6201" s="27"/>
    </row>
    <row r="6202" spans="1:10" x14ac:dyDescent="0.3">
      <c r="A6202" s="27"/>
      <c r="J6202" s="27"/>
    </row>
    <row r="6203" spans="1:10" x14ac:dyDescent="0.3">
      <c r="A6203" s="27"/>
      <c r="J6203" s="27"/>
    </row>
    <row r="6204" spans="1:10" x14ac:dyDescent="0.3">
      <c r="A6204" s="27"/>
      <c r="J6204" s="27"/>
    </row>
    <row r="6205" spans="1:10" x14ac:dyDescent="0.3">
      <c r="A6205" s="27"/>
      <c r="J6205" s="27"/>
    </row>
    <row r="6206" spans="1:10" x14ac:dyDescent="0.3">
      <c r="A6206" s="27"/>
      <c r="J6206" s="27"/>
    </row>
    <row r="6207" spans="1:10" x14ac:dyDescent="0.3">
      <c r="A6207" s="27"/>
      <c r="J6207" s="27"/>
    </row>
    <row r="6208" spans="1:10" x14ac:dyDescent="0.3">
      <c r="A6208" s="27"/>
      <c r="J6208" s="27"/>
    </row>
    <row r="6209" spans="1:10" x14ac:dyDescent="0.3">
      <c r="A6209" s="27"/>
      <c r="J6209" s="27"/>
    </row>
    <row r="6210" spans="1:10" x14ac:dyDescent="0.3">
      <c r="A6210" s="27"/>
      <c r="J6210" s="27"/>
    </row>
    <row r="6211" spans="1:10" x14ac:dyDescent="0.3">
      <c r="A6211" s="27"/>
      <c r="J6211" s="27"/>
    </row>
    <row r="6212" spans="1:10" x14ac:dyDescent="0.3">
      <c r="A6212" s="27"/>
      <c r="J6212" s="27"/>
    </row>
    <row r="6213" spans="1:10" x14ac:dyDescent="0.3">
      <c r="A6213" s="27"/>
      <c r="J6213" s="27"/>
    </row>
    <row r="6214" spans="1:10" x14ac:dyDescent="0.3">
      <c r="A6214" s="27"/>
      <c r="J6214" s="27"/>
    </row>
    <row r="6215" spans="1:10" x14ac:dyDescent="0.3">
      <c r="A6215" s="27"/>
      <c r="J6215" s="27"/>
    </row>
    <row r="6216" spans="1:10" x14ac:dyDescent="0.3">
      <c r="A6216" s="27"/>
      <c r="J6216" s="27"/>
    </row>
    <row r="6217" spans="1:10" x14ac:dyDescent="0.3">
      <c r="A6217" s="27"/>
      <c r="J6217" s="27"/>
    </row>
    <row r="6218" spans="1:10" x14ac:dyDescent="0.3">
      <c r="A6218" s="27"/>
      <c r="J6218" s="27"/>
    </row>
    <row r="6219" spans="1:10" x14ac:dyDescent="0.3">
      <c r="A6219" s="27"/>
      <c r="J6219" s="27"/>
    </row>
    <row r="6220" spans="1:10" x14ac:dyDescent="0.3">
      <c r="A6220" s="27"/>
      <c r="J6220" s="27"/>
    </row>
    <row r="6221" spans="1:10" x14ac:dyDescent="0.3">
      <c r="A6221" s="27"/>
      <c r="J6221" s="27"/>
    </row>
    <row r="6222" spans="1:10" x14ac:dyDescent="0.3">
      <c r="A6222" s="27"/>
      <c r="J6222" s="27"/>
    </row>
    <row r="6223" spans="1:10" x14ac:dyDescent="0.3">
      <c r="A6223" s="27"/>
      <c r="J6223" s="27"/>
    </row>
    <row r="6224" spans="1:10" x14ac:dyDescent="0.3">
      <c r="A6224" s="27"/>
      <c r="J6224" s="27"/>
    </row>
    <row r="6225" spans="1:10" x14ac:dyDescent="0.3">
      <c r="A6225" s="27"/>
      <c r="J6225" s="27"/>
    </row>
    <row r="6226" spans="1:10" x14ac:dyDescent="0.3">
      <c r="A6226" s="27"/>
      <c r="J6226" s="27"/>
    </row>
    <row r="6227" spans="1:10" x14ac:dyDescent="0.3">
      <c r="A6227" s="27"/>
      <c r="J6227" s="27"/>
    </row>
    <row r="6228" spans="1:10" x14ac:dyDescent="0.3">
      <c r="A6228" s="27"/>
      <c r="J6228" s="27"/>
    </row>
    <row r="6229" spans="1:10" x14ac:dyDescent="0.3">
      <c r="A6229" s="27"/>
      <c r="J6229" s="27"/>
    </row>
    <row r="6230" spans="1:10" x14ac:dyDescent="0.3">
      <c r="A6230" s="27"/>
      <c r="J6230" s="27"/>
    </row>
    <row r="6231" spans="1:10" x14ac:dyDescent="0.3">
      <c r="A6231" s="27"/>
      <c r="J6231" s="27"/>
    </row>
    <row r="6232" spans="1:10" x14ac:dyDescent="0.3">
      <c r="A6232" s="27"/>
      <c r="J6232" s="27"/>
    </row>
    <row r="6233" spans="1:10" x14ac:dyDescent="0.3">
      <c r="A6233" s="27"/>
      <c r="J6233" s="27"/>
    </row>
    <row r="6234" spans="1:10" x14ac:dyDescent="0.3">
      <c r="A6234" s="27"/>
      <c r="J6234" s="27"/>
    </row>
    <row r="6235" spans="1:10" x14ac:dyDescent="0.3">
      <c r="A6235" s="27"/>
      <c r="J6235" s="27"/>
    </row>
    <row r="6236" spans="1:10" x14ac:dyDescent="0.3">
      <c r="A6236" s="27"/>
      <c r="J6236" s="27"/>
    </row>
    <row r="6237" spans="1:10" x14ac:dyDescent="0.3">
      <c r="A6237" s="27"/>
      <c r="J6237" s="27"/>
    </row>
    <row r="6238" spans="1:10" x14ac:dyDescent="0.3">
      <c r="A6238" s="27"/>
      <c r="J6238" s="27"/>
    </row>
    <row r="6239" spans="1:10" x14ac:dyDescent="0.3">
      <c r="A6239" s="27"/>
      <c r="J6239" s="27"/>
    </row>
    <row r="6240" spans="1:10" x14ac:dyDescent="0.3">
      <c r="A6240" s="27"/>
      <c r="J6240" s="27"/>
    </row>
    <row r="6241" spans="1:10" x14ac:dyDescent="0.3">
      <c r="A6241" s="27"/>
      <c r="J6241" s="27"/>
    </row>
    <row r="6242" spans="1:10" x14ac:dyDescent="0.3">
      <c r="A6242" s="27"/>
      <c r="J6242" s="27"/>
    </row>
    <row r="6243" spans="1:10" x14ac:dyDescent="0.3">
      <c r="A6243" s="27"/>
      <c r="J6243" s="27"/>
    </row>
    <row r="6244" spans="1:10" x14ac:dyDescent="0.3">
      <c r="A6244" s="27"/>
      <c r="J6244" s="27"/>
    </row>
    <row r="6245" spans="1:10" x14ac:dyDescent="0.3">
      <c r="A6245" s="27"/>
      <c r="J6245" s="27"/>
    </row>
    <row r="6246" spans="1:10" x14ac:dyDescent="0.3">
      <c r="A6246" s="27"/>
      <c r="J6246" s="27"/>
    </row>
    <row r="6247" spans="1:10" x14ac:dyDescent="0.3">
      <c r="A6247" s="27"/>
      <c r="J6247" s="27"/>
    </row>
    <row r="6248" spans="1:10" x14ac:dyDescent="0.3">
      <c r="A6248" s="27"/>
      <c r="J6248" s="27"/>
    </row>
    <row r="6249" spans="1:10" x14ac:dyDescent="0.3">
      <c r="A6249" s="27"/>
      <c r="J6249" s="27"/>
    </row>
    <row r="6250" spans="1:10" x14ac:dyDescent="0.3">
      <c r="A6250" s="27"/>
      <c r="J6250" s="27"/>
    </row>
    <row r="6251" spans="1:10" x14ac:dyDescent="0.3">
      <c r="A6251" s="27"/>
      <c r="J6251" s="27"/>
    </row>
    <row r="6252" spans="1:10" x14ac:dyDescent="0.3">
      <c r="A6252" s="27"/>
      <c r="J6252" s="27"/>
    </row>
    <row r="6253" spans="1:10" x14ac:dyDescent="0.3">
      <c r="A6253" s="27"/>
      <c r="J6253" s="27"/>
    </row>
    <row r="6254" spans="1:10" x14ac:dyDescent="0.3">
      <c r="A6254" s="27"/>
      <c r="J6254" s="27"/>
    </row>
    <row r="6255" spans="1:10" x14ac:dyDescent="0.3">
      <c r="A6255" s="27"/>
      <c r="J6255" s="27"/>
    </row>
    <row r="6256" spans="1:10" x14ac:dyDescent="0.3">
      <c r="A6256" s="27"/>
      <c r="J6256" s="27"/>
    </row>
    <row r="6257" spans="1:10" x14ac:dyDescent="0.3">
      <c r="A6257" s="27"/>
      <c r="J6257" s="27"/>
    </row>
    <row r="6258" spans="1:10" x14ac:dyDescent="0.3">
      <c r="A6258" s="27"/>
      <c r="J6258" s="27"/>
    </row>
    <row r="6259" spans="1:10" x14ac:dyDescent="0.3">
      <c r="A6259" s="27"/>
      <c r="J6259" s="27"/>
    </row>
    <row r="6260" spans="1:10" x14ac:dyDescent="0.3">
      <c r="A6260" s="27"/>
      <c r="J6260" s="27"/>
    </row>
    <row r="6261" spans="1:10" x14ac:dyDescent="0.3">
      <c r="A6261" s="27"/>
      <c r="J6261" s="27"/>
    </row>
    <row r="6262" spans="1:10" x14ac:dyDescent="0.3">
      <c r="A6262" s="27"/>
      <c r="J6262" s="27"/>
    </row>
    <row r="6263" spans="1:10" x14ac:dyDescent="0.3">
      <c r="A6263" s="27"/>
      <c r="J6263" s="27"/>
    </row>
    <row r="6264" spans="1:10" x14ac:dyDescent="0.3">
      <c r="A6264" s="27"/>
      <c r="J6264" s="27"/>
    </row>
    <row r="6265" spans="1:10" x14ac:dyDescent="0.3">
      <c r="A6265" s="27"/>
      <c r="J6265" s="27"/>
    </row>
    <row r="6266" spans="1:10" x14ac:dyDescent="0.3">
      <c r="A6266" s="27"/>
      <c r="J6266" s="27"/>
    </row>
    <row r="6267" spans="1:10" x14ac:dyDescent="0.3">
      <c r="A6267" s="27"/>
      <c r="J6267" s="27"/>
    </row>
    <row r="6268" spans="1:10" x14ac:dyDescent="0.3">
      <c r="A6268" s="27"/>
      <c r="J6268" s="27"/>
    </row>
    <row r="6269" spans="1:10" x14ac:dyDescent="0.3">
      <c r="A6269" s="27"/>
      <c r="J6269" s="27"/>
    </row>
    <row r="6270" spans="1:10" x14ac:dyDescent="0.3">
      <c r="A6270" s="27"/>
      <c r="J6270" s="27"/>
    </row>
    <row r="6271" spans="1:10" x14ac:dyDescent="0.3">
      <c r="A6271" s="27"/>
      <c r="J6271" s="27"/>
    </row>
    <row r="6272" spans="1:10" x14ac:dyDescent="0.3">
      <c r="A6272" s="27"/>
      <c r="J6272" s="27"/>
    </row>
    <row r="6273" spans="1:10" x14ac:dyDescent="0.3">
      <c r="A6273" s="27"/>
      <c r="J6273" s="27"/>
    </row>
    <row r="6274" spans="1:10" x14ac:dyDescent="0.3">
      <c r="A6274" s="27"/>
      <c r="J6274" s="27"/>
    </row>
    <row r="6275" spans="1:10" x14ac:dyDescent="0.3">
      <c r="A6275" s="27"/>
      <c r="J6275" s="27"/>
    </row>
    <row r="6276" spans="1:10" x14ac:dyDescent="0.3">
      <c r="A6276" s="27"/>
      <c r="J6276" s="27"/>
    </row>
    <row r="6277" spans="1:10" x14ac:dyDescent="0.3">
      <c r="A6277" s="27"/>
      <c r="J6277" s="27"/>
    </row>
    <row r="6278" spans="1:10" x14ac:dyDescent="0.3">
      <c r="A6278" s="27"/>
      <c r="J6278" s="27"/>
    </row>
    <row r="6279" spans="1:10" x14ac:dyDescent="0.3">
      <c r="A6279" s="27"/>
      <c r="J6279" s="27"/>
    </row>
    <row r="6280" spans="1:10" x14ac:dyDescent="0.3">
      <c r="A6280" s="27"/>
      <c r="J6280" s="27"/>
    </row>
    <row r="6281" spans="1:10" x14ac:dyDescent="0.3">
      <c r="A6281" s="27"/>
      <c r="J6281" s="27"/>
    </row>
    <row r="6282" spans="1:10" x14ac:dyDescent="0.3">
      <c r="A6282" s="27"/>
      <c r="J6282" s="27"/>
    </row>
    <row r="6283" spans="1:10" x14ac:dyDescent="0.3">
      <c r="A6283" s="27"/>
      <c r="J6283" s="27"/>
    </row>
    <row r="6284" spans="1:10" x14ac:dyDescent="0.3">
      <c r="A6284" s="27"/>
      <c r="J6284" s="27"/>
    </row>
    <row r="6285" spans="1:10" x14ac:dyDescent="0.3">
      <c r="A6285" s="27"/>
      <c r="J6285" s="27"/>
    </row>
    <row r="6286" spans="1:10" x14ac:dyDescent="0.3">
      <c r="A6286" s="27"/>
      <c r="J6286" s="27"/>
    </row>
    <row r="6287" spans="1:10" x14ac:dyDescent="0.3">
      <c r="A6287" s="27"/>
      <c r="J6287" s="27"/>
    </row>
    <row r="6288" spans="1:10" x14ac:dyDescent="0.3">
      <c r="A6288" s="27"/>
      <c r="J6288" s="27"/>
    </row>
    <row r="6289" spans="1:10" x14ac:dyDescent="0.3">
      <c r="A6289" s="27"/>
      <c r="J6289" s="27"/>
    </row>
    <row r="6290" spans="1:10" x14ac:dyDescent="0.3">
      <c r="A6290" s="27"/>
      <c r="J6290" s="27"/>
    </row>
    <row r="6291" spans="1:10" x14ac:dyDescent="0.3">
      <c r="A6291" s="27"/>
      <c r="J6291" s="27"/>
    </row>
    <row r="6292" spans="1:10" x14ac:dyDescent="0.3">
      <c r="A6292" s="27"/>
      <c r="J6292" s="27"/>
    </row>
    <row r="6293" spans="1:10" x14ac:dyDescent="0.3">
      <c r="A6293" s="27"/>
      <c r="J6293" s="27"/>
    </row>
    <row r="6294" spans="1:10" x14ac:dyDescent="0.3">
      <c r="A6294" s="27"/>
      <c r="J6294" s="27"/>
    </row>
    <row r="6295" spans="1:10" x14ac:dyDescent="0.3">
      <c r="A6295" s="27"/>
      <c r="J6295" s="27"/>
    </row>
    <row r="6296" spans="1:10" x14ac:dyDescent="0.3">
      <c r="A6296" s="27"/>
      <c r="J6296" s="27"/>
    </row>
    <row r="6297" spans="1:10" x14ac:dyDescent="0.3">
      <c r="A6297" s="27"/>
      <c r="J6297" s="27"/>
    </row>
    <row r="6298" spans="1:10" x14ac:dyDescent="0.3">
      <c r="A6298" s="27"/>
      <c r="J6298" s="27"/>
    </row>
    <row r="6299" spans="1:10" x14ac:dyDescent="0.3">
      <c r="A6299" s="27"/>
      <c r="J6299" s="27"/>
    </row>
    <row r="6300" spans="1:10" x14ac:dyDescent="0.3">
      <c r="A6300" s="27"/>
      <c r="J6300" s="27"/>
    </row>
    <row r="6301" spans="1:10" x14ac:dyDescent="0.3">
      <c r="A6301" s="27"/>
      <c r="J6301" s="27"/>
    </row>
    <row r="6302" spans="1:10" x14ac:dyDescent="0.3">
      <c r="A6302" s="27"/>
      <c r="J6302" s="27"/>
    </row>
    <row r="6303" spans="1:10" x14ac:dyDescent="0.3">
      <c r="A6303" s="27"/>
      <c r="J6303" s="27"/>
    </row>
    <row r="6304" spans="1:10" x14ac:dyDescent="0.3">
      <c r="A6304" s="27"/>
      <c r="J6304" s="27"/>
    </row>
    <row r="6305" spans="1:10" x14ac:dyDescent="0.3">
      <c r="A6305" s="27"/>
      <c r="J6305" s="27"/>
    </row>
    <row r="6306" spans="1:10" x14ac:dyDescent="0.3">
      <c r="A6306" s="27"/>
      <c r="J6306" s="27"/>
    </row>
    <row r="6307" spans="1:10" x14ac:dyDescent="0.3">
      <c r="A6307" s="27"/>
      <c r="J6307" s="27"/>
    </row>
    <row r="6308" spans="1:10" x14ac:dyDescent="0.3">
      <c r="A6308" s="27"/>
      <c r="J6308" s="27"/>
    </row>
    <row r="6309" spans="1:10" x14ac:dyDescent="0.3">
      <c r="A6309" s="27"/>
      <c r="J6309" s="27"/>
    </row>
    <row r="6310" spans="1:10" x14ac:dyDescent="0.3">
      <c r="A6310" s="27"/>
      <c r="J6310" s="27"/>
    </row>
    <row r="6311" spans="1:10" x14ac:dyDescent="0.3">
      <c r="A6311" s="27"/>
      <c r="J6311" s="27"/>
    </row>
    <row r="6312" spans="1:10" x14ac:dyDescent="0.3">
      <c r="A6312" s="27"/>
      <c r="J6312" s="27"/>
    </row>
    <row r="6313" spans="1:10" x14ac:dyDescent="0.3">
      <c r="A6313" s="27"/>
      <c r="J6313" s="27"/>
    </row>
    <row r="6314" spans="1:10" x14ac:dyDescent="0.3">
      <c r="A6314" s="27"/>
      <c r="J6314" s="27"/>
    </row>
    <row r="6315" spans="1:10" x14ac:dyDescent="0.3">
      <c r="A6315" s="27"/>
      <c r="J6315" s="27"/>
    </row>
    <row r="6316" spans="1:10" x14ac:dyDescent="0.3">
      <c r="A6316" s="27"/>
      <c r="J6316" s="27"/>
    </row>
    <row r="6317" spans="1:10" x14ac:dyDescent="0.3">
      <c r="A6317" s="27"/>
      <c r="J6317" s="27"/>
    </row>
    <row r="6318" spans="1:10" x14ac:dyDescent="0.3">
      <c r="A6318" s="27"/>
      <c r="J6318" s="27"/>
    </row>
    <row r="6319" spans="1:10" x14ac:dyDescent="0.3">
      <c r="A6319" s="27"/>
      <c r="J6319" s="27"/>
    </row>
    <row r="6320" spans="1:10" x14ac:dyDescent="0.3">
      <c r="A6320" s="27"/>
      <c r="J6320" s="27"/>
    </row>
    <row r="6321" spans="1:10" x14ac:dyDescent="0.3">
      <c r="A6321" s="27"/>
      <c r="J6321" s="27"/>
    </row>
    <row r="6322" spans="1:10" x14ac:dyDescent="0.3">
      <c r="A6322" s="27"/>
      <c r="J6322" s="27"/>
    </row>
    <row r="6323" spans="1:10" x14ac:dyDescent="0.3">
      <c r="A6323" s="27"/>
      <c r="J6323" s="27"/>
    </row>
    <row r="6324" spans="1:10" x14ac:dyDescent="0.3">
      <c r="A6324" s="27"/>
      <c r="J6324" s="27"/>
    </row>
    <row r="6325" spans="1:10" x14ac:dyDescent="0.3">
      <c r="A6325" s="27"/>
      <c r="J6325" s="27"/>
    </row>
    <row r="6326" spans="1:10" x14ac:dyDescent="0.3">
      <c r="A6326" s="27"/>
      <c r="J6326" s="27"/>
    </row>
    <row r="6327" spans="1:10" x14ac:dyDescent="0.3">
      <c r="A6327" s="27"/>
      <c r="J6327" s="27"/>
    </row>
    <row r="6328" spans="1:10" x14ac:dyDescent="0.3">
      <c r="A6328" s="27"/>
      <c r="J6328" s="27"/>
    </row>
    <row r="6329" spans="1:10" x14ac:dyDescent="0.3">
      <c r="A6329" s="27"/>
      <c r="J6329" s="27"/>
    </row>
    <row r="6330" spans="1:10" x14ac:dyDescent="0.3">
      <c r="A6330" s="27"/>
      <c r="J6330" s="27"/>
    </row>
    <row r="6331" spans="1:10" x14ac:dyDescent="0.3">
      <c r="A6331" s="27"/>
      <c r="J6331" s="27"/>
    </row>
    <row r="6332" spans="1:10" x14ac:dyDescent="0.3">
      <c r="A6332" s="27"/>
      <c r="J6332" s="27"/>
    </row>
    <row r="6333" spans="1:10" x14ac:dyDescent="0.3">
      <c r="A6333" s="27"/>
      <c r="J6333" s="27"/>
    </row>
    <row r="6334" spans="1:10" x14ac:dyDescent="0.3">
      <c r="A6334" s="27"/>
      <c r="J6334" s="27"/>
    </row>
    <row r="6335" spans="1:10" x14ac:dyDescent="0.3">
      <c r="A6335" s="27"/>
      <c r="J6335" s="27"/>
    </row>
    <row r="6336" spans="1:10" x14ac:dyDescent="0.3">
      <c r="A6336" s="27"/>
      <c r="J6336" s="27"/>
    </row>
    <row r="6337" spans="1:10" x14ac:dyDescent="0.3">
      <c r="A6337" s="27"/>
      <c r="J6337" s="27"/>
    </row>
    <row r="6338" spans="1:10" x14ac:dyDescent="0.3">
      <c r="A6338" s="27"/>
      <c r="J6338" s="27"/>
    </row>
    <row r="6339" spans="1:10" x14ac:dyDescent="0.3">
      <c r="A6339" s="27"/>
      <c r="J6339" s="27"/>
    </row>
    <row r="6340" spans="1:10" x14ac:dyDescent="0.3">
      <c r="A6340" s="27"/>
      <c r="J6340" s="27"/>
    </row>
    <row r="6341" spans="1:10" x14ac:dyDescent="0.3">
      <c r="A6341" s="27"/>
      <c r="J6341" s="27"/>
    </row>
    <row r="6342" spans="1:10" x14ac:dyDescent="0.3">
      <c r="A6342" s="27"/>
      <c r="J6342" s="27"/>
    </row>
    <row r="6343" spans="1:10" x14ac:dyDescent="0.3">
      <c r="A6343" s="27"/>
      <c r="J6343" s="27"/>
    </row>
    <row r="6344" spans="1:10" x14ac:dyDescent="0.3">
      <c r="A6344" s="27"/>
      <c r="J6344" s="27"/>
    </row>
    <row r="6345" spans="1:10" x14ac:dyDescent="0.3">
      <c r="A6345" s="27"/>
      <c r="J6345" s="27"/>
    </row>
    <row r="6346" spans="1:10" x14ac:dyDescent="0.3">
      <c r="A6346" s="27"/>
      <c r="J6346" s="27"/>
    </row>
    <row r="6347" spans="1:10" x14ac:dyDescent="0.3">
      <c r="A6347" s="27"/>
      <c r="J6347" s="27"/>
    </row>
    <row r="6348" spans="1:10" x14ac:dyDescent="0.3">
      <c r="A6348" s="27"/>
      <c r="J6348" s="27"/>
    </row>
    <row r="6349" spans="1:10" x14ac:dyDescent="0.3">
      <c r="A6349" s="27"/>
      <c r="J6349" s="27"/>
    </row>
    <row r="6350" spans="1:10" x14ac:dyDescent="0.3">
      <c r="A6350" s="27"/>
      <c r="J6350" s="27"/>
    </row>
    <row r="6351" spans="1:10" x14ac:dyDescent="0.3">
      <c r="A6351" s="27"/>
      <c r="J6351" s="27"/>
    </row>
    <row r="6352" spans="1:10" x14ac:dyDescent="0.3">
      <c r="A6352" s="27"/>
      <c r="J6352" s="27"/>
    </row>
    <row r="6353" spans="1:10" x14ac:dyDescent="0.3">
      <c r="A6353" s="27"/>
      <c r="J6353" s="27"/>
    </row>
    <row r="6354" spans="1:10" x14ac:dyDescent="0.3">
      <c r="A6354" s="27"/>
      <c r="J6354" s="27"/>
    </row>
    <row r="6355" spans="1:10" x14ac:dyDescent="0.3">
      <c r="A6355" s="27"/>
      <c r="J6355" s="27"/>
    </row>
    <row r="6356" spans="1:10" x14ac:dyDescent="0.3">
      <c r="A6356" s="27"/>
      <c r="J6356" s="27"/>
    </row>
    <row r="6357" spans="1:10" x14ac:dyDescent="0.3">
      <c r="A6357" s="27"/>
      <c r="J6357" s="27"/>
    </row>
    <row r="6358" spans="1:10" x14ac:dyDescent="0.3">
      <c r="A6358" s="27"/>
      <c r="J6358" s="27"/>
    </row>
    <row r="6359" spans="1:10" x14ac:dyDescent="0.3">
      <c r="A6359" s="27"/>
      <c r="J6359" s="27"/>
    </row>
    <row r="6360" spans="1:10" x14ac:dyDescent="0.3">
      <c r="A6360" s="27"/>
      <c r="J6360" s="27"/>
    </row>
    <row r="6361" spans="1:10" x14ac:dyDescent="0.3">
      <c r="A6361" s="27"/>
      <c r="J6361" s="27"/>
    </row>
    <row r="6362" spans="1:10" x14ac:dyDescent="0.3">
      <c r="A6362" s="27"/>
      <c r="J6362" s="27"/>
    </row>
    <row r="6363" spans="1:10" x14ac:dyDescent="0.3">
      <c r="A6363" s="27"/>
      <c r="J6363" s="27"/>
    </row>
    <row r="6364" spans="1:10" x14ac:dyDescent="0.3">
      <c r="A6364" s="27"/>
      <c r="J6364" s="27"/>
    </row>
    <row r="6365" spans="1:10" x14ac:dyDescent="0.3">
      <c r="A6365" s="27"/>
      <c r="J6365" s="27"/>
    </row>
    <row r="6366" spans="1:10" x14ac:dyDescent="0.3">
      <c r="A6366" s="27"/>
      <c r="J6366" s="27"/>
    </row>
    <row r="6367" spans="1:10" x14ac:dyDescent="0.3">
      <c r="A6367" s="27"/>
      <c r="J6367" s="27"/>
    </row>
    <row r="6368" spans="1:10" x14ac:dyDescent="0.3">
      <c r="A6368" s="27"/>
      <c r="J6368" s="27"/>
    </row>
    <row r="6369" spans="1:10" x14ac:dyDescent="0.3">
      <c r="A6369" s="27"/>
      <c r="J6369" s="27"/>
    </row>
    <row r="6370" spans="1:10" x14ac:dyDescent="0.3">
      <c r="A6370" s="27"/>
      <c r="J6370" s="27"/>
    </row>
    <row r="6371" spans="1:10" x14ac:dyDescent="0.3">
      <c r="A6371" s="27"/>
      <c r="J6371" s="27"/>
    </row>
    <row r="6372" spans="1:10" x14ac:dyDescent="0.3">
      <c r="A6372" s="27"/>
      <c r="J6372" s="27"/>
    </row>
    <row r="6373" spans="1:10" x14ac:dyDescent="0.3">
      <c r="A6373" s="27"/>
      <c r="J6373" s="27"/>
    </row>
    <row r="6374" spans="1:10" x14ac:dyDescent="0.3">
      <c r="A6374" s="27"/>
      <c r="J6374" s="27"/>
    </row>
    <row r="6375" spans="1:10" x14ac:dyDescent="0.3">
      <c r="A6375" s="27"/>
      <c r="J6375" s="27"/>
    </row>
    <row r="6376" spans="1:10" x14ac:dyDescent="0.3">
      <c r="A6376" s="27"/>
      <c r="J6376" s="27"/>
    </row>
    <row r="6377" spans="1:10" x14ac:dyDescent="0.3">
      <c r="A6377" s="27"/>
      <c r="J6377" s="27"/>
    </row>
    <row r="6378" spans="1:10" x14ac:dyDescent="0.3">
      <c r="A6378" s="27"/>
      <c r="J6378" s="27"/>
    </row>
    <row r="6379" spans="1:10" x14ac:dyDescent="0.3">
      <c r="A6379" s="27"/>
      <c r="J6379" s="27"/>
    </row>
    <row r="6380" spans="1:10" x14ac:dyDescent="0.3">
      <c r="A6380" s="27"/>
      <c r="J6380" s="27"/>
    </row>
    <row r="6381" spans="1:10" x14ac:dyDescent="0.3">
      <c r="A6381" s="27"/>
      <c r="J6381" s="27"/>
    </row>
    <row r="6382" spans="1:10" x14ac:dyDescent="0.3">
      <c r="A6382" s="27"/>
      <c r="J6382" s="27"/>
    </row>
    <row r="6383" spans="1:10" x14ac:dyDescent="0.3">
      <c r="A6383" s="27"/>
      <c r="J6383" s="27"/>
    </row>
    <row r="6384" spans="1:10" x14ac:dyDescent="0.3">
      <c r="A6384" s="27"/>
      <c r="J6384" s="27"/>
    </row>
    <row r="6385" spans="1:10" x14ac:dyDescent="0.3">
      <c r="A6385" s="27"/>
      <c r="J6385" s="27"/>
    </row>
    <row r="6386" spans="1:10" x14ac:dyDescent="0.3">
      <c r="A6386" s="27"/>
      <c r="J6386" s="27"/>
    </row>
    <row r="6387" spans="1:10" x14ac:dyDescent="0.3">
      <c r="A6387" s="27"/>
      <c r="J6387" s="27"/>
    </row>
    <row r="6388" spans="1:10" x14ac:dyDescent="0.3">
      <c r="A6388" s="27"/>
      <c r="J6388" s="27"/>
    </row>
    <row r="6389" spans="1:10" x14ac:dyDescent="0.3">
      <c r="A6389" s="27"/>
      <c r="J6389" s="27"/>
    </row>
    <row r="6390" spans="1:10" x14ac:dyDescent="0.3">
      <c r="A6390" s="27"/>
      <c r="J6390" s="27"/>
    </row>
    <row r="6391" spans="1:10" x14ac:dyDescent="0.3">
      <c r="A6391" s="27"/>
      <c r="J6391" s="27"/>
    </row>
    <row r="6392" spans="1:10" x14ac:dyDescent="0.3">
      <c r="A6392" s="27"/>
      <c r="J6392" s="27"/>
    </row>
    <row r="6393" spans="1:10" x14ac:dyDescent="0.3">
      <c r="A6393" s="27"/>
      <c r="J6393" s="27"/>
    </row>
    <row r="6394" spans="1:10" x14ac:dyDescent="0.3">
      <c r="A6394" s="27"/>
      <c r="J6394" s="27"/>
    </row>
    <row r="6395" spans="1:10" x14ac:dyDescent="0.3">
      <c r="A6395" s="27"/>
      <c r="J6395" s="27"/>
    </row>
    <row r="6396" spans="1:10" x14ac:dyDescent="0.3">
      <c r="A6396" s="27"/>
      <c r="J6396" s="27"/>
    </row>
    <row r="6397" spans="1:10" x14ac:dyDescent="0.3">
      <c r="A6397" s="27"/>
      <c r="J6397" s="27"/>
    </row>
    <row r="6398" spans="1:10" x14ac:dyDescent="0.3">
      <c r="A6398" s="27"/>
      <c r="J6398" s="27"/>
    </row>
    <row r="6399" spans="1:10" x14ac:dyDescent="0.3">
      <c r="A6399" s="27"/>
      <c r="J6399" s="27"/>
    </row>
    <row r="6400" spans="1:10" x14ac:dyDescent="0.3">
      <c r="A6400" s="27"/>
      <c r="J6400" s="27"/>
    </row>
    <row r="6401" spans="1:10" x14ac:dyDescent="0.3">
      <c r="A6401" s="27"/>
      <c r="J6401" s="27"/>
    </row>
    <row r="6402" spans="1:10" x14ac:dyDescent="0.3">
      <c r="A6402" s="27"/>
      <c r="J6402" s="27"/>
    </row>
    <row r="6403" spans="1:10" x14ac:dyDescent="0.3">
      <c r="A6403" s="27"/>
      <c r="J6403" s="27"/>
    </row>
    <row r="6404" spans="1:10" x14ac:dyDescent="0.3">
      <c r="A6404" s="27"/>
      <c r="J6404" s="27"/>
    </row>
    <row r="6405" spans="1:10" x14ac:dyDescent="0.3">
      <c r="A6405" s="27"/>
      <c r="J6405" s="27"/>
    </row>
    <row r="6406" spans="1:10" x14ac:dyDescent="0.3">
      <c r="A6406" s="27"/>
      <c r="J6406" s="27"/>
    </row>
    <row r="6407" spans="1:10" x14ac:dyDescent="0.3">
      <c r="A6407" s="27"/>
      <c r="J6407" s="27"/>
    </row>
    <row r="6408" spans="1:10" x14ac:dyDescent="0.3">
      <c r="A6408" s="27"/>
      <c r="J6408" s="27"/>
    </row>
    <row r="6409" spans="1:10" x14ac:dyDescent="0.3">
      <c r="A6409" s="27"/>
      <c r="J6409" s="27"/>
    </row>
    <row r="6410" spans="1:10" x14ac:dyDescent="0.3">
      <c r="A6410" s="27"/>
      <c r="J6410" s="27"/>
    </row>
    <row r="6411" spans="1:10" x14ac:dyDescent="0.3">
      <c r="A6411" s="27"/>
      <c r="J6411" s="27"/>
    </row>
    <row r="6412" spans="1:10" x14ac:dyDescent="0.3">
      <c r="A6412" s="27"/>
      <c r="J6412" s="27"/>
    </row>
    <row r="6413" spans="1:10" x14ac:dyDescent="0.3">
      <c r="A6413" s="27"/>
      <c r="J6413" s="27"/>
    </row>
    <row r="6414" spans="1:10" x14ac:dyDescent="0.3">
      <c r="A6414" s="27"/>
      <c r="J6414" s="27"/>
    </row>
    <row r="6415" spans="1:10" x14ac:dyDescent="0.3">
      <c r="A6415" s="27"/>
      <c r="J6415" s="27"/>
    </row>
    <row r="6416" spans="1:10" x14ac:dyDescent="0.3">
      <c r="A6416" s="27"/>
      <c r="J6416" s="27"/>
    </row>
    <row r="6417" spans="1:10" x14ac:dyDescent="0.3">
      <c r="A6417" s="27"/>
      <c r="J6417" s="27"/>
    </row>
    <row r="6418" spans="1:10" x14ac:dyDescent="0.3">
      <c r="A6418" s="27"/>
      <c r="J6418" s="27"/>
    </row>
    <row r="6419" spans="1:10" x14ac:dyDescent="0.3">
      <c r="A6419" s="27"/>
      <c r="J6419" s="27"/>
    </row>
    <row r="6420" spans="1:10" x14ac:dyDescent="0.3">
      <c r="A6420" s="27"/>
      <c r="J6420" s="27"/>
    </row>
    <row r="6421" spans="1:10" x14ac:dyDescent="0.3">
      <c r="A6421" s="27"/>
      <c r="J6421" s="27"/>
    </row>
    <row r="6422" spans="1:10" x14ac:dyDescent="0.3">
      <c r="A6422" s="27"/>
      <c r="J6422" s="27"/>
    </row>
    <row r="6423" spans="1:10" x14ac:dyDescent="0.3">
      <c r="A6423" s="27"/>
      <c r="J6423" s="27"/>
    </row>
    <row r="6424" spans="1:10" x14ac:dyDescent="0.3">
      <c r="A6424" s="27"/>
      <c r="J6424" s="27"/>
    </row>
    <row r="6425" spans="1:10" x14ac:dyDescent="0.3">
      <c r="A6425" s="27"/>
      <c r="J6425" s="27"/>
    </row>
    <row r="6426" spans="1:10" x14ac:dyDescent="0.3">
      <c r="A6426" s="27"/>
      <c r="J6426" s="27"/>
    </row>
    <row r="6427" spans="1:10" x14ac:dyDescent="0.3">
      <c r="A6427" s="27"/>
      <c r="J6427" s="27"/>
    </row>
    <row r="6428" spans="1:10" x14ac:dyDescent="0.3">
      <c r="A6428" s="27"/>
      <c r="J6428" s="27"/>
    </row>
    <row r="6429" spans="1:10" x14ac:dyDescent="0.3">
      <c r="A6429" s="27"/>
      <c r="J6429" s="27"/>
    </row>
    <row r="6430" spans="1:10" x14ac:dyDescent="0.3">
      <c r="A6430" s="27"/>
      <c r="J6430" s="27"/>
    </row>
    <row r="6431" spans="1:10" x14ac:dyDescent="0.3">
      <c r="A6431" s="27"/>
      <c r="J6431" s="27"/>
    </row>
    <row r="6432" spans="1:10" x14ac:dyDescent="0.3">
      <c r="A6432" s="27"/>
      <c r="J6432" s="27"/>
    </row>
    <row r="6433" spans="1:10" x14ac:dyDescent="0.3">
      <c r="A6433" s="27"/>
      <c r="J6433" s="27"/>
    </row>
    <row r="6434" spans="1:10" x14ac:dyDescent="0.3">
      <c r="A6434" s="27"/>
      <c r="J6434" s="27"/>
    </row>
    <row r="6435" spans="1:10" x14ac:dyDescent="0.3">
      <c r="A6435" s="27"/>
      <c r="J6435" s="27"/>
    </row>
    <row r="6436" spans="1:10" x14ac:dyDescent="0.3">
      <c r="A6436" s="27"/>
      <c r="J6436" s="27"/>
    </row>
    <row r="6437" spans="1:10" x14ac:dyDescent="0.3">
      <c r="A6437" s="27"/>
      <c r="J6437" s="27"/>
    </row>
    <row r="6438" spans="1:10" x14ac:dyDescent="0.3">
      <c r="A6438" s="27"/>
      <c r="J6438" s="27"/>
    </row>
    <row r="6439" spans="1:10" x14ac:dyDescent="0.3">
      <c r="A6439" s="27"/>
      <c r="J6439" s="27"/>
    </row>
    <row r="6440" spans="1:10" x14ac:dyDescent="0.3">
      <c r="A6440" s="27"/>
      <c r="J6440" s="27"/>
    </row>
    <row r="6441" spans="1:10" x14ac:dyDescent="0.3">
      <c r="A6441" s="27"/>
      <c r="J6441" s="27"/>
    </row>
    <row r="6442" spans="1:10" x14ac:dyDescent="0.3">
      <c r="A6442" s="27"/>
      <c r="J6442" s="27"/>
    </row>
    <row r="6443" spans="1:10" x14ac:dyDescent="0.3">
      <c r="A6443" s="27"/>
      <c r="J6443" s="27"/>
    </row>
    <row r="6444" spans="1:10" x14ac:dyDescent="0.3">
      <c r="A6444" s="27"/>
      <c r="J6444" s="27"/>
    </row>
    <row r="6445" spans="1:10" x14ac:dyDescent="0.3">
      <c r="A6445" s="27"/>
      <c r="J6445" s="27"/>
    </row>
    <row r="6446" spans="1:10" x14ac:dyDescent="0.3">
      <c r="A6446" s="27"/>
      <c r="J6446" s="27"/>
    </row>
    <row r="6447" spans="1:10" x14ac:dyDescent="0.3">
      <c r="A6447" s="27"/>
      <c r="J6447" s="27"/>
    </row>
    <row r="6448" spans="1:10" x14ac:dyDescent="0.3">
      <c r="A6448" s="27"/>
      <c r="J6448" s="27"/>
    </row>
    <row r="6449" spans="1:10" x14ac:dyDescent="0.3">
      <c r="A6449" s="27"/>
      <c r="J6449" s="27"/>
    </row>
    <row r="6450" spans="1:10" x14ac:dyDescent="0.3">
      <c r="A6450" s="27"/>
      <c r="J6450" s="27"/>
    </row>
    <row r="6451" spans="1:10" x14ac:dyDescent="0.3">
      <c r="A6451" s="27"/>
      <c r="J6451" s="27"/>
    </row>
    <row r="6452" spans="1:10" x14ac:dyDescent="0.3">
      <c r="A6452" s="27"/>
      <c r="J6452" s="27"/>
    </row>
    <row r="6453" spans="1:10" x14ac:dyDescent="0.3">
      <c r="A6453" s="27"/>
      <c r="J6453" s="27"/>
    </row>
    <row r="6454" spans="1:10" x14ac:dyDescent="0.3">
      <c r="A6454" s="27"/>
      <c r="J6454" s="27"/>
    </row>
    <row r="6455" spans="1:10" x14ac:dyDescent="0.3">
      <c r="A6455" s="27"/>
      <c r="J6455" s="27"/>
    </row>
    <row r="6456" spans="1:10" x14ac:dyDescent="0.3">
      <c r="A6456" s="27"/>
      <c r="J6456" s="27"/>
    </row>
    <row r="6457" spans="1:10" x14ac:dyDescent="0.3">
      <c r="A6457" s="27"/>
      <c r="J6457" s="27"/>
    </row>
    <row r="6458" spans="1:10" x14ac:dyDescent="0.3">
      <c r="A6458" s="27"/>
      <c r="J6458" s="27"/>
    </row>
    <row r="6459" spans="1:10" x14ac:dyDescent="0.3">
      <c r="A6459" s="27"/>
      <c r="J6459" s="27"/>
    </row>
    <row r="6460" spans="1:10" x14ac:dyDescent="0.3">
      <c r="A6460" s="27"/>
      <c r="J6460" s="27"/>
    </row>
    <row r="6461" spans="1:10" x14ac:dyDescent="0.3">
      <c r="A6461" s="27"/>
      <c r="J6461" s="27"/>
    </row>
    <row r="6462" spans="1:10" x14ac:dyDescent="0.3">
      <c r="A6462" s="27"/>
      <c r="J6462" s="27"/>
    </row>
    <row r="6463" spans="1:10" x14ac:dyDescent="0.3">
      <c r="A6463" s="27"/>
      <c r="J6463" s="27"/>
    </row>
    <row r="6464" spans="1:10" x14ac:dyDescent="0.3">
      <c r="A6464" s="27"/>
      <c r="J6464" s="27"/>
    </row>
    <row r="6465" spans="1:10" x14ac:dyDescent="0.3">
      <c r="A6465" s="27"/>
      <c r="J6465" s="27"/>
    </row>
    <row r="6466" spans="1:10" x14ac:dyDescent="0.3">
      <c r="A6466" s="27"/>
      <c r="J6466" s="27"/>
    </row>
    <row r="6467" spans="1:10" x14ac:dyDescent="0.3">
      <c r="A6467" s="27"/>
      <c r="J6467" s="27"/>
    </row>
    <row r="6468" spans="1:10" x14ac:dyDescent="0.3">
      <c r="A6468" s="27"/>
      <c r="J6468" s="27"/>
    </row>
    <row r="6469" spans="1:10" x14ac:dyDescent="0.3">
      <c r="A6469" s="27"/>
      <c r="J6469" s="27"/>
    </row>
    <row r="6470" spans="1:10" x14ac:dyDescent="0.3">
      <c r="A6470" s="27"/>
      <c r="J6470" s="27"/>
    </row>
    <row r="6471" spans="1:10" x14ac:dyDescent="0.3">
      <c r="A6471" s="27"/>
      <c r="J6471" s="27"/>
    </row>
    <row r="6472" spans="1:10" x14ac:dyDescent="0.3">
      <c r="A6472" s="27"/>
      <c r="J6472" s="27"/>
    </row>
    <row r="6473" spans="1:10" x14ac:dyDescent="0.3">
      <c r="A6473" s="27"/>
      <c r="J6473" s="27"/>
    </row>
    <row r="6474" spans="1:10" x14ac:dyDescent="0.3">
      <c r="A6474" s="27"/>
      <c r="J6474" s="27"/>
    </row>
    <row r="6475" spans="1:10" x14ac:dyDescent="0.3">
      <c r="A6475" s="27"/>
      <c r="J6475" s="27"/>
    </row>
    <row r="6476" spans="1:10" x14ac:dyDescent="0.3">
      <c r="A6476" s="27"/>
      <c r="J6476" s="27"/>
    </row>
    <row r="6477" spans="1:10" x14ac:dyDescent="0.3">
      <c r="A6477" s="27"/>
      <c r="J6477" s="27"/>
    </row>
    <row r="6478" spans="1:10" x14ac:dyDescent="0.3">
      <c r="A6478" s="27"/>
      <c r="J6478" s="27"/>
    </row>
    <row r="6479" spans="1:10" x14ac:dyDescent="0.3">
      <c r="A6479" s="27"/>
      <c r="J6479" s="27"/>
    </row>
    <row r="6480" spans="1:10" x14ac:dyDescent="0.3">
      <c r="A6480" s="27"/>
      <c r="J6480" s="27"/>
    </row>
    <row r="6481" spans="1:10" x14ac:dyDescent="0.3">
      <c r="A6481" s="27"/>
      <c r="J6481" s="27"/>
    </row>
    <row r="6482" spans="1:10" x14ac:dyDescent="0.3">
      <c r="A6482" s="27"/>
      <c r="J6482" s="27"/>
    </row>
    <row r="6483" spans="1:10" x14ac:dyDescent="0.3">
      <c r="A6483" s="27"/>
      <c r="J6483" s="27"/>
    </row>
    <row r="6484" spans="1:10" x14ac:dyDescent="0.3">
      <c r="A6484" s="27"/>
      <c r="J6484" s="27"/>
    </row>
    <row r="6485" spans="1:10" x14ac:dyDescent="0.3">
      <c r="A6485" s="27"/>
      <c r="J6485" s="27"/>
    </row>
    <row r="6486" spans="1:10" x14ac:dyDescent="0.3">
      <c r="A6486" s="27"/>
      <c r="J6486" s="27"/>
    </row>
    <row r="6487" spans="1:10" x14ac:dyDescent="0.3">
      <c r="A6487" s="27"/>
      <c r="J6487" s="27"/>
    </row>
    <row r="6488" spans="1:10" x14ac:dyDescent="0.3">
      <c r="A6488" s="27"/>
      <c r="J6488" s="27"/>
    </row>
    <row r="6489" spans="1:10" x14ac:dyDescent="0.3">
      <c r="A6489" s="27"/>
      <c r="J6489" s="27"/>
    </row>
    <row r="6490" spans="1:10" x14ac:dyDescent="0.3">
      <c r="A6490" s="27"/>
      <c r="J6490" s="27"/>
    </row>
    <row r="6491" spans="1:10" x14ac:dyDescent="0.3">
      <c r="A6491" s="27"/>
      <c r="J6491" s="27"/>
    </row>
    <row r="6492" spans="1:10" x14ac:dyDescent="0.3">
      <c r="A6492" s="27"/>
      <c r="J6492" s="27"/>
    </row>
    <row r="6493" spans="1:10" x14ac:dyDescent="0.3">
      <c r="A6493" s="27"/>
      <c r="J6493" s="27"/>
    </row>
    <row r="6494" spans="1:10" x14ac:dyDescent="0.3">
      <c r="A6494" s="27"/>
      <c r="J6494" s="27"/>
    </row>
    <row r="6495" spans="1:10" x14ac:dyDescent="0.3">
      <c r="A6495" s="27"/>
      <c r="J6495" s="27"/>
    </row>
    <row r="6496" spans="1:10" x14ac:dyDescent="0.3">
      <c r="A6496" s="27"/>
      <c r="J6496" s="27"/>
    </row>
    <row r="6497" spans="1:10" x14ac:dyDescent="0.3">
      <c r="A6497" s="27"/>
      <c r="J6497" s="27"/>
    </row>
    <row r="6498" spans="1:10" x14ac:dyDescent="0.3">
      <c r="A6498" s="27"/>
      <c r="J6498" s="27"/>
    </row>
    <row r="6499" spans="1:10" x14ac:dyDescent="0.3">
      <c r="A6499" s="27"/>
      <c r="J6499" s="27"/>
    </row>
    <row r="6500" spans="1:10" x14ac:dyDescent="0.3">
      <c r="A6500" s="27"/>
      <c r="J6500" s="27"/>
    </row>
    <row r="6501" spans="1:10" x14ac:dyDescent="0.3">
      <c r="A6501" s="27"/>
      <c r="J6501" s="27"/>
    </row>
    <row r="6502" spans="1:10" x14ac:dyDescent="0.3">
      <c r="A6502" s="27"/>
      <c r="J6502" s="27"/>
    </row>
    <row r="6503" spans="1:10" x14ac:dyDescent="0.3">
      <c r="A6503" s="27"/>
      <c r="J6503" s="27"/>
    </row>
    <row r="6504" spans="1:10" x14ac:dyDescent="0.3">
      <c r="A6504" s="27"/>
      <c r="J6504" s="27"/>
    </row>
    <row r="6505" spans="1:10" x14ac:dyDescent="0.3">
      <c r="A6505" s="27"/>
      <c r="J6505" s="27"/>
    </row>
    <row r="6506" spans="1:10" x14ac:dyDescent="0.3">
      <c r="A6506" s="27"/>
      <c r="J6506" s="27"/>
    </row>
    <row r="6507" spans="1:10" x14ac:dyDescent="0.3">
      <c r="A6507" s="27"/>
      <c r="J6507" s="27"/>
    </row>
    <row r="6508" spans="1:10" x14ac:dyDescent="0.3">
      <c r="A6508" s="27"/>
      <c r="J6508" s="27"/>
    </row>
    <row r="6509" spans="1:10" x14ac:dyDescent="0.3">
      <c r="A6509" s="27"/>
      <c r="J6509" s="27"/>
    </row>
    <row r="6510" spans="1:10" x14ac:dyDescent="0.3">
      <c r="A6510" s="27"/>
      <c r="J6510" s="27"/>
    </row>
    <row r="6511" spans="1:10" x14ac:dyDescent="0.3">
      <c r="A6511" s="27"/>
      <c r="J6511" s="27"/>
    </row>
    <row r="6512" spans="1:10" x14ac:dyDescent="0.3">
      <c r="A6512" s="27"/>
      <c r="J6512" s="27"/>
    </row>
    <row r="6513" spans="1:10" x14ac:dyDescent="0.3">
      <c r="A6513" s="27"/>
      <c r="J6513" s="27"/>
    </row>
    <row r="6514" spans="1:10" x14ac:dyDescent="0.3">
      <c r="A6514" s="27"/>
      <c r="J6514" s="27"/>
    </row>
    <row r="6515" spans="1:10" x14ac:dyDescent="0.3">
      <c r="A6515" s="27"/>
      <c r="J6515" s="27"/>
    </row>
    <row r="6516" spans="1:10" x14ac:dyDescent="0.3">
      <c r="A6516" s="27"/>
      <c r="J6516" s="27"/>
    </row>
    <row r="6517" spans="1:10" x14ac:dyDescent="0.3">
      <c r="A6517" s="27"/>
      <c r="J6517" s="27"/>
    </row>
    <row r="6518" spans="1:10" x14ac:dyDescent="0.3">
      <c r="A6518" s="27"/>
      <c r="J6518" s="27"/>
    </row>
    <row r="6519" spans="1:10" x14ac:dyDescent="0.3">
      <c r="A6519" s="27"/>
      <c r="J6519" s="27"/>
    </row>
    <row r="6520" spans="1:10" x14ac:dyDescent="0.3">
      <c r="A6520" s="27"/>
      <c r="J6520" s="27"/>
    </row>
    <row r="6521" spans="1:10" x14ac:dyDescent="0.3">
      <c r="A6521" s="27"/>
      <c r="J6521" s="27"/>
    </row>
    <row r="6522" spans="1:10" x14ac:dyDescent="0.3">
      <c r="A6522" s="27"/>
      <c r="J6522" s="27"/>
    </row>
    <row r="6523" spans="1:10" x14ac:dyDescent="0.3">
      <c r="A6523" s="27"/>
      <c r="J6523" s="27"/>
    </row>
    <row r="6524" spans="1:10" x14ac:dyDescent="0.3">
      <c r="A6524" s="27"/>
      <c r="J6524" s="27"/>
    </row>
    <row r="6525" spans="1:10" x14ac:dyDescent="0.3">
      <c r="A6525" s="27"/>
      <c r="J6525" s="27"/>
    </row>
    <row r="6526" spans="1:10" x14ac:dyDescent="0.3">
      <c r="A6526" s="27"/>
      <c r="J6526" s="27"/>
    </row>
    <row r="6527" spans="1:10" x14ac:dyDescent="0.3">
      <c r="A6527" s="27"/>
      <c r="J6527" s="27"/>
    </row>
    <row r="6528" spans="1:10" x14ac:dyDescent="0.3">
      <c r="A6528" s="27"/>
      <c r="J6528" s="27"/>
    </row>
    <row r="6529" spans="1:10" x14ac:dyDescent="0.3">
      <c r="A6529" s="27"/>
      <c r="J6529" s="27"/>
    </row>
    <row r="6530" spans="1:10" x14ac:dyDescent="0.3">
      <c r="A6530" s="27"/>
      <c r="J6530" s="27"/>
    </row>
    <row r="6531" spans="1:10" x14ac:dyDescent="0.3">
      <c r="A6531" s="27"/>
      <c r="J6531" s="27"/>
    </row>
    <row r="6532" spans="1:10" x14ac:dyDescent="0.3">
      <c r="A6532" s="27"/>
      <c r="J6532" s="27"/>
    </row>
    <row r="6533" spans="1:10" x14ac:dyDescent="0.3">
      <c r="A6533" s="27"/>
      <c r="J6533" s="27"/>
    </row>
    <row r="6534" spans="1:10" x14ac:dyDescent="0.3">
      <c r="A6534" s="27"/>
      <c r="J6534" s="27"/>
    </row>
    <row r="6535" spans="1:10" x14ac:dyDescent="0.3">
      <c r="A6535" s="27"/>
      <c r="J6535" s="27"/>
    </row>
    <row r="6536" spans="1:10" x14ac:dyDescent="0.3">
      <c r="A6536" s="27"/>
      <c r="J6536" s="27"/>
    </row>
    <row r="6537" spans="1:10" x14ac:dyDescent="0.3">
      <c r="A6537" s="27"/>
      <c r="J6537" s="27"/>
    </row>
    <row r="6538" spans="1:10" x14ac:dyDescent="0.3">
      <c r="A6538" s="27"/>
      <c r="J6538" s="27"/>
    </row>
    <row r="6539" spans="1:10" x14ac:dyDescent="0.3">
      <c r="A6539" s="27"/>
      <c r="J6539" s="27"/>
    </row>
    <row r="6540" spans="1:10" x14ac:dyDescent="0.3">
      <c r="A6540" s="27"/>
      <c r="J6540" s="27"/>
    </row>
    <row r="6541" spans="1:10" x14ac:dyDescent="0.3">
      <c r="A6541" s="27"/>
      <c r="J6541" s="27"/>
    </row>
    <row r="6542" spans="1:10" x14ac:dyDescent="0.3">
      <c r="A6542" s="27"/>
      <c r="J6542" s="27"/>
    </row>
    <row r="6543" spans="1:10" x14ac:dyDescent="0.3">
      <c r="A6543" s="27"/>
      <c r="J6543" s="27"/>
    </row>
    <row r="6544" spans="1:10" x14ac:dyDescent="0.3">
      <c r="A6544" s="27"/>
      <c r="J6544" s="27"/>
    </row>
    <row r="6545" spans="1:10" x14ac:dyDescent="0.3">
      <c r="A6545" s="27"/>
      <c r="J6545" s="27"/>
    </row>
    <row r="6546" spans="1:10" x14ac:dyDescent="0.3">
      <c r="A6546" s="27"/>
      <c r="J6546" s="27"/>
    </row>
    <row r="6547" spans="1:10" x14ac:dyDescent="0.3">
      <c r="A6547" s="27"/>
      <c r="J6547" s="27"/>
    </row>
    <row r="6548" spans="1:10" x14ac:dyDescent="0.3">
      <c r="A6548" s="27"/>
      <c r="J6548" s="27"/>
    </row>
    <row r="6549" spans="1:10" x14ac:dyDescent="0.3">
      <c r="A6549" s="27"/>
      <c r="J6549" s="27"/>
    </row>
    <row r="6550" spans="1:10" x14ac:dyDescent="0.3">
      <c r="A6550" s="27"/>
      <c r="J6550" s="27"/>
    </row>
    <row r="6551" spans="1:10" x14ac:dyDescent="0.3">
      <c r="A6551" s="27"/>
      <c r="J6551" s="27"/>
    </row>
    <row r="6552" spans="1:10" x14ac:dyDescent="0.3">
      <c r="A6552" s="27"/>
      <c r="J6552" s="27"/>
    </row>
    <row r="6553" spans="1:10" x14ac:dyDescent="0.3">
      <c r="A6553" s="27"/>
      <c r="J6553" s="27"/>
    </row>
    <row r="6554" spans="1:10" x14ac:dyDescent="0.3">
      <c r="A6554" s="27"/>
      <c r="J6554" s="27"/>
    </row>
    <row r="6555" spans="1:10" x14ac:dyDescent="0.3">
      <c r="A6555" s="27"/>
      <c r="J6555" s="27"/>
    </row>
    <row r="6556" spans="1:10" x14ac:dyDescent="0.3">
      <c r="A6556" s="27"/>
      <c r="J6556" s="27"/>
    </row>
    <row r="6557" spans="1:10" x14ac:dyDescent="0.3">
      <c r="A6557" s="27"/>
      <c r="J6557" s="27"/>
    </row>
    <row r="6558" spans="1:10" x14ac:dyDescent="0.3">
      <c r="A6558" s="27"/>
      <c r="J6558" s="27"/>
    </row>
    <row r="6559" spans="1:10" x14ac:dyDescent="0.3">
      <c r="A6559" s="27"/>
      <c r="J6559" s="27"/>
    </row>
    <row r="6560" spans="1:10" x14ac:dyDescent="0.3">
      <c r="A6560" s="27"/>
      <c r="J6560" s="27"/>
    </row>
    <row r="6561" spans="1:10" x14ac:dyDescent="0.3">
      <c r="A6561" s="27"/>
      <c r="J6561" s="27"/>
    </row>
    <row r="6562" spans="1:10" x14ac:dyDescent="0.3">
      <c r="A6562" s="27"/>
      <c r="J6562" s="27"/>
    </row>
    <row r="6563" spans="1:10" x14ac:dyDescent="0.3">
      <c r="A6563" s="27"/>
      <c r="J6563" s="27"/>
    </row>
    <row r="6564" spans="1:10" x14ac:dyDescent="0.3">
      <c r="A6564" s="27"/>
      <c r="J6564" s="27"/>
    </row>
    <row r="6565" spans="1:10" x14ac:dyDescent="0.3">
      <c r="A6565" s="27"/>
      <c r="J6565" s="27"/>
    </row>
    <row r="6566" spans="1:10" x14ac:dyDescent="0.3">
      <c r="A6566" s="27"/>
      <c r="J6566" s="27"/>
    </row>
    <row r="6567" spans="1:10" x14ac:dyDescent="0.3">
      <c r="A6567" s="27"/>
      <c r="J6567" s="27"/>
    </row>
    <row r="6568" spans="1:10" x14ac:dyDescent="0.3">
      <c r="A6568" s="27"/>
      <c r="J6568" s="27"/>
    </row>
    <row r="6569" spans="1:10" x14ac:dyDescent="0.3">
      <c r="A6569" s="27"/>
      <c r="J6569" s="27"/>
    </row>
    <row r="6570" spans="1:10" x14ac:dyDescent="0.3">
      <c r="A6570" s="27"/>
      <c r="J6570" s="27"/>
    </row>
    <row r="6571" spans="1:10" x14ac:dyDescent="0.3">
      <c r="A6571" s="27"/>
      <c r="J6571" s="27"/>
    </row>
    <row r="6572" spans="1:10" x14ac:dyDescent="0.3">
      <c r="A6572" s="27"/>
      <c r="J6572" s="27"/>
    </row>
    <row r="6573" spans="1:10" x14ac:dyDescent="0.3">
      <c r="A6573" s="27"/>
      <c r="J6573" s="27"/>
    </row>
    <row r="6574" spans="1:10" x14ac:dyDescent="0.3">
      <c r="A6574" s="27"/>
      <c r="J6574" s="27"/>
    </row>
    <row r="6575" spans="1:10" x14ac:dyDescent="0.3">
      <c r="A6575" s="27"/>
      <c r="J6575" s="27"/>
    </row>
    <row r="6576" spans="1:10" x14ac:dyDescent="0.3">
      <c r="A6576" s="27"/>
      <c r="J6576" s="27"/>
    </row>
    <row r="6577" spans="1:10" x14ac:dyDescent="0.3">
      <c r="A6577" s="27"/>
      <c r="J6577" s="27"/>
    </row>
    <row r="6578" spans="1:10" x14ac:dyDescent="0.3">
      <c r="A6578" s="27"/>
      <c r="J6578" s="27"/>
    </row>
    <row r="6579" spans="1:10" x14ac:dyDescent="0.3">
      <c r="A6579" s="27"/>
      <c r="J6579" s="27"/>
    </row>
    <row r="6580" spans="1:10" x14ac:dyDescent="0.3">
      <c r="A6580" s="27"/>
      <c r="J6580" s="27"/>
    </row>
    <row r="6581" spans="1:10" x14ac:dyDescent="0.3">
      <c r="A6581" s="27"/>
      <c r="J6581" s="27"/>
    </row>
    <row r="6582" spans="1:10" x14ac:dyDescent="0.3">
      <c r="A6582" s="27"/>
      <c r="J6582" s="27"/>
    </row>
    <row r="6583" spans="1:10" x14ac:dyDescent="0.3">
      <c r="A6583" s="27"/>
      <c r="J6583" s="27"/>
    </row>
    <row r="6584" spans="1:10" x14ac:dyDescent="0.3">
      <c r="A6584" s="27"/>
      <c r="J6584" s="27"/>
    </row>
    <row r="6585" spans="1:10" x14ac:dyDescent="0.3">
      <c r="A6585" s="27"/>
      <c r="J6585" s="27"/>
    </row>
    <row r="6586" spans="1:10" x14ac:dyDescent="0.3">
      <c r="A6586" s="27"/>
      <c r="J6586" s="27"/>
    </row>
    <row r="6587" spans="1:10" x14ac:dyDescent="0.3">
      <c r="A6587" s="27"/>
      <c r="J6587" s="27"/>
    </row>
    <row r="6588" spans="1:10" x14ac:dyDescent="0.3">
      <c r="A6588" s="27"/>
      <c r="J6588" s="27"/>
    </row>
    <row r="6589" spans="1:10" x14ac:dyDescent="0.3">
      <c r="A6589" s="27"/>
      <c r="J6589" s="27"/>
    </row>
    <row r="6590" spans="1:10" x14ac:dyDescent="0.3">
      <c r="A6590" s="27"/>
      <c r="J6590" s="27"/>
    </row>
    <row r="6591" spans="1:10" x14ac:dyDescent="0.3">
      <c r="A6591" s="27"/>
      <c r="J6591" s="27"/>
    </row>
    <row r="6592" spans="1:10" x14ac:dyDescent="0.3">
      <c r="A6592" s="27"/>
      <c r="J6592" s="27"/>
    </row>
    <row r="6593" spans="1:10" x14ac:dyDescent="0.3">
      <c r="A6593" s="27"/>
      <c r="J6593" s="27"/>
    </row>
    <row r="6594" spans="1:10" x14ac:dyDescent="0.3">
      <c r="A6594" s="27"/>
      <c r="J6594" s="27"/>
    </row>
    <row r="6595" spans="1:10" x14ac:dyDescent="0.3">
      <c r="A6595" s="27"/>
      <c r="J6595" s="27"/>
    </row>
    <row r="6596" spans="1:10" x14ac:dyDescent="0.3">
      <c r="A6596" s="27"/>
      <c r="J6596" s="27"/>
    </row>
    <row r="6597" spans="1:10" x14ac:dyDescent="0.3">
      <c r="A6597" s="27"/>
      <c r="J6597" s="27"/>
    </row>
    <row r="6598" spans="1:10" x14ac:dyDescent="0.3">
      <c r="A6598" s="27"/>
      <c r="J6598" s="27"/>
    </row>
    <row r="6599" spans="1:10" x14ac:dyDescent="0.3">
      <c r="A6599" s="27"/>
      <c r="J6599" s="27"/>
    </row>
    <row r="6600" spans="1:10" x14ac:dyDescent="0.3">
      <c r="A6600" s="27"/>
      <c r="J6600" s="27"/>
    </row>
    <row r="6601" spans="1:10" x14ac:dyDescent="0.3">
      <c r="A6601" s="27"/>
      <c r="J6601" s="27"/>
    </row>
    <row r="6602" spans="1:10" x14ac:dyDescent="0.3">
      <c r="A6602" s="27"/>
      <c r="J6602" s="27"/>
    </row>
    <row r="6603" spans="1:10" x14ac:dyDescent="0.3">
      <c r="A6603" s="27"/>
      <c r="J6603" s="27"/>
    </row>
    <row r="6604" spans="1:10" x14ac:dyDescent="0.3">
      <c r="A6604" s="27"/>
      <c r="J6604" s="27"/>
    </row>
    <row r="6605" spans="1:10" x14ac:dyDescent="0.3">
      <c r="A6605" s="27"/>
      <c r="J6605" s="27"/>
    </row>
    <row r="6606" spans="1:10" x14ac:dyDescent="0.3">
      <c r="A6606" s="27"/>
      <c r="J6606" s="27"/>
    </row>
    <row r="6607" spans="1:10" x14ac:dyDescent="0.3">
      <c r="A6607" s="27"/>
      <c r="J6607" s="27"/>
    </row>
    <row r="6608" spans="1:10" x14ac:dyDescent="0.3">
      <c r="A6608" s="27"/>
      <c r="J6608" s="27"/>
    </row>
    <row r="6609" spans="1:10" x14ac:dyDescent="0.3">
      <c r="A6609" s="27"/>
      <c r="J6609" s="27"/>
    </row>
    <row r="6610" spans="1:10" x14ac:dyDescent="0.3">
      <c r="A6610" s="27"/>
      <c r="J6610" s="27"/>
    </row>
    <row r="6611" spans="1:10" x14ac:dyDescent="0.3">
      <c r="A6611" s="27"/>
      <c r="J6611" s="27"/>
    </row>
    <row r="6612" spans="1:10" x14ac:dyDescent="0.3">
      <c r="A6612" s="27"/>
      <c r="J6612" s="27"/>
    </row>
    <row r="6613" spans="1:10" x14ac:dyDescent="0.3">
      <c r="A6613" s="27"/>
      <c r="J6613" s="27"/>
    </row>
    <row r="6614" spans="1:10" x14ac:dyDescent="0.3">
      <c r="A6614" s="27"/>
      <c r="J6614" s="27"/>
    </row>
    <row r="6615" spans="1:10" x14ac:dyDescent="0.3">
      <c r="A6615" s="27"/>
      <c r="J6615" s="27"/>
    </row>
    <row r="6616" spans="1:10" x14ac:dyDescent="0.3">
      <c r="A6616" s="27"/>
      <c r="J6616" s="27"/>
    </row>
    <row r="6617" spans="1:10" x14ac:dyDescent="0.3">
      <c r="A6617" s="27"/>
      <c r="J6617" s="27"/>
    </row>
    <row r="6618" spans="1:10" x14ac:dyDescent="0.3">
      <c r="A6618" s="27"/>
      <c r="J6618" s="27"/>
    </row>
    <row r="6619" spans="1:10" x14ac:dyDescent="0.3">
      <c r="A6619" s="27"/>
      <c r="J6619" s="27"/>
    </row>
    <row r="6620" spans="1:10" x14ac:dyDescent="0.3">
      <c r="A6620" s="27"/>
      <c r="J6620" s="27"/>
    </row>
    <row r="6621" spans="1:10" x14ac:dyDescent="0.3">
      <c r="A6621" s="27"/>
      <c r="J6621" s="27"/>
    </row>
    <row r="6622" spans="1:10" x14ac:dyDescent="0.3">
      <c r="A6622" s="27"/>
      <c r="J6622" s="27"/>
    </row>
    <row r="6623" spans="1:10" x14ac:dyDescent="0.3">
      <c r="A6623" s="27"/>
      <c r="J6623" s="27"/>
    </row>
    <row r="6624" spans="1:10" x14ac:dyDescent="0.3">
      <c r="A6624" s="27"/>
      <c r="J6624" s="27"/>
    </row>
    <row r="6625" spans="1:10" x14ac:dyDescent="0.3">
      <c r="A6625" s="27"/>
      <c r="J6625" s="27"/>
    </row>
    <row r="6626" spans="1:10" x14ac:dyDescent="0.3">
      <c r="A6626" s="27"/>
      <c r="J6626" s="27"/>
    </row>
    <row r="6627" spans="1:10" x14ac:dyDescent="0.3">
      <c r="A6627" s="27"/>
      <c r="J6627" s="27"/>
    </row>
    <row r="6628" spans="1:10" x14ac:dyDescent="0.3">
      <c r="A6628" s="27"/>
      <c r="J6628" s="27"/>
    </row>
    <row r="6629" spans="1:10" x14ac:dyDescent="0.3">
      <c r="A6629" s="27"/>
      <c r="J6629" s="27"/>
    </row>
    <row r="6630" spans="1:10" x14ac:dyDescent="0.3">
      <c r="A6630" s="27"/>
      <c r="J6630" s="27"/>
    </row>
    <row r="6631" spans="1:10" x14ac:dyDescent="0.3">
      <c r="A6631" s="27"/>
      <c r="J6631" s="27"/>
    </row>
    <row r="6632" spans="1:10" x14ac:dyDescent="0.3">
      <c r="A6632" s="27"/>
      <c r="J6632" s="27"/>
    </row>
    <row r="6633" spans="1:10" x14ac:dyDescent="0.3">
      <c r="A6633" s="27"/>
      <c r="J6633" s="27"/>
    </row>
    <row r="6634" spans="1:10" x14ac:dyDescent="0.3">
      <c r="A6634" s="27"/>
      <c r="J6634" s="27"/>
    </row>
    <row r="6635" spans="1:10" x14ac:dyDescent="0.3">
      <c r="A6635" s="27"/>
      <c r="J6635" s="27"/>
    </row>
    <row r="6636" spans="1:10" x14ac:dyDescent="0.3">
      <c r="A6636" s="27"/>
      <c r="J6636" s="27"/>
    </row>
    <row r="6637" spans="1:10" x14ac:dyDescent="0.3">
      <c r="A6637" s="27"/>
      <c r="J6637" s="27"/>
    </row>
    <row r="6638" spans="1:10" x14ac:dyDescent="0.3">
      <c r="A6638" s="27"/>
      <c r="J6638" s="27"/>
    </row>
    <row r="6639" spans="1:10" x14ac:dyDescent="0.3">
      <c r="A6639" s="27"/>
      <c r="J6639" s="27"/>
    </row>
    <row r="6640" spans="1:10" x14ac:dyDescent="0.3">
      <c r="A6640" s="27"/>
      <c r="J6640" s="27"/>
    </row>
    <row r="6641" spans="1:10" x14ac:dyDescent="0.3">
      <c r="A6641" s="27"/>
      <c r="J6641" s="27"/>
    </row>
    <row r="6642" spans="1:10" x14ac:dyDescent="0.3">
      <c r="A6642" s="27"/>
      <c r="J6642" s="27"/>
    </row>
    <row r="6643" spans="1:10" x14ac:dyDescent="0.3">
      <c r="A6643" s="27"/>
      <c r="J6643" s="27"/>
    </row>
    <row r="6644" spans="1:10" x14ac:dyDescent="0.3">
      <c r="A6644" s="27"/>
      <c r="J6644" s="27"/>
    </row>
    <row r="6645" spans="1:10" x14ac:dyDescent="0.3">
      <c r="A6645" s="27"/>
      <c r="J6645" s="27"/>
    </row>
    <row r="6646" spans="1:10" x14ac:dyDescent="0.3">
      <c r="A6646" s="27"/>
      <c r="J6646" s="27"/>
    </row>
    <row r="6647" spans="1:10" x14ac:dyDescent="0.3">
      <c r="A6647" s="27"/>
      <c r="J6647" s="27"/>
    </row>
    <row r="6648" spans="1:10" x14ac:dyDescent="0.3">
      <c r="A6648" s="27"/>
      <c r="J6648" s="27"/>
    </row>
    <row r="6649" spans="1:10" x14ac:dyDescent="0.3">
      <c r="A6649" s="27"/>
      <c r="J6649" s="27"/>
    </row>
    <row r="6650" spans="1:10" x14ac:dyDescent="0.3">
      <c r="A6650" s="27"/>
      <c r="J6650" s="27"/>
    </row>
    <row r="6651" spans="1:10" x14ac:dyDescent="0.3">
      <c r="A6651" s="27"/>
      <c r="J6651" s="27"/>
    </row>
    <row r="6652" spans="1:10" x14ac:dyDescent="0.3">
      <c r="A6652" s="27"/>
      <c r="J6652" s="27"/>
    </row>
    <row r="6653" spans="1:10" x14ac:dyDescent="0.3">
      <c r="A6653" s="27"/>
      <c r="J6653" s="27"/>
    </row>
    <row r="6654" spans="1:10" x14ac:dyDescent="0.3">
      <c r="A6654" s="27"/>
      <c r="J6654" s="27"/>
    </row>
    <row r="6655" spans="1:10" x14ac:dyDescent="0.3">
      <c r="A6655" s="27"/>
      <c r="J6655" s="27"/>
    </row>
    <row r="6656" spans="1:10" x14ac:dyDescent="0.3">
      <c r="A6656" s="27"/>
      <c r="J6656" s="27"/>
    </row>
    <row r="6657" spans="1:10" x14ac:dyDescent="0.3">
      <c r="A6657" s="27"/>
      <c r="J6657" s="27"/>
    </row>
    <row r="6658" spans="1:10" x14ac:dyDescent="0.3">
      <c r="A6658" s="27"/>
      <c r="J6658" s="27"/>
    </row>
    <row r="6659" spans="1:10" x14ac:dyDescent="0.3">
      <c r="A6659" s="27"/>
      <c r="J6659" s="27"/>
    </row>
    <row r="6660" spans="1:10" x14ac:dyDescent="0.3">
      <c r="A6660" s="27"/>
      <c r="J6660" s="27"/>
    </row>
    <row r="6661" spans="1:10" x14ac:dyDescent="0.3">
      <c r="A6661" s="27"/>
      <c r="J6661" s="27"/>
    </row>
    <row r="6662" spans="1:10" x14ac:dyDescent="0.3">
      <c r="A6662" s="27"/>
      <c r="J6662" s="27"/>
    </row>
    <row r="6663" spans="1:10" x14ac:dyDescent="0.3">
      <c r="A6663" s="27"/>
      <c r="J6663" s="27"/>
    </row>
    <row r="6664" spans="1:10" x14ac:dyDescent="0.3">
      <c r="A6664" s="27"/>
      <c r="J6664" s="27"/>
    </row>
    <row r="6665" spans="1:10" x14ac:dyDescent="0.3">
      <c r="A6665" s="27"/>
      <c r="J6665" s="27"/>
    </row>
    <row r="6666" spans="1:10" x14ac:dyDescent="0.3">
      <c r="A6666" s="27"/>
      <c r="J6666" s="27"/>
    </row>
    <row r="6667" spans="1:10" x14ac:dyDescent="0.3">
      <c r="A6667" s="27"/>
      <c r="J6667" s="27"/>
    </row>
    <row r="6668" spans="1:10" x14ac:dyDescent="0.3">
      <c r="A6668" s="27"/>
      <c r="J6668" s="27"/>
    </row>
    <row r="6669" spans="1:10" x14ac:dyDescent="0.3">
      <c r="A6669" s="27"/>
      <c r="J6669" s="27"/>
    </row>
    <row r="6670" spans="1:10" x14ac:dyDescent="0.3">
      <c r="A6670" s="27"/>
      <c r="J6670" s="27"/>
    </row>
    <row r="6671" spans="1:10" x14ac:dyDescent="0.3">
      <c r="A6671" s="27"/>
      <c r="J6671" s="27"/>
    </row>
    <row r="6672" spans="1:10" x14ac:dyDescent="0.3">
      <c r="A6672" s="27"/>
      <c r="J6672" s="27"/>
    </row>
    <row r="6673" spans="1:10" x14ac:dyDescent="0.3">
      <c r="A6673" s="27"/>
      <c r="J6673" s="27"/>
    </row>
    <row r="6674" spans="1:10" x14ac:dyDescent="0.3">
      <c r="A6674" s="27"/>
      <c r="J6674" s="27"/>
    </row>
    <row r="6675" spans="1:10" x14ac:dyDescent="0.3">
      <c r="A6675" s="27"/>
      <c r="J6675" s="27"/>
    </row>
    <row r="6676" spans="1:10" x14ac:dyDescent="0.3">
      <c r="A6676" s="27"/>
      <c r="J6676" s="27"/>
    </row>
    <row r="6677" spans="1:10" x14ac:dyDescent="0.3">
      <c r="A6677" s="27"/>
      <c r="J6677" s="27"/>
    </row>
    <row r="6678" spans="1:10" x14ac:dyDescent="0.3">
      <c r="A6678" s="27"/>
      <c r="J6678" s="27"/>
    </row>
    <row r="6679" spans="1:10" x14ac:dyDescent="0.3">
      <c r="A6679" s="27"/>
      <c r="J6679" s="27"/>
    </row>
    <row r="6680" spans="1:10" x14ac:dyDescent="0.3">
      <c r="A6680" s="27"/>
      <c r="J6680" s="27"/>
    </row>
    <row r="6681" spans="1:10" x14ac:dyDescent="0.3">
      <c r="A6681" s="27"/>
      <c r="J6681" s="27"/>
    </row>
    <row r="6682" spans="1:10" x14ac:dyDescent="0.3">
      <c r="A6682" s="27"/>
      <c r="J6682" s="27"/>
    </row>
    <row r="6683" spans="1:10" x14ac:dyDescent="0.3">
      <c r="A6683" s="27"/>
      <c r="J6683" s="27"/>
    </row>
    <row r="6684" spans="1:10" x14ac:dyDescent="0.3">
      <c r="A6684" s="27"/>
      <c r="J6684" s="27"/>
    </row>
    <row r="6685" spans="1:10" x14ac:dyDescent="0.3">
      <c r="A6685" s="27"/>
      <c r="J6685" s="27"/>
    </row>
    <row r="6686" spans="1:10" x14ac:dyDescent="0.3">
      <c r="A6686" s="27"/>
      <c r="J6686" s="27"/>
    </row>
    <row r="6687" spans="1:10" x14ac:dyDescent="0.3">
      <c r="A6687" s="27"/>
      <c r="J6687" s="27"/>
    </row>
    <row r="6688" spans="1:10" x14ac:dyDescent="0.3">
      <c r="A6688" s="27"/>
      <c r="J6688" s="27"/>
    </row>
    <row r="6689" spans="1:10" x14ac:dyDescent="0.3">
      <c r="A6689" s="27"/>
      <c r="J6689" s="27"/>
    </row>
    <row r="6690" spans="1:10" x14ac:dyDescent="0.3">
      <c r="A6690" s="27"/>
      <c r="J6690" s="27"/>
    </row>
    <row r="6691" spans="1:10" x14ac:dyDescent="0.3">
      <c r="A6691" s="27"/>
      <c r="J6691" s="27"/>
    </row>
    <row r="6692" spans="1:10" x14ac:dyDescent="0.3">
      <c r="A6692" s="27"/>
      <c r="J6692" s="27"/>
    </row>
    <row r="6693" spans="1:10" x14ac:dyDescent="0.3">
      <c r="A6693" s="27"/>
      <c r="J6693" s="27"/>
    </row>
    <row r="6694" spans="1:10" x14ac:dyDescent="0.3">
      <c r="A6694" s="27"/>
      <c r="J6694" s="27"/>
    </row>
    <row r="6695" spans="1:10" x14ac:dyDescent="0.3">
      <c r="A6695" s="27"/>
      <c r="J6695" s="27"/>
    </row>
    <row r="6696" spans="1:10" x14ac:dyDescent="0.3">
      <c r="A6696" s="27"/>
      <c r="J6696" s="27"/>
    </row>
    <row r="6697" spans="1:10" x14ac:dyDescent="0.3">
      <c r="A6697" s="27"/>
      <c r="J6697" s="27"/>
    </row>
    <row r="6698" spans="1:10" x14ac:dyDescent="0.3">
      <c r="A6698" s="27"/>
      <c r="J6698" s="27"/>
    </row>
    <row r="6699" spans="1:10" x14ac:dyDescent="0.3">
      <c r="A6699" s="27"/>
      <c r="J6699" s="27"/>
    </row>
    <row r="6700" spans="1:10" x14ac:dyDescent="0.3">
      <c r="A6700" s="27"/>
      <c r="J6700" s="27"/>
    </row>
    <row r="6701" spans="1:10" x14ac:dyDescent="0.3">
      <c r="A6701" s="27"/>
      <c r="J6701" s="27"/>
    </row>
    <row r="6702" spans="1:10" x14ac:dyDescent="0.3">
      <c r="A6702" s="27"/>
      <c r="J6702" s="27"/>
    </row>
    <row r="6703" spans="1:10" x14ac:dyDescent="0.3">
      <c r="A6703" s="27"/>
      <c r="J6703" s="27"/>
    </row>
    <row r="6704" spans="1:10" x14ac:dyDescent="0.3">
      <c r="A6704" s="27"/>
      <c r="J6704" s="27"/>
    </row>
    <row r="6705" spans="1:10" x14ac:dyDescent="0.3">
      <c r="A6705" s="27"/>
      <c r="J6705" s="27"/>
    </row>
    <row r="6706" spans="1:10" x14ac:dyDescent="0.3">
      <c r="A6706" s="27"/>
      <c r="J6706" s="27"/>
    </row>
    <row r="6707" spans="1:10" x14ac:dyDescent="0.3">
      <c r="A6707" s="27"/>
      <c r="J6707" s="27"/>
    </row>
    <row r="6708" spans="1:10" x14ac:dyDescent="0.3">
      <c r="A6708" s="27"/>
      <c r="J6708" s="27"/>
    </row>
    <row r="6709" spans="1:10" x14ac:dyDescent="0.3">
      <c r="A6709" s="27"/>
      <c r="J6709" s="27"/>
    </row>
    <row r="6710" spans="1:10" x14ac:dyDescent="0.3">
      <c r="A6710" s="27"/>
      <c r="J6710" s="27"/>
    </row>
    <row r="6711" spans="1:10" x14ac:dyDescent="0.3">
      <c r="A6711" s="27"/>
      <c r="J6711" s="27"/>
    </row>
    <row r="6712" spans="1:10" x14ac:dyDescent="0.3">
      <c r="A6712" s="27"/>
      <c r="J6712" s="27"/>
    </row>
    <row r="6713" spans="1:10" x14ac:dyDescent="0.3">
      <c r="A6713" s="27"/>
      <c r="J6713" s="27"/>
    </row>
    <row r="6714" spans="1:10" x14ac:dyDescent="0.3">
      <c r="A6714" s="27"/>
      <c r="J6714" s="27"/>
    </row>
    <row r="6715" spans="1:10" x14ac:dyDescent="0.3">
      <c r="A6715" s="27"/>
      <c r="J6715" s="27"/>
    </row>
    <row r="6716" spans="1:10" x14ac:dyDescent="0.3">
      <c r="A6716" s="27"/>
      <c r="J6716" s="27"/>
    </row>
    <row r="6717" spans="1:10" x14ac:dyDescent="0.3">
      <c r="A6717" s="27"/>
      <c r="J6717" s="27"/>
    </row>
    <row r="6718" spans="1:10" x14ac:dyDescent="0.3">
      <c r="A6718" s="27"/>
      <c r="J6718" s="27"/>
    </row>
    <row r="6719" spans="1:10" x14ac:dyDescent="0.3">
      <c r="A6719" s="27"/>
      <c r="J6719" s="27"/>
    </row>
    <row r="6720" spans="1:10" x14ac:dyDescent="0.3">
      <c r="A6720" s="27"/>
      <c r="J6720" s="27"/>
    </row>
    <row r="6721" spans="1:10" x14ac:dyDescent="0.3">
      <c r="A6721" s="27"/>
      <c r="J6721" s="27"/>
    </row>
    <row r="6722" spans="1:10" x14ac:dyDescent="0.3">
      <c r="A6722" s="27"/>
      <c r="J6722" s="27"/>
    </row>
    <row r="6723" spans="1:10" x14ac:dyDescent="0.3">
      <c r="A6723" s="27"/>
      <c r="J6723" s="27"/>
    </row>
    <row r="6724" spans="1:10" x14ac:dyDescent="0.3">
      <c r="A6724" s="27"/>
      <c r="J6724" s="27"/>
    </row>
    <row r="6725" spans="1:10" x14ac:dyDescent="0.3">
      <c r="A6725" s="27"/>
      <c r="J6725" s="27"/>
    </row>
    <row r="6726" spans="1:10" x14ac:dyDescent="0.3">
      <c r="A6726" s="27"/>
      <c r="J6726" s="27"/>
    </row>
    <row r="6727" spans="1:10" x14ac:dyDescent="0.3">
      <c r="A6727" s="27"/>
      <c r="J6727" s="27"/>
    </row>
    <row r="6728" spans="1:10" x14ac:dyDescent="0.3">
      <c r="A6728" s="27"/>
      <c r="J6728" s="27"/>
    </row>
    <row r="6729" spans="1:10" x14ac:dyDescent="0.3">
      <c r="A6729" s="27"/>
      <c r="J6729" s="27"/>
    </row>
    <row r="6730" spans="1:10" x14ac:dyDescent="0.3">
      <c r="A6730" s="27"/>
      <c r="J6730" s="27"/>
    </row>
    <row r="6731" spans="1:10" x14ac:dyDescent="0.3">
      <c r="A6731" s="27"/>
      <c r="J6731" s="27"/>
    </row>
    <row r="6732" spans="1:10" x14ac:dyDescent="0.3">
      <c r="A6732" s="27"/>
      <c r="J6732" s="27"/>
    </row>
    <row r="6733" spans="1:10" x14ac:dyDescent="0.3">
      <c r="A6733" s="27"/>
      <c r="J6733" s="27"/>
    </row>
    <row r="6734" spans="1:10" x14ac:dyDescent="0.3">
      <c r="A6734" s="27"/>
      <c r="J6734" s="27"/>
    </row>
    <row r="6735" spans="1:10" x14ac:dyDescent="0.3">
      <c r="A6735" s="27"/>
      <c r="J6735" s="27"/>
    </row>
    <row r="6736" spans="1:10" x14ac:dyDescent="0.3">
      <c r="A6736" s="27"/>
      <c r="J6736" s="27"/>
    </row>
    <row r="6737" spans="1:10" x14ac:dyDescent="0.3">
      <c r="A6737" s="27"/>
      <c r="J6737" s="27"/>
    </row>
    <row r="6738" spans="1:10" x14ac:dyDescent="0.3">
      <c r="A6738" s="27"/>
      <c r="J6738" s="27"/>
    </row>
    <row r="6739" spans="1:10" x14ac:dyDescent="0.3">
      <c r="A6739" s="27"/>
      <c r="J6739" s="27"/>
    </row>
    <row r="6740" spans="1:10" x14ac:dyDescent="0.3">
      <c r="A6740" s="27"/>
      <c r="J6740" s="27"/>
    </row>
    <row r="6741" spans="1:10" x14ac:dyDescent="0.3">
      <c r="A6741" s="27"/>
      <c r="J6741" s="27"/>
    </row>
    <row r="6742" spans="1:10" x14ac:dyDescent="0.3">
      <c r="A6742" s="27"/>
      <c r="J6742" s="27"/>
    </row>
    <row r="6743" spans="1:10" x14ac:dyDescent="0.3">
      <c r="A6743" s="27"/>
      <c r="J6743" s="27"/>
    </row>
    <row r="6744" spans="1:10" x14ac:dyDescent="0.3">
      <c r="A6744" s="27"/>
      <c r="J6744" s="27"/>
    </row>
    <row r="6745" spans="1:10" x14ac:dyDescent="0.3">
      <c r="A6745" s="27"/>
      <c r="J6745" s="27"/>
    </row>
    <row r="6746" spans="1:10" x14ac:dyDescent="0.3">
      <c r="A6746" s="27"/>
      <c r="J6746" s="27"/>
    </row>
    <row r="6747" spans="1:10" x14ac:dyDescent="0.3">
      <c r="A6747" s="27"/>
      <c r="J6747" s="27"/>
    </row>
    <row r="6748" spans="1:10" x14ac:dyDescent="0.3">
      <c r="A6748" s="27"/>
      <c r="J6748" s="27"/>
    </row>
    <row r="6749" spans="1:10" x14ac:dyDescent="0.3">
      <c r="A6749" s="27"/>
      <c r="J6749" s="27"/>
    </row>
    <row r="6750" spans="1:10" x14ac:dyDescent="0.3">
      <c r="A6750" s="27"/>
      <c r="J6750" s="27"/>
    </row>
    <row r="6751" spans="1:10" x14ac:dyDescent="0.3">
      <c r="A6751" s="27"/>
      <c r="J6751" s="27"/>
    </row>
    <row r="6752" spans="1:10" x14ac:dyDescent="0.3">
      <c r="A6752" s="27"/>
      <c r="J6752" s="27"/>
    </row>
    <row r="6753" spans="1:10" x14ac:dyDescent="0.3">
      <c r="A6753" s="27"/>
      <c r="J6753" s="27"/>
    </row>
    <row r="6754" spans="1:10" x14ac:dyDescent="0.3">
      <c r="A6754" s="27"/>
      <c r="J6754" s="27"/>
    </row>
    <row r="6755" spans="1:10" x14ac:dyDescent="0.3">
      <c r="A6755" s="27"/>
      <c r="J6755" s="27"/>
    </row>
    <row r="6756" spans="1:10" x14ac:dyDescent="0.3">
      <c r="A6756" s="27"/>
      <c r="J6756" s="27"/>
    </row>
    <row r="6757" spans="1:10" x14ac:dyDescent="0.3">
      <c r="A6757" s="27"/>
      <c r="J6757" s="27"/>
    </row>
    <row r="6758" spans="1:10" x14ac:dyDescent="0.3">
      <c r="A6758" s="27"/>
      <c r="J6758" s="27"/>
    </row>
    <row r="6759" spans="1:10" x14ac:dyDescent="0.3">
      <c r="A6759" s="27"/>
      <c r="J6759" s="27"/>
    </row>
    <row r="6760" spans="1:10" x14ac:dyDescent="0.3">
      <c r="A6760" s="27"/>
      <c r="J6760" s="27"/>
    </row>
    <row r="6761" spans="1:10" x14ac:dyDescent="0.3">
      <c r="A6761" s="27"/>
      <c r="J6761" s="27"/>
    </row>
    <row r="6762" spans="1:10" x14ac:dyDescent="0.3">
      <c r="A6762" s="27"/>
      <c r="J6762" s="27"/>
    </row>
    <row r="6763" spans="1:10" x14ac:dyDescent="0.3">
      <c r="A6763" s="27"/>
      <c r="J6763" s="27"/>
    </row>
    <row r="6764" spans="1:10" x14ac:dyDescent="0.3">
      <c r="A6764" s="27"/>
      <c r="J6764" s="27"/>
    </row>
    <row r="6765" spans="1:10" x14ac:dyDescent="0.3">
      <c r="A6765" s="27"/>
      <c r="J6765" s="27"/>
    </row>
    <row r="6766" spans="1:10" x14ac:dyDescent="0.3">
      <c r="A6766" s="27"/>
      <c r="J6766" s="27"/>
    </row>
    <row r="6767" spans="1:10" x14ac:dyDescent="0.3">
      <c r="A6767" s="27"/>
      <c r="J6767" s="27"/>
    </row>
    <row r="6768" spans="1:10" x14ac:dyDescent="0.3">
      <c r="A6768" s="27"/>
      <c r="J6768" s="27"/>
    </row>
    <row r="6769" spans="1:10" x14ac:dyDescent="0.3">
      <c r="A6769" s="27"/>
      <c r="J6769" s="27"/>
    </row>
    <row r="6770" spans="1:10" x14ac:dyDescent="0.3">
      <c r="A6770" s="27"/>
      <c r="J6770" s="27"/>
    </row>
    <row r="6771" spans="1:10" x14ac:dyDescent="0.3">
      <c r="A6771" s="27"/>
      <c r="J6771" s="27"/>
    </row>
    <row r="6772" spans="1:10" x14ac:dyDescent="0.3">
      <c r="A6772" s="27"/>
      <c r="J6772" s="27"/>
    </row>
    <row r="6773" spans="1:10" x14ac:dyDescent="0.3">
      <c r="A6773" s="27"/>
      <c r="J6773" s="27"/>
    </row>
    <row r="6774" spans="1:10" x14ac:dyDescent="0.3">
      <c r="A6774" s="27"/>
      <c r="J6774" s="27"/>
    </row>
    <row r="6775" spans="1:10" x14ac:dyDescent="0.3">
      <c r="A6775" s="27"/>
      <c r="J6775" s="27"/>
    </row>
    <row r="6776" spans="1:10" x14ac:dyDescent="0.3">
      <c r="A6776" s="27"/>
      <c r="J6776" s="27"/>
    </row>
    <row r="6777" spans="1:10" x14ac:dyDescent="0.3">
      <c r="A6777" s="27"/>
      <c r="J6777" s="27"/>
    </row>
    <row r="6778" spans="1:10" x14ac:dyDescent="0.3">
      <c r="A6778" s="27"/>
      <c r="J6778" s="27"/>
    </row>
    <row r="6779" spans="1:10" x14ac:dyDescent="0.3">
      <c r="A6779" s="27"/>
      <c r="J6779" s="27"/>
    </row>
    <row r="6780" spans="1:10" x14ac:dyDescent="0.3">
      <c r="A6780" s="27"/>
      <c r="J6780" s="27"/>
    </row>
    <row r="6781" spans="1:10" x14ac:dyDescent="0.3">
      <c r="A6781" s="27"/>
      <c r="J6781" s="27"/>
    </row>
    <row r="6782" spans="1:10" x14ac:dyDescent="0.3">
      <c r="A6782" s="27"/>
      <c r="J6782" s="27"/>
    </row>
    <row r="6783" spans="1:10" x14ac:dyDescent="0.3">
      <c r="A6783" s="27"/>
      <c r="J6783" s="27"/>
    </row>
    <row r="6784" spans="1:10" x14ac:dyDescent="0.3">
      <c r="A6784" s="27"/>
      <c r="J6784" s="27"/>
    </row>
    <row r="6785" spans="1:10" x14ac:dyDescent="0.3">
      <c r="A6785" s="27"/>
      <c r="J6785" s="27"/>
    </row>
    <row r="6786" spans="1:10" x14ac:dyDescent="0.3">
      <c r="A6786" s="27"/>
      <c r="J6786" s="27"/>
    </row>
    <row r="6787" spans="1:10" x14ac:dyDescent="0.3">
      <c r="A6787" s="27"/>
      <c r="J6787" s="27"/>
    </row>
    <row r="6788" spans="1:10" x14ac:dyDescent="0.3">
      <c r="A6788" s="27"/>
      <c r="J6788" s="27"/>
    </row>
    <row r="6789" spans="1:10" x14ac:dyDescent="0.3">
      <c r="A6789" s="27"/>
      <c r="J6789" s="27"/>
    </row>
    <row r="6790" spans="1:10" x14ac:dyDescent="0.3">
      <c r="A6790" s="27"/>
      <c r="J6790" s="27"/>
    </row>
    <row r="6791" spans="1:10" x14ac:dyDescent="0.3">
      <c r="A6791" s="27"/>
      <c r="J6791" s="27"/>
    </row>
    <row r="6792" spans="1:10" x14ac:dyDescent="0.3">
      <c r="A6792" s="27"/>
      <c r="J6792" s="27"/>
    </row>
    <row r="6793" spans="1:10" x14ac:dyDescent="0.3">
      <c r="A6793" s="27"/>
      <c r="J6793" s="27"/>
    </row>
    <row r="6794" spans="1:10" x14ac:dyDescent="0.3">
      <c r="A6794" s="27"/>
      <c r="J6794" s="27"/>
    </row>
    <row r="6795" spans="1:10" x14ac:dyDescent="0.3">
      <c r="A6795" s="27"/>
      <c r="J6795" s="27"/>
    </row>
    <row r="6796" spans="1:10" x14ac:dyDescent="0.3">
      <c r="A6796" s="27"/>
      <c r="J6796" s="27"/>
    </row>
    <row r="6797" spans="1:10" x14ac:dyDescent="0.3">
      <c r="A6797" s="27"/>
      <c r="J6797" s="27"/>
    </row>
    <row r="6798" spans="1:10" x14ac:dyDescent="0.3">
      <c r="A6798" s="27"/>
      <c r="J6798" s="27"/>
    </row>
    <row r="6799" spans="1:10" x14ac:dyDescent="0.3">
      <c r="A6799" s="27"/>
      <c r="J6799" s="27"/>
    </row>
    <row r="6800" spans="1:10" x14ac:dyDescent="0.3">
      <c r="A6800" s="27"/>
      <c r="J6800" s="27"/>
    </row>
    <row r="6801" spans="1:10" x14ac:dyDescent="0.3">
      <c r="A6801" s="27"/>
      <c r="J6801" s="27"/>
    </row>
    <row r="6802" spans="1:10" x14ac:dyDescent="0.3">
      <c r="A6802" s="27"/>
      <c r="J6802" s="27"/>
    </row>
    <row r="6803" spans="1:10" x14ac:dyDescent="0.3">
      <c r="A6803" s="27"/>
      <c r="J6803" s="27"/>
    </row>
    <row r="6804" spans="1:10" x14ac:dyDescent="0.3">
      <c r="A6804" s="27"/>
      <c r="J6804" s="27"/>
    </row>
    <row r="6805" spans="1:10" x14ac:dyDescent="0.3">
      <c r="A6805" s="27"/>
      <c r="J6805" s="27"/>
    </row>
    <row r="6806" spans="1:10" x14ac:dyDescent="0.3">
      <c r="A6806" s="27"/>
      <c r="J6806" s="27"/>
    </row>
    <row r="6807" spans="1:10" x14ac:dyDescent="0.3">
      <c r="A6807" s="27"/>
      <c r="J6807" s="27"/>
    </row>
    <row r="6808" spans="1:10" x14ac:dyDescent="0.3">
      <c r="A6808" s="27"/>
      <c r="J6808" s="27"/>
    </row>
    <row r="6809" spans="1:10" x14ac:dyDescent="0.3">
      <c r="A6809" s="27"/>
      <c r="J6809" s="27"/>
    </row>
    <row r="6810" spans="1:10" x14ac:dyDescent="0.3">
      <c r="A6810" s="27"/>
      <c r="J6810" s="27"/>
    </row>
    <row r="6811" spans="1:10" x14ac:dyDescent="0.3">
      <c r="A6811" s="27"/>
      <c r="J6811" s="27"/>
    </row>
    <row r="6812" spans="1:10" x14ac:dyDescent="0.3">
      <c r="A6812" s="27"/>
      <c r="J6812" s="27"/>
    </row>
    <row r="6813" spans="1:10" x14ac:dyDescent="0.3">
      <c r="A6813" s="27"/>
      <c r="J6813" s="27"/>
    </row>
    <row r="6814" spans="1:10" x14ac:dyDescent="0.3">
      <c r="A6814" s="27"/>
      <c r="J6814" s="27"/>
    </row>
    <row r="6815" spans="1:10" x14ac:dyDescent="0.3">
      <c r="A6815" s="27"/>
      <c r="J6815" s="27"/>
    </row>
    <row r="6816" spans="1:10" x14ac:dyDescent="0.3">
      <c r="A6816" s="27"/>
      <c r="J6816" s="27"/>
    </row>
    <row r="6817" spans="1:10" x14ac:dyDescent="0.3">
      <c r="A6817" s="27"/>
      <c r="J6817" s="27"/>
    </row>
    <row r="6818" spans="1:10" x14ac:dyDescent="0.3">
      <c r="A6818" s="27"/>
      <c r="J6818" s="27"/>
    </row>
    <row r="6819" spans="1:10" x14ac:dyDescent="0.3">
      <c r="A6819" s="27"/>
      <c r="J6819" s="27"/>
    </row>
    <row r="6820" spans="1:10" x14ac:dyDescent="0.3">
      <c r="A6820" s="27"/>
      <c r="J6820" s="27"/>
    </row>
    <row r="6821" spans="1:10" x14ac:dyDescent="0.3">
      <c r="A6821" s="27"/>
      <c r="J6821" s="27"/>
    </row>
    <row r="6822" spans="1:10" x14ac:dyDescent="0.3">
      <c r="A6822" s="27"/>
      <c r="J6822" s="27"/>
    </row>
    <row r="6823" spans="1:10" x14ac:dyDescent="0.3">
      <c r="A6823" s="27"/>
      <c r="J6823" s="27"/>
    </row>
    <row r="6824" spans="1:10" x14ac:dyDescent="0.3">
      <c r="A6824" s="27"/>
      <c r="J6824" s="27"/>
    </row>
    <row r="6825" spans="1:10" x14ac:dyDescent="0.3">
      <c r="A6825" s="27"/>
      <c r="J6825" s="27"/>
    </row>
    <row r="6826" spans="1:10" x14ac:dyDescent="0.3">
      <c r="A6826" s="27"/>
      <c r="J6826" s="27"/>
    </row>
    <row r="6827" spans="1:10" x14ac:dyDescent="0.3">
      <c r="A6827" s="27"/>
      <c r="J6827" s="27"/>
    </row>
    <row r="6828" spans="1:10" x14ac:dyDescent="0.3">
      <c r="A6828" s="27"/>
      <c r="J6828" s="27"/>
    </row>
    <row r="6829" spans="1:10" x14ac:dyDescent="0.3">
      <c r="A6829" s="27"/>
      <c r="J6829" s="27"/>
    </row>
    <row r="6830" spans="1:10" x14ac:dyDescent="0.3">
      <c r="A6830" s="27"/>
      <c r="J6830" s="27"/>
    </row>
    <row r="6831" spans="1:10" x14ac:dyDescent="0.3">
      <c r="A6831" s="27"/>
      <c r="J6831" s="27"/>
    </row>
    <row r="6832" spans="1:10" x14ac:dyDescent="0.3">
      <c r="A6832" s="27"/>
      <c r="J6832" s="27"/>
    </row>
    <row r="6833" spans="1:10" x14ac:dyDescent="0.3">
      <c r="A6833" s="27"/>
      <c r="J6833" s="27"/>
    </row>
    <row r="6834" spans="1:10" x14ac:dyDescent="0.3">
      <c r="A6834" s="27"/>
      <c r="J6834" s="27"/>
    </row>
    <row r="6835" spans="1:10" x14ac:dyDescent="0.3">
      <c r="A6835" s="27"/>
      <c r="J6835" s="27"/>
    </row>
    <row r="6836" spans="1:10" x14ac:dyDescent="0.3">
      <c r="A6836" s="27"/>
      <c r="J6836" s="27"/>
    </row>
    <row r="6837" spans="1:10" x14ac:dyDescent="0.3">
      <c r="A6837" s="27"/>
      <c r="J6837" s="27"/>
    </row>
    <row r="6838" spans="1:10" x14ac:dyDescent="0.3">
      <c r="A6838" s="27"/>
      <c r="J6838" s="27"/>
    </row>
    <row r="6839" spans="1:10" x14ac:dyDescent="0.3">
      <c r="A6839" s="27"/>
      <c r="J6839" s="27"/>
    </row>
    <row r="6840" spans="1:10" x14ac:dyDescent="0.3">
      <c r="A6840" s="27"/>
      <c r="J6840" s="27"/>
    </row>
    <row r="6841" spans="1:10" x14ac:dyDescent="0.3">
      <c r="A6841" s="27"/>
      <c r="J6841" s="27"/>
    </row>
    <row r="6842" spans="1:10" x14ac:dyDescent="0.3">
      <c r="A6842" s="27"/>
      <c r="J6842" s="27"/>
    </row>
    <row r="6843" spans="1:10" x14ac:dyDescent="0.3">
      <c r="A6843" s="27"/>
      <c r="J6843" s="27"/>
    </row>
    <row r="6844" spans="1:10" x14ac:dyDescent="0.3">
      <c r="A6844" s="27"/>
      <c r="J6844" s="27"/>
    </row>
    <row r="6845" spans="1:10" x14ac:dyDescent="0.3">
      <c r="A6845" s="27"/>
      <c r="J6845" s="27"/>
    </row>
    <row r="6846" spans="1:10" x14ac:dyDescent="0.3">
      <c r="A6846" s="27"/>
      <c r="J6846" s="27"/>
    </row>
    <row r="6847" spans="1:10" x14ac:dyDescent="0.3">
      <c r="A6847" s="27"/>
      <c r="J6847" s="27"/>
    </row>
    <row r="6848" spans="1:10" x14ac:dyDescent="0.3">
      <c r="A6848" s="27"/>
      <c r="J6848" s="27"/>
    </row>
    <row r="6849" spans="1:10" x14ac:dyDescent="0.3">
      <c r="A6849" s="27"/>
      <c r="J6849" s="27"/>
    </row>
    <row r="6850" spans="1:10" x14ac:dyDescent="0.3">
      <c r="A6850" s="27"/>
      <c r="J6850" s="27"/>
    </row>
    <row r="6851" spans="1:10" x14ac:dyDescent="0.3">
      <c r="A6851" s="27"/>
      <c r="J6851" s="27"/>
    </row>
    <row r="6852" spans="1:10" x14ac:dyDescent="0.3">
      <c r="A6852" s="27"/>
      <c r="J6852" s="27"/>
    </row>
    <row r="6853" spans="1:10" x14ac:dyDescent="0.3">
      <c r="A6853" s="27"/>
      <c r="J6853" s="27"/>
    </row>
    <row r="6854" spans="1:10" x14ac:dyDescent="0.3">
      <c r="A6854" s="27"/>
      <c r="J6854" s="27"/>
    </row>
    <row r="6855" spans="1:10" x14ac:dyDescent="0.3">
      <c r="A6855" s="27"/>
      <c r="J6855" s="27"/>
    </row>
    <row r="6856" spans="1:10" x14ac:dyDescent="0.3">
      <c r="A6856" s="27"/>
      <c r="J6856" s="27"/>
    </row>
    <row r="6857" spans="1:10" x14ac:dyDescent="0.3">
      <c r="A6857" s="27"/>
      <c r="J6857" s="27"/>
    </row>
    <row r="6858" spans="1:10" x14ac:dyDescent="0.3">
      <c r="A6858" s="27"/>
      <c r="J6858" s="27"/>
    </row>
    <row r="6859" spans="1:10" x14ac:dyDescent="0.3">
      <c r="A6859" s="27"/>
      <c r="J6859" s="27"/>
    </row>
    <row r="6860" spans="1:10" x14ac:dyDescent="0.3">
      <c r="A6860" s="27"/>
      <c r="J6860" s="27"/>
    </row>
    <row r="6861" spans="1:10" x14ac:dyDescent="0.3">
      <c r="A6861" s="27"/>
      <c r="J6861" s="27"/>
    </row>
    <row r="6862" spans="1:10" x14ac:dyDescent="0.3">
      <c r="A6862" s="27"/>
      <c r="J6862" s="27"/>
    </row>
    <row r="6863" spans="1:10" x14ac:dyDescent="0.3">
      <c r="A6863" s="27"/>
      <c r="J6863" s="27"/>
    </row>
    <row r="6864" spans="1:10" x14ac:dyDescent="0.3">
      <c r="A6864" s="27"/>
      <c r="J6864" s="27"/>
    </row>
    <row r="6865" spans="1:10" x14ac:dyDescent="0.3">
      <c r="A6865" s="27"/>
      <c r="J6865" s="27"/>
    </row>
    <row r="6866" spans="1:10" x14ac:dyDescent="0.3">
      <c r="A6866" s="27"/>
      <c r="J6866" s="27"/>
    </row>
    <row r="6867" spans="1:10" x14ac:dyDescent="0.3">
      <c r="A6867" s="27"/>
      <c r="J6867" s="27"/>
    </row>
    <row r="6868" spans="1:10" x14ac:dyDescent="0.3">
      <c r="A6868" s="27"/>
      <c r="J6868" s="27"/>
    </row>
    <row r="6869" spans="1:10" x14ac:dyDescent="0.3">
      <c r="A6869" s="27"/>
      <c r="J6869" s="27"/>
    </row>
    <row r="6870" spans="1:10" x14ac:dyDescent="0.3">
      <c r="A6870" s="27"/>
      <c r="J6870" s="27"/>
    </row>
    <row r="6871" spans="1:10" x14ac:dyDescent="0.3">
      <c r="A6871" s="27"/>
      <c r="J6871" s="27"/>
    </row>
    <row r="6872" spans="1:10" x14ac:dyDescent="0.3">
      <c r="A6872" s="27"/>
      <c r="J6872" s="27"/>
    </row>
    <row r="6873" spans="1:10" x14ac:dyDescent="0.3">
      <c r="A6873" s="27"/>
      <c r="J6873" s="27"/>
    </row>
    <row r="6874" spans="1:10" x14ac:dyDescent="0.3">
      <c r="A6874" s="27"/>
      <c r="J6874" s="27"/>
    </row>
    <row r="6875" spans="1:10" x14ac:dyDescent="0.3">
      <c r="A6875" s="27"/>
      <c r="J6875" s="27"/>
    </row>
    <row r="6876" spans="1:10" x14ac:dyDescent="0.3">
      <c r="A6876" s="27"/>
      <c r="J6876" s="27"/>
    </row>
    <row r="6877" spans="1:10" x14ac:dyDescent="0.3">
      <c r="A6877" s="27"/>
      <c r="J6877" s="27"/>
    </row>
    <row r="6878" spans="1:10" x14ac:dyDescent="0.3">
      <c r="A6878" s="27"/>
      <c r="J6878" s="27"/>
    </row>
    <row r="6879" spans="1:10" x14ac:dyDescent="0.3">
      <c r="A6879" s="27"/>
      <c r="J6879" s="27"/>
    </row>
    <row r="6880" spans="1:10" x14ac:dyDescent="0.3">
      <c r="A6880" s="27"/>
      <c r="J6880" s="27"/>
    </row>
    <row r="6881" spans="1:10" x14ac:dyDescent="0.3">
      <c r="A6881" s="27"/>
      <c r="J6881" s="27"/>
    </row>
    <row r="6882" spans="1:10" x14ac:dyDescent="0.3">
      <c r="A6882" s="27"/>
      <c r="J6882" s="27"/>
    </row>
    <row r="6883" spans="1:10" x14ac:dyDescent="0.3">
      <c r="A6883" s="27"/>
      <c r="J6883" s="27"/>
    </row>
    <row r="6884" spans="1:10" x14ac:dyDescent="0.3">
      <c r="A6884" s="27"/>
      <c r="J6884" s="27"/>
    </row>
    <row r="6885" spans="1:10" x14ac:dyDescent="0.3">
      <c r="A6885" s="27"/>
      <c r="J6885" s="27"/>
    </row>
    <row r="6886" spans="1:10" x14ac:dyDescent="0.3">
      <c r="A6886" s="27"/>
      <c r="J6886" s="27"/>
    </row>
    <row r="6887" spans="1:10" x14ac:dyDescent="0.3">
      <c r="A6887" s="27"/>
      <c r="J6887" s="27"/>
    </row>
    <row r="6888" spans="1:10" x14ac:dyDescent="0.3">
      <c r="A6888" s="27"/>
      <c r="J6888" s="27"/>
    </row>
    <row r="6889" spans="1:10" x14ac:dyDescent="0.3">
      <c r="A6889" s="27"/>
      <c r="J6889" s="27"/>
    </row>
    <row r="6890" spans="1:10" x14ac:dyDescent="0.3">
      <c r="A6890" s="27"/>
      <c r="J6890" s="27"/>
    </row>
    <row r="6891" spans="1:10" x14ac:dyDescent="0.3">
      <c r="A6891" s="27"/>
      <c r="J6891" s="27"/>
    </row>
    <row r="6892" spans="1:10" x14ac:dyDescent="0.3">
      <c r="A6892" s="27"/>
      <c r="J6892" s="27"/>
    </row>
    <row r="6893" spans="1:10" x14ac:dyDescent="0.3">
      <c r="A6893" s="27"/>
      <c r="J6893" s="27"/>
    </row>
    <row r="6894" spans="1:10" x14ac:dyDescent="0.3">
      <c r="A6894" s="27"/>
      <c r="J6894" s="27"/>
    </row>
    <row r="6895" spans="1:10" x14ac:dyDescent="0.3">
      <c r="A6895" s="27"/>
      <c r="J6895" s="27"/>
    </row>
    <row r="6896" spans="1:10" x14ac:dyDescent="0.3">
      <c r="A6896" s="27"/>
      <c r="J6896" s="27"/>
    </row>
    <row r="6897" spans="1:10" x14ac:dyDescent="0.3">
      <c r="A6897" s="27"/>
      <c r="J6897" s="27"/>
    </row>
    <row r="6898" spans="1:10" x14ac:dyDescent="0.3">
      <c r="A6898" s="27"/>
      <c r="J6898" s="27"/>
    </row>
    <row r="6899" spans="1:10" x14ac:dyDescent="0.3">
      <c r="A6899" s="27"/>
      <c r="J6899" s="27"/>
    </row>
    <row r="6900" spans="1:10" x14ac:dyDescent="0.3">
      <c r="A6900" s="27"/>
      <c r="J6900" s="27"/>
    </row>
    <row r="6901" spans="1:10" x14ac:dyDescent="0.3">
      <c r="A6901" s="27"/>
      <c r="J6901" s="27"/>
    </row>
    <row r="6902" spans="1:10" x14ac:dyDescent="0.3">
      <c r="A6902" s="27"/>
      <c r="J6902" s="27"/>
    </row>
    <row r="6903" spans="1:10" x14ac:dyDescent="0.3">
      <c r="A6903" s="27"/>
      <c r="J6903" s="27"/>
    </row>
    <row r="6904" spans="1:10" x14ac:dyDescent="0.3">
      <c r="A6904" s="27"/>
      <c r="J6904" s="27"/>
    </row>
    <row r="6905" spans="1:10" x14ac:dyDescent="0.3">
      <c r="A6905" s="27"/>
      <c r="J6905" s="27"/>
    </row>
    <row r="6906" spans="1:10" x14ac:dyDescent="0.3">
      <c r="A6906" s="27"/>
      <c r="J6906" s="27"/>
    </row>
    <row r="6907" spans="1:10" x14ac:dyDescent="0.3">
      <c r="A6907" s="27"/>
      <c r="J6907" s="27"/>
    </row>
    <row r="6908" spans="1:10" x14ac:dyDescent="0.3">
      <c r="A6908" s="27"/>
      <c r="J6908" s="27"/>
    </row>
    <row r="6909" spans="1:10" x14ac:dyDescent="0.3">
      <c r="A6909" s="27"/>
      <c r="J6909" s="27"/>
    </row>
    <row r="6910" spans="1:10" x14ac:dyDescent="0.3">
      <c r="A6910" s="27"/>
      <c r="J6910" s="27"/>
    </row>
    <row r="6911" spans="1:10" x14ac:dyDescent="0.3">
      <c r="A6911" s="27"/>
      <c r="J6911" s="27"/>
    </row>
    <row r="6912" spans="1:10" x14ac:dyDescent="0.3">
      <c r="A6912" s="27"/>
      <c r="J6912" s="27"/>
    </row>
    <row r="6913" spans="1:10" x14ac:dyDescent="0.3">
      <c r="A6913" s="27"/>
      <c r="J6913" s="27"/>
    </row>
    <row r="6914" spans="1:10" x14ac:dyDescent="0.3">
      <c r="A6914" s="27"/>
      <c r="J6914" s="27"/>
    </row>
    <row r="6915" spans="1:10" x14ac:dyDescent="0.3">
      <c r="A6915" s="27"/>
      <c r="J6915" s="27"/>
    </row>
    <row r="6916" spans="1:10" x14ac:dyDescent="0.3">
      <c r="A6916" s="27"/>
      <c r="J6916" s="27"/>
    </row>
    <row r="6917" spans="1:10" x14ac:dyDescent="0.3">
      <c r="A6917" s="27"/>
      <c r="J6917" s="27"/>
    </row>
    <row r="6918" spans="1:10" x14ac:dyDescent="0.3">
      <c r="A6918" s="27"/>
      <c r="J6918" s="27"/>
    </row>
    <row r="6919" spans="1:10" x14ac:dyDescent="0.3">
      <c r="A6919" s="27"/>
      <c r="J6919" s="27"/>
    </row>
    <row r="6920" spans="1:10" x14ac:dyDescent="0.3">
      <c r="A6920" s="27"/>
      <c r="J6920" s="27"/>
    </row>
    <row r="6921" spans="1:10" x14ac:dyDescent="0.3">
      <c r="A6921" s="27"/>
      <c r="J6921" s="27"/>
    </row>
    <row r="6922" spans="1:10" x14ac:dyDescent="0.3">
      <c r="A6922" s="27"/>
      <c r="J6922" s="27"/>
    </row>
    <row r="6923" spans="1:10" x14ac:dyDescent="0.3">
      <c r="A6923" s="27"/>
      <c r="J6923" s="27"/>
    </row>
    <row r="6924" spans="1:10" x14ac:dyDescent="0.3">
      <c r="A6924" s="27"/>
      <c r="J6924" s="27"/>
    </row>
    <row r="6925" spans="1:10" x14ac:dyDescent="0.3">
      <c r="A6925" s="27"/>
      <c r="J6925" s="27"/>
    </row>
    <row r="6926" spans="1:10" x14ac:dyDescent="0.3">
      <c r="A6926" s="27"/>
      <c r="J6926" s="27"/>
    </row>
    <row r="6927" spans="1:10" x14ac:dyDescent="0.3">
      <c r="A6927" s="27"/>
      <c r="J6927" s="27"/>
    </row>
    <row r="6928" spans="1:10" x14ac:dyDescent="0.3">
      <c r="A6928" s="27"/>
      <c r="J6928" s="27"/>
    </row>
    <row r="6929" spans="1:10" x14ac:dyDescent="0.3">
      <c r="A6929" s="27"/>
      <c r="J6929" s="27"/>
    </row>
    <row r="6930" spans="1:10" x14ac:dyDescent="0.3">
      <c r="A6930" s="27"/>
      <c r="J6930" s="27"/>
    </row>
    <row r="6931" spans="1:10" x14ac:dyDescent="0.3">
      <c r="A6931" s="27"/>
      <c r="J6931" s="27"/>
    </row>
    <row r="6932" spans="1:10" x14ac:dyDescent="0.3">
      <c r="A6932" s="27"/>
      <c r="J6932" s="27"/>
    </row>
    <row r="6933" spans="1:10" x14ac:dyDescent="0.3">
      <c r="A6933" s="27"/>
      <c r="J6933" s="27"/>
    </row>
    <row r="6934" spans="1:10" x14ac:dyDescent="0.3">
      <c r="A6934" s="27"/>
      <c r="J6934" s="27"/>
    </row>
    <row r="6935" spans="1:10" x14ac:dyDescent="0.3">
      <c r="A6935" s="27"/>
      <c r="J6935" s="27"/>
    </row>
    <row r="6936" spans="1:10" x14ac:dyDescent="0.3">
      <c r="A6936" s="27"/>
      <c r="J6936" s="27"/>
    </row>
    <row r="6937" spans="1:10" x14ac:dyDescent="0.3">
      <c r="A6937" s="27"/>
      <c r="J6937" s="27"/>
    </row>
    <row r="6938" spans="1:10" x14ac:dyDescent="0.3">
      <c r="A6938" s="27"/>
      <c r="J6938" s="27"/>
    </row>
    <row r="6939" spans="1:10" x14ac:dyDescent="0.3">
      <c r="A6939" s="27"/>
      <c r="J6939" s="27"/>
    </row>
    <row r="6940" spans="1:10" x14ac:dyDescent="0.3">
      <c r="A6940" s="27"/>
      <c r="J6940" s="27"/>
    </row>
    <row r="6941" spans="1:10" x14ac:dyDescent="0.3">
      <c r="A6941" s="27"/>
      <c r="J6941" s="27"/>
    </row>
    <row r="6942" spans="1:10" x14ac:dyDescent="0.3">
      <c r="A6942" s="27"/>
      <c r="J6942" s="27"/>
    </row>
    <row r="6943" spans="1:10" x14ac:dyDescent="0.3">
      <c r="A6943" s="27"/>
      <c r="J6943" s="27"/>
    </row>
    <row r="6944" spans="1:10" x14ac:dyDescent="0.3">
      <c r="A6944" s="27"/>
      <c r="J6944" s="27"/>
    </row>
    <row r="6945" spans="1:10" x14ac:dyDescent="0.3">
      <c r="A6945" s="27"/>
      <c r="J6945" s="27"/>
    </row>
    <row r="6946" spans="1:10" x14ac:dyDescent="0.3">
      <c r="A6946" s="27"/>
      <c r="J6946" s="27"/>
    </row>
    <row r="6947" spans="1:10" x14ac:dyDescent="0.3">
      <c r="A6947" s="27"/>
      <c r="J6947" s="27"/>
    </row>
    <row r="6948" spans="1:10" x14ac:dyDescent="0.3">
      <c r="A6948" s="27"/>
      <c r="J6948" s="27"/>
    </row>
    <row r="6949" spans="1:10" x14ac:dyDescent="0.3">
      <c r="A6949" s="27"/>
      <c r="J6949" s="27"/>
    </row>
    <row r="6950" spans="1:10" x14ac:dyDescent="0.3">
      <c r="A6950" s="27"/>
      <c r="J6950" s="27"/>
    </row>
    <row r="6951" spans="1:10" x14ac:dyDescent="0.3">
      <c r="A6951" s="27"/>
      <c r="J6951" s="27"/>
    </row>
    <row r="6952" spans="1:10" x14ac:dyDescent="0.3">
      <c r="A6952" s="27"/>
      <c r="J6952" s="27"/>
    </row>
    <row r="6953" spans="1:10" x14ac:dyDescent="0.3">
      <c r="A6953" s="27"/>
      <c r="J6953" s="27"/>
    </row>
    <row r="6954" spans="1:10" x14ac:dyDescent="0.3">
      <c r="A6954" s="27"/>
      <c r="J6954" s="27"/>
    </row>
    <row r="6955" spans="1:10" x14ac:dyDescent="0.3">
      <c r="A6955" s="27"/>
      <c r="J6955" s="27"/>
    </row>
    <row r="6956" spans="1:10" x14ac:dyDescent="0.3">
      <c r="A6956" s="27"/>
      <c r="J6956" s="27"/>
    </row>
    <row r="6957" spans="1:10" x14ac:dyDescent="0.3">
      <c r="A6957" s="27"/>
      <c r="J6957" s="27"/>
    </row>
    <row r="6958" spans="1:10" x14ac:dyDescent="0.3">
      <c r="A6958" s="27"/>
      <c r="J6958" s="27"/>
    </row>
    <row r="6959" spans="1:10" x14ac:dyDescent="0.3">
      <c r="A6959" s="27"/>
      <c r="J6959" s="27"/>
    </row>
    <row r="6960" spans="1:10" x14ac:dyDescent="0.3">
      <c r="A6960" s="27"/>
      <c r="J6960" s="27"/>
    </row>
    <row r="6961" spans="1:10" x14ac:dyDescent="0.3">
      <c r="A6961" s="27"/>
      <c r="J6961" s="27"/>
    </row>
    <row r="6962" spans="1:10" x14ac:dyDescent="0.3">
      <c r="A6962" s="27"/>
      <c r="J6962" s="27"/>
    </row>
    <row r="6963" spans="1:10" x14ac:dyDescent="0.3">
      <c r="A6963" s="27"/>
      <c r="J6963" s="27"/>
    </row>
    <row r="6964" spans="1:10" x14ac:dyDescent="0.3">
      <c r="A6964" s="27"/>
      <c r="J6964" s="27"/>
    </row>
    <row r="6965" spans="1:10" x14ac:dyDescent="0.3">
      <c r="A6965" s="27"/>
      <c r="J6965" s="27"/>
    </row>
    <row r="6966" spans="1:10" x14ac:dyDescent="0.3">
      <c r="A6966" s="27"/>
      <c r="J6966" s="27"/>
    </row>
    <row r="6967" spans="1:10" x14ac:dyDescent="0.3">
      <c r="A6967" s="27"/>
      <c r="J6967" s="27"/>
    </row>
    <row r="6968" spans="1:10" x14ac:dyDescent="0.3">
      <c r="A6968" s="27"/>
      <c r="J6968" s="27"/>
    </row>
    <row r="6969" spans="1:10" x14ac:dyDescent="0.3">
      <c r="A6969" s="27"/>
      <c r="J6969" s="27"/>
    </row>
    <row r="6970" spans="1:10" x14ac:dyDescent="0.3">
      <c r="A6970" s="27"/>
      <c r="J6970" s="27"/>
    </row>
    <row r="6971" spans="1:10" x14ac:dyDescent="0.3">
      <c r="A6971" s="27"/>
      <c r="J6971" s="27"/>
    </row>
    <row r="6972" spans="1:10" x14ac:dyDescent="0.3">
      <c r="A6972" s="27"/>
      <c r="J6972" s="27"/>
    </row>
    <row r="6973" spans="1:10" x14ac:dyDescent="0.3">
      <c r="A6973" s="27"/>
      <c r="J6973" s="27"/>
    </row>
    <row r="6974" spans="1:10" x14ac:dyDescent="0.3">
      <c r="A6974" s="27"/>
      <c r="J6974" s="27"/>
    </row>
    <row r="6975" spans="1:10" x14ac:dyDescent="0.3">
      <c r="A6975" s="27"/>
      <c r="J6975" s="27"/>
    </row>
    <row r="6976" spans="1:10" x14ac:dyDescent="0.3">
      <c r="A6976" s="27"/>
      <c r="J6976" s="27"/>
    </row>
    <row r="6977" spans="1:10" x14ac:dyDescent="0.3">
      <c r="A6977" s="27"/>
      <c r="J6977" s="27"/>
    </row>
    <row r="6978" spans="1:10" x14ac:dyDescent="0.3">
      <c r="A6978" s="27"/>
      <c r="J6978" s="27"/>
    </row>
    <row r="6979" spans="1:10" x14ac:dyDescent="0.3">
      <c r="A6979" s="27"/>
      <c r="J6979" s="27"/>
    </row>
    <row r="6980" spans="1:10" x14ac:dyDescent="0.3">
      <c r="A6980" s="27"/>
      <c r="J6980" s="27"/>
    </row>
    <row r="6981" spans="1:10" x14ac:dyDescent="0.3">
      <c r="A6981" s="27"/>
      <c r="J6981" s="27"/>
    </row>
    <row r="6982" spans="1:10" x14ac:dyDescent="0.3">
      <c r="A6982" s="27"/>
      <c r="J6982" s="27"/>
    </row>
    <row r="6983" spans="1:10" x14ac:dyDescent="0.3">
      <c r="A6983" s="27"/>
      <c r="J6983" s="27"/>
    </row>
    <row r="6984" spans="1:10" x14ac:dyDescent="0.3">
      <c r="A6984" s="27"/>
      <c r="J6984" s="27"/>
    </row>
    <row r="6985" spans="1:10" x14ac:dyDescent="0.3">
      <c r="A6985" s="27"/>
      <c r="J6985" s="27"/>
    </row>
    <row r="6986" spans="1:10" x14ac:dyDescent="0.3">
      <c r="A6986" s="27"/>
      <c r="J6986" s="27"/>
    </row>
    <row r="6987" spans="1:10" x14ac:dyDescent="0.3">
      <c r="A6987" s="27"/>
      <c r="J6987" s="27"/>
    </row>
    <row r="6988" spans="1:10" x14ac:dyDescent="0.3">
      <c r="A6988" s="27"/>
      <c r="J6988" s="27"/>
    </row>
    <row r="6989" spans="1:10" x14ac:dyDescent="0.3">
      <c r="A6989" s="27"/>
      <c r="J6989" s="27"/>
    </row>
    <row r="6990" spans="1:10" x14ac:dyDescent="0.3">
      <c r="A6990" s="27"/>
      <c r="J6990" s="27"/>
    </row>
    <row r="6991" spans="1:10" x14ac:dyDescent="0.3">
      <c r="A6991" s="27"/>
      <c r="J6991" s="27"/>
    </row>
    <row r="6992" spans="1:10" x14ac:dyDescent="0.3">
      <c r="A6992" s="27"/>
      <c r="J6992" s="27"/>
    </row>
    <row r="6993" spans="1:10" x14ac:dyDescent="0.3">
      <c r="A6993" s="27"/>
      <c r="J6993" s="27"/>
    </row>
    <row r="6994" spans="1:10" x14ac:dyDescent="0.3">
      <c r="A6994" s="27"/>
      <c r="J6994" s="27"/>
    </row>
    <row r="6995" spans="1:10" x14ac:dyDescent="0.3">
      <c r="A6995" s="27"/>
      <c r="J6995" s="27"/>
    </row>
    <row r="6996" spans="1:10" x14ac:dyDescent="0.3">
      <c r="A6996" s="27"/>
      <c r="J6996" s="27"/>
    </row>
    <row r="6997" spans="1:10" x14ac:dyDescent="0.3">
      <c r="A6997" s="27"/>
      <c r="J6997" s="27"/>
    </row>
    <row r="6998" spans="1:10" x14ac:dyDescent="0.3">
      <c r="A6998" s="27"/>
      <c r="J6998" s="27"/>
    </row>
    <row r="6999" spans="1:10" x14ac:dyDescent="0.3">
      <c r="A6999" s="27"/>
      <c r="J6999" s="27"/>
    </row>
    <row r="7000" spans="1:10" x14ac:dyDescent="0.3">
      <c r="A7000" s="27"/>
      <c r="J7000" s="27"/>
    </row>
    <row r="7001" spans="1:10" x14ac:dyDescent="0.3">
      <c r="A7001" s="27"/>
      <c r="J7001" s="27"/>
    </row>
    <row r="7002" spans="1:10" x14ac:dyDescent="0.3">
      <c r="A7002" s="27"/>
      <c r="J7002" s="27"/>
    </row>
    <row r="7003" spans="1:10" x14ac:dyDescent="0.3">
      <c r="A7003" s="27"/>
      <c r="J7003" s="27"/>
    </row>
    <row r="7004" spans="1:10" x14ac:dyDescent="0.3">
      <c r="A7004" s="27"/>
      <c r="J7004" s="27"/>
    </row>
    <row r="7005" spans="1:10" x14ac:dyDescent="0.3">
      <c r="A7005" s="27"/>
      <c r="J7005" s="27"/>
    </row>
    <row r="7006" spans="1:10" x14ac:dyDescent="0.3">
      <c r="A7006" s="27"/>
      <c r="J7006" s="27"/>
    </row>
    <row r="7007" spans="1:10" x14ac:dyDescent="0.3">
      <c r="A7007" s="27"/>
      <c r="J7007" s="27"/>
    </row>
    <row r="7008" spans="1:10" x14ac:dyDescent="0.3">
      <c r="A7008" s="27"/>
      <c r="J7008" s="27"/>
    </row>
    <row r="7009" spans="1:10" x14ac:dyDescent="0.3">
      <c r="A7009" s="27"/>
      <c r="J7009" s="27"/>
    </row>
    <row r="7010" spans="1:10" x14ac:dyDescent="0.3">
      <c r="A7010" s="27"/>
      <c r="J7010" s="27"/>
    </row>
    <row r="7011" spans="1:10" x14ac:dyDescent="0.3">
      <c r="A7011" s="27"/>
      <c r="J7011" s="27"/>
    </row>
    <row r="7012" spans="1:10" x14ac:dyDescent="0.3">
      <c r="A7012" s="27"/>
      <c r="J7012" s="27"/>
    </row>
    <row r="7013" spans="1:10" x14ac:dyDescent="0.3">
      <c r="A7013" s="27"/>
      <c r="J7013" s="27"/>
    </row>
    <row r="7014" spans="1:10" x14ac:dyDescent="0.3">
      <c r="A7014" s="27"/>
      <c r="J7014" s="27"/>
    </row>
    <row r="7015" spans="1:10" x14ac:dyDescent="0.3">
      <c r="A7015" s="27"/>
      <c r="J7015" s="27"/>
    </row>
    <row r="7016" spans="1:10" x14ac:dyDescent="0.3">
      <c r="A7016" s="27"/>
      <c r="J7016" s="27"/>
    </row>
    <row r="7017" spans="1:10" x14ac:dyDescent="0.3">
      <c r="A7017" s="27"/>
      <c r="J7017" s="27"/>
    </row>
    <row r="7018" spans="1:10" x14ac:dyDescent="0.3">
      <c r="A7018" s="27"/>
      <c r="J7018" s="27"/>
    </row>
    <row r="7019" spans="1:10" x14ac:dyDescent="0.3">
      <c r="A7019" s="27"/>
      <c r="J7019" s="27"/>
    </row>
    <row r="7020" spans="1:10" x14ac:dyDescent="0.3">
      <c r="A7020" s="27"/>
      <c r="J7020" s="27"/>
    </row>
    <row r="7021" spans="1:10" x14ac:dyDescent="0.3">
      <c r="A7021" s="27"/>
      <c r="J7021" s="27"/>
    </row>
    <row r="7022" spans="1:10" x14ac:dyDescent="0.3">
      <c r="A7022" s="27"/>
      <c r="J7022" s="27"/>
    </row>
    <row r="7023" spans="1:10" x14ac:dyDescent="0.3">
      <c r="A7023" s="27"/>
      <c r="J7023" s="27"/>
    </row>
    <row r="7024" spans="1:10" x14ac:dyDescent="0.3">
      <c r="A7024" s="27"/>
      <c r="J7024" s="27"/>
    </row>
    <row r="7025" spans="1:10" x14ac:dyDescent="0.3">
      <c r="A7025" s="27"/>
      <c r="J7025" s="27"/>
    </row>
    <row r="7026" spans="1:10" x14ac:dyDescent="0.3">
      <c r="A7026" s="27"/>
      <c r="J7026" s="27"/>
    </row>
    <row r="7027" spans="1:10" x14ac:dyDescent="0.3">
      <c r="A7027" s="27"/>
      <c r="J7027" s="27"/>
    </row>
    <row r="7028" spans="1:10" x14ac:dyDescent="0.3">
      <c r="A7028" s="27"/>
      <c r="J7028" s="27"/>
    </row>
    <row r="7029" spans="1:10" x14ac:dyDescent="0.3">
      <c r="A7029" s="27"/>
      <c r="J7029" s="27"/>
    </row>
    <row r="7030" spans="1:10" x14ac:dyDescent="0.3">
      <c r="A7030" s="27"/>
      <c r="J7030" s="27"/>
    </row>
    <row r="7031" spans="1:10" x14ac:dyDescent="0.3">
      <c r="A7031" s="27"/>
      <c r="J7031" s="27"/>
    </row>
    <row r="7032" spans="1:10" x14ac:dyDescent="0.3">
      <c r="A7032" s="27"/>
      <c r="J7032" s="27"/>
    </row>
    <row r="7033" spans="1:10" x14ac:dyDescent="0.3">
      <c r="A7033" s="27"/>
      <c r="J7033" s="27"/>
    </row>
    <row r="7034" spans="1:10" x14ac:dyDescent="0.3">
      <c r="A7034" s="27"/>
      <c r="J7034" s="27"/>
    </row>
    <row r="7035" spans="1:10" x14ac:dyDescent="0.3">
      <c r="A7035" s="27"/>
      <c r="J7035" s="27"/>
    </row>
    <row r="7036" spans="1:10" x14ac:dyDescent="0.3">
      <c r="A7036" s="27"/>
      <c r="J7036" s="27"/>
    </row>
    <row r="7037" spans="1:10" x14ac:dyDescent="0.3">
      <c r="A7037" s="27"/>
      <c r="J7037" s="27"/>
    </row>
    <row r="7038" spans="1:10" x14ac:dyDescent="0.3">
      <c r="A7038" s="27"/>
      <c r="J7038" s="27"/>
    </row>
    <row r="7039" spans="1:10" x14ac:dyDescent="0.3">
      <c r="A7039" s="27"/>
      <c r="J7039" s="27"/>
    </row>
    <row r="7040" spans="1:10" x14ac:dyDescent="0.3">
      <c r="A7040" s="27"/>
      <c r="J7040" s="27"/>
    </row>
    <row r="7041" spans="1:10" x14ac:dyDescent="0.3">
      <c r="A7041" s="27"/>
      <c r="J7041" s="27"/>
    </row>
    <row r="7042" spans="1:10" x14ac:dyDescent="0.3">
      <c r="A7042" s="27"/>
      <c r="J7042" s="27"/>
    </row>
    <row r="7043" spans="1:10" x14ac:dyDescent="0.3">
      <c r="A7043" s="27"/>
      <c r="J7043" s="27"/>
    </row>
    <row r="7044" spans="1:10" x14ac:dyDescent="0.3">
      <c r="A7044" s="27"/>
      <c r="J7044" s="27"/>
    </row>
    <row r="7045" spans="1:10" x14ac:dyDescent="0.3">
      <c r="A7045" s="27"/>
      <c r="J7045" s="27"/>
    </row>
    <row r="7046" spans="1:10" x14ac:dyDescent="0.3">
      <c r="A7046" s="27"/>
      <c r="J7046" s="27"/>
    </row>
    <row r="7047" spans="1:10" x14ac:dyDescent="0.3">
      <c r="A7047" s="27"/>
      <c r="J7047" s="27"/>
    </row>
    <row r="7048" spans="1:10" x14ac:dyDescent="0.3">
      <c r="A7048" s="27"/>
      <c r="J7048" s="27"/>
    </row>
    <row r="7049" spans="1:10" x14ac:dyDescent="0.3">
      <c r="A7049" s="27"/>
      <c r="J7049" s="27"/>
    </row>
    <row r="7050" spans="1:10" x14ac:dyDescent="0.3">
      <c r="A7050" s="27"/>
      <c r="J7050" s="27"/>
    </row>
    <row r="7051" spans="1:10" x14ac:dyDescent="0.3">
      <c r="A7051" s="27"/>
      <c r="J7051" s="27"/>
    </row>
    <row r="7052" spans="1:10" x14ac:dyDescent="0.3">
      <c r="A7052" s="27"/>
      <c r="J7052" s="27"/>
    </row>
    <row r="7053" spans="1:10" x14ac:dyDescent="0.3">
      <c r="A7053" s="27"/>
      <c r="J7053" s="27"/>
    </row>
    <row r="7054" spans="1:10" x14ac:dyDescent="0.3">
      <c r="A7054" s="27"/>
      <c r="J7054" s="27"/>
    </row>
    <row r="7055" spans="1:10" x14ac:dyDescent="0.3">
      <c r="A7055" s="27"/>
      <c r="J7055" s="27"/>
    </row>
    <row r="7056" spans="1:10" x14ac:dyDescent="0.3">
      <c r="A7056" s="27"/>
      <c r="J7056" s="27"/>
    </row>
    <row r="7057" spans="1:10" x14ac:dyDescent="0.3">
      <c r="A7057" s="27"/>
      <c r="J7057" s="27"/>
    </row>
    <row r="7058" spans="1:10" x14ac:dyDescent="0.3">
      <c r="A7058" s="27"/>
      <c r="J7058" s="27"/>
    </row>
    <row r="7059" spans="1:10" x14ac:dyDescent="0.3">
      <c r="A7059" s="27"/>
      <c r="J7059" s="27"/>
    </row>
    <row r="7060" spans="1:10" x14ac:dyDescent="0.3">
      <c r="A7060" s="27"/>
      <c r="J7060" s="27"/>
    </row>
    <row r="7061" spans="1:10" x14ac:dyDescent="0.3">
      <c r="A7061" s="27"/>
      <c r="J7061" s="27"/>
    </row>
    <row r="7062" spans="1:10" x14ac:dyDescent="0.3">
      <c r="A7062" s="27"/>
      <c r="J7062" s="27"/>
    </row>
    <row r="7063" spans="1:10" x14ac:dyDescent="0.3">
      <c r="A7063" s="27"/>
      <c r="J7063" s="27"/>
    </row>
    <row r="7064" spans="1:10" x14ac:dyDescent="0.3">
      <c r="A7064" s="27"/>
      <c r="J7064" s="27"/>
    </row>
    <row r="7065" spans="1:10" x14ac:dyDescent="0.3">
      <c r="A7065" s="27"/>
      <c r="J7065" s="27"/>
    </row>
    <row r="7066" spans="1:10" x14ac:dyDescent="0.3">
      <c r="A7066" s="27"/>
      <c r="J7066" s="27"/>
    </row>
    <row r="7067" spans="1:10" x14ac:dyDescent="0.3">
      <c r="A7067" s="27"/>
      <c r="J7067" s="27"/>
    </row>
    <row r="7068" spans="1:10" x14ac:dyDescent="0.3">
      <c r="A7068" s="27"/>
      <c r="J7068" s="27"/>
    </row>
    <row r="7069" spans="1:10" x14ac:dyDescent="0.3">
      <c r="A7069" s="27"/>
      <c r="J7069" s="27"/>
    </row>
    <row r="7070" spans="1:10" x14ac:dyDescent="0.3">
      <c r="A7070" s="27"/>
      <c r="J7070" s="27"/>
    </row>
    <row r="7071" spans="1:10" x14ac:dyDescent="0.3">
      <c r="A7071" s="27"/>
      <c r="J7071" s="27"/>
    </row>
    <row r="7072" spans="1:10" x14ac:dyDescent="0.3">
      <c r="A7072" s="27"/>
      <c r="J7072" s="27"/>
    </row>
    <row r="7073" spans="1:10" x14ac:dyDescent="0.3">
      <c r="A7073" s="27"/>
      <c r="J7073" s="27"/>
    </row>
    <row r="7074" spans="1:10" x14ac:dyDescent="0.3">
      <c r="A7074" s="27"/>
      <c r="J7074" s="27"/>
    </row>
    <row r="7075" spans="1:10" x14ac:dyDescent="0.3">
      <c r="A7075" s="27"/>
      <c r="J7075" s="27"/>
    </row>
    <row r="7076" spans="1:10" x14ac:dyDescent="0.3">
      <c r="A7076" s="27"/>
      <c r="J7076" s="27"/>
    </row>
    <row r="7077" spans="1:10" x14ac:dyDescent="0.3">
      <c r="A7077" s="27"/>
      <c r="J7077" s="27"/>
    </row>
    <row r="7078" spans="1:10" x14ac:dyDescent="0.3">
      <c r="A7078" s="27"/>
      <c r="J7078" s="27"/>
    </row>
    <row r="7079" spans="1:10" x14ac:dyDescent="0.3">
      <c r="A7079" s="27"/>
      <c r="J7079" s="27"/>
    </row>
    <row r="7080" spans="1:10" x14ac:dyDescent="0.3">
      <c r="A7080" s="27"/>
      <c r="J7080" s="27"/>
    </row>
    <row r="7081" spans="1:10" x14ac:dyDescent="0.3">
      <c r="A7081" s="27"/>
      <c r="J7081" s="27"/>
    </row>
    <row r="7082" spans="1:10" x14ac:dyDescent="0.3">
      <c r="A7082" s="27"/>
      <c r="J7082" s="27"/>
    </row>
    <row r="7083" spans="1:10" x14ac:dyDescent="0.3">
      <c r="A7083" s="27"/>
      <c r="J7083" s="27"/>
    </row>
    <row r="7084" spans="1:10" x14ac:dyDescent="0.3">
      <c r="A7084" s="27"/>
      <c r="J7084" s="27"/>
    </row>
    <row r="7085" spans="1:10" x14ac:dyDescent="0.3">
      <c r="A7085" s="27"/>
      <c r="J7085" s="27"/>
    </row>
    <row r="7086" spans="1:10" x14ac:dyDescent="0.3">
      <c r="A7086" s="27"/>
      <c r="J7086" s="27"/>
    </row>
    <row r="7087" spans="1:10" x14ac:dyDescent="0.3">
      <c r="A7087" s="27"/>
      <c r="J7087" s="27"/>
    </row>
    <row r="7088" spans="1:10" x14ac:dyDescent="0.3">
      <c r="A7088" s="27"/>
      <c r="J7088" s="27"/>
    </row>
    <row r="7089" spans="1:10" x14ac:dyDescent="0.3">
      <c r="A7089" s="27"/>
      <c r="J7089" s="27"/>
    </row>
    <row r="7090" spans="1:10" x14ac:dyDescent="0.3">
      <c r="A7090" s="27"/>
      <c r="J7090" s="27"/>
    </row>
    <row r="7091" spans="1:10" x14ac:dyDescent="0.3">
      <c r="A7091" s="27"/>
      <c r="J7091" s="27"/>
    </row>
    <row r="7092" spans="1:10" x14ac:dyDescent="0.3">
      <c r="A7092" s="27"/>
      <c r="J7092" s="27"/>
    </row>
    <row r="7093" spans="1:10" x14ac:dyDescent="0.3">
      <c r="A7093" s="27"/>
      <c r="J7093" s="27"/>
    </row>
    <row r="7094" spans="1:10" x14ac:dyDescent="0.3">
      <c r="A7094" s="27"/>
      <c r="J7094" s="27"/>
    </row>
    <row r="7095" spans="1:10" x14ac:dyDescent="0.3">
      <c r="A7095" s="27"/>
      <c r="J7095" s="27"/>
    </row>
    <row r="7096" spans="1:10" x14ac:dyDescent="0.3">
      <c r="A7096" s="27"/>
      <c r="J7096" s="27"/>
    </row>
    <row r="7097" spans="1:10" x14ac:dyDescent="0.3">
      <c r="A7097" s="27"/>
      <c r="J7097" s="27"/>
    </row>
    <row r="7098" spans="1:10" x14ac:dyDescent="0.3">
      <c r="A7098" s="27"/>
      <c r="J7098" s="27"/>
    </row>
    <row r="7099" spans="1:10" x14ac:dyDescent="0.3">
      <c r="A7099" s="27"/>
      <c r="J7099" s="27"/>
    </row>
    <row r="7100" spans="1:10" x14ac:dyDescent="0.3">
      <c r="A7100" s="27"/>
      <c r="J7100" s="27"/>
    </row>
    <row r="7101" spans="1:10" x14ac:dyDescent="0.3">
      <c r="A7101" s="27"/>
      <c r="J7101" s="27"/>
    </row>
    <row r="7102" spans="1:10" x14ac:dyDescent="0.3">
      <c r="A7102" s="27"/>
      <c r="J7102" s="27"/>
    </row>
    <row r="7103" spans="1:10" x14ac:dyDescent="0.3">
      <c r="A7103" s="27"/>
      <c r="J7103" s="27"/>
    </row>
    <row r="7104" spans="1:10" x14ac:dyDescent="0.3">
      <c r="A7104" s="27"/>
      <c r="J7104" s="27"/>
    </row>
    <row r="7105" spans="1:10" x14ac:dyDescent="0.3">
      <c r="A7105" s="27"/>
      <c r="J7105" s="27"/>
    </row>
    <row r="7106" spans="1:10" x14ac:dyDescent="0.3">
      <c r="A7106" s="27"/>
      <c r="J7106" s="27"/>
    </row>
    <row r="7107" spans="1:10" x14ac:dyDescent="0.3">
      <c r="A7107" s="27"/>
      <c r="J7107" s="27"/>
    </row>
    <row r="7108" spans="1:10" x14ac:dyDescent="0.3">
      <c r="A7108" s="27"/>
      <c r="J7108" s="27"/>
    </row>
    <row r="7109" spans="1:10" x14ac:dyDescent="0.3">
      <c r="A7109" s="27"/>
      <c r="J7109" s="27"/>
    </row>
    <row r="7110" spans="1:10" x14ac:dyDescent="0.3">
      <c r="A7110" s="27"/>
      <c r="J7110" s="27"/>
    </row>
    <row r="7111" spans="1:10" x14ac:dyDescent="0.3">
      <c r="A7111" s="27"/>
      <c r="J7111" s="27"/>
    </row>
    <row r="7112" spans="1:10" x14ac:dyDescent="0.3">
      <c r="A7112" s="27"/>
      <c r="J7112" s="27"/>
    </row>
    <row r="7113" spans="1:10" x14ac:dyDescent="0.3">
      <c r="A7113" s="27"/>
      <c r="J7113" s="27"/>
    </row>
    <row r="7114" spans="1:10" x14ac:dyDescent="0.3">
      <c r="A7114" s="27"/>
      <c r="J7114" s="27"/>
    </row>
    <row r="7115" spans="1:10" x14ac:dyDescent="0.3">
      <c r="A7115" s="27"/>
      <c r="J7115" s="27"/>
    </row>
    <row r="7116" spans="1:10" x14ac:dyDescent="0.3">
      <c r="A7116" s="27"/>
      <c r="J7116" s="27"/>
    </row>
    <row r="7117" spans="1:10" x14ac:dyDescent="0.3">
      <c r="A7117" s="27"/>
      <c r="J7117" s="27"/>
    </row>
    <row r="7118" spans="1:10" x14ac:dyDescent="0.3">
      <c r="A7118" s="27"/>
      <c r="J7118" s="27"/>
    </row>
    <row r="7119" spans="1:10" x14ac:dyDescent="0.3">
      <c r="A7119" s="27"/>
      <c r="J7119" s="27"/>
    </row>
    <row r="7120" spans="1:10" x14ac:dyDescent="0.3">
      <c r="A7120" s="27"/>
      <c r="J7120" s="27"/>
    </row>
    <row r="7121" spans="1:10" x14ac:dyDescent="0.3">
      <c r="A7121" s="27"/>
      <c r="J7121" s="27"/>
    </row>
    <row r="7122" spans="1:10" x14ac:dyDescent="0.3">
      <c r="A7122" s="27"/>
      <c r="J7122" s="27"/>
    </row>
    <row r="7123" spans="1:10" x14ac:dyDescent="0.3">
      <c r="A7123" s="27"/>
      <c r="J7123" s="27"/>
    </row>
    <row r="7124" spans="1:10" x14ac:dyDescent="0.3">
      <c r="A7124" s="27"/>
      <c r="J7124" s="27"/>
    </row>
    <row r="7125" spans="1:10" x14ac:dyDescent="0.3">
      <c r="A7125" s="27"/>
      <c r="J7125" s="27"/>
    </row>
    <row r="7126" spans="1:10" x14ac:dyDescent="0.3">
      <c r="A7126" s="27"/>
      <c r="J7126" s="27"/>
    </row>
    <row r="7127" spans="1:10" x14ac:dyDescent="0.3">
      <c r="A7127" s="27"/>
      <c r="J7127" s="27"/>
    </row>
    <row r="7128" spans="1:10" x14ac:dyDescent="0.3">
      <c r="A7128" s="27"/>
      <c r="J7128" s="27"/>
    </row>
    <row r="7129" spans="1:10" x14ac:dyDescent="0.3">
      <c r="A7129" s="27"/>
      <c r="J7129" s="27"/>
    </row>
    <row r="7130" spans="1:10" x14ac:dyDescent="0.3">
      <c r="A7130" s="27"/>
      <c r="J7130" s="27"/>
    </row>
    <row r="7131" spans="1:10" x14ac:dyDescent="0.3">
      <c r="A7131" s="27"/>
      <c r="J7131" s="27"/>
    </row>
    <row r="7132" spans="1:10" x14ac:dyDescent="0.3">
      <c r="A7132" s="27"/>
      <c r="J7132" s="27"/>
    </row>
    <row r="7133" spans="1:10" x14ac:dyDescent="0.3">
      <c r="A7133" s="27"/>
      <c r="J7133" s="27"/>
    </row>
    <row r="7134" spans="1:10" x14ac:dyDescent="0.3">
      <c r="A7134" s="27"/>
      <c r="J7134" s="27"/>
    </row>
    <row r="7135" spans="1:10" x14ac:dyDescent="0.3">
      <c r="A7135" s="27"/>
      <c r="J7135" s="27"/>
    </row>
    <row r="7136" spans="1:10" x14ac:dyDescent="0.3">
      <c r="A7136" s="27"/>
      <c r="J7136" s="27"/>
    </row>
    <row r="7137" spans="1:10" x14ac:dyDescent="0.3">
      <c r="A7137" s="27"/>
      <c r="J7137" s="27"/>
    </row>
    <row r="7138" spans="1:10" x14ac:dyDescent="0.3">
      <c r="A7138" s="27"/>
      <c r="J7138" s="27"/>
    </row>
    <row r="7139" spans="1:10" x14ac:dyDescent="0.3">
      <c r="A7139" s="27"/>
      <c r="J7139" s="27"/>
    </row>
    <row r="7140" spans="1:10" x14ac:dyDescent="0.3">
      <c r="A7140" s="27"/>
      <c r="J7140" s="27"/>
    </row>
    <row r="7141" spans="1:10" x14ac:dyDescent="0.3">
      <c r="A7141" s="27"/>
      <c r="J7141" s="27"/>
    </row>
    <row r="7142" spans="1:10" x14ac:dyDescent="0.3">
      <c r="A7142" s="27"/>
      <c r="J7142" s="27"/>
    </row>
    <row r="7143" spans="1:10" x14ac:dyDescent="0.3">
      <c r="A7143" s="27"/>
      <c r="J7143" s="27"/>
    </row>
    <row r="7144" spans="1:10" x14ac:dyDescent="0.3">
      <c r="A7144" s="27"/>
      <c r="J7144" s="27"/>
    </row>
    <row r="7145" spans="1:10" x14ac:dyDescent="0.3">
      <c r="A7145" s="27"/>
      <c r="J7145" s="27"/>
    </row>
    <row r="7146" spans="1:10" x14ac:dyDescent="0.3">
      <c r="A7146" s="27"/>
      <c r="J7146" s="27"/>
    </row>
    <row r="7147" spans="1:10" x14ac:dyDescent="0.3">
      <c r="A7147" s="27"/>
      <c r="J7147" s="27"/>
    </row>
    <row r="7148" spans="1:10" x14ac:dyDescent="0.3">
      <c r="A7148" s="27"/>
      <c r="J7148" s="27"/>
    </row>
    <row r="7149" spans="1:10" x14ac:dyDescent="0.3">
      <c r="A7149" s="27"/>
      <c r="J7149" s="27"/>
    </row>
    <row r="7150" spans="1:10" x14ac:dyDescent="0.3">
      <c r="A7150" s="27"/>
      <c r="J7150" s="27"/>
    </row>
    <row r="7151" spans="1:10" x14ac:dyDescent="0.3">
      <c r="A7151" s="27"/>
      <c r="J7151" s="27"/>
    </row>
    <row r="7152" spans="1:10" x14ac:dyDescent="0.3">
      <c r="A7152" s="27"/>
      <c r="J7152" s="27"/>
    </row>
    <row r="7153" spans="1:10" x14ac:dyDescent="0.3">
      <c r="A7153" s="27"/>
      <c r="J7153" s="27"/>
    </row>
    <row r="7154" spans="1:10" x14ac:dyDescent="0.3">
      <c r="A7154" s="27"/>
      <c r="J7154" s="27"/>
    </row>
    <row r="7155" spans="1:10" x14ac:dyDescent="0.3">
      <c r="A7155" s="27"/>
      <c r="J7155" s="27"/>
    </row>
    <row r="7156" spans="1:10" x14ac:dyDescent="0.3">
      <c r="A7156" s="27"/>
      <c r="J7156" s="27"/>
    </row>
    <row r="7157" spans="1:10" x14ac:dyDescent="0.3">
      <c r="A7157" s="27"/>
      <c r="J7157" s="27"/>
    </row>
    <row r="7158" spans="1:10" x14ac:dyDescent="0.3">
      <c r="A7158" s="27"/>
      <c r="J7158" s="27"/>
    </row>
    <row r="7159" spans="1:10" x14ac:dyDescent="0.3">
      <c r="A7159" s="27"/>
      <c r="J7159" s="27"/>
    </row>
    <row r="7160" spans="1:10" x14ac:dyDescent="0.3">
      <c r="A7160" s="27"/>
      <c r="J7160" s="27"/>
    </row>
    <row r="7161" spans="1:10" x14ac:dyDescent="0.3">
      <c r="A7161" s="27"/>
      <c r="J7161" s="27"/>
    </row>
    <row r="7162" spans="1:10" x14ac:dyDescent="0.3">
      <c r="A7162" s="27"/>
      <c r="J7162" s="27"/>
    </row>
    <row r="7163" spans="1:10" x14ac:dyDescent="0.3">
      <c r="A7163" s="27"/>
      <c r="J7163" s="27"/>
    </row>
    <row r="7164" spans="1:10" x14ac:dyDescent="0.3">
      <c r="A7164" s="27"/>
      <c r="J7164" s="27"/>
    </row>
    <row r="7165" spans="1:10" x14ac:dyDescent="0.3">
      <c r="A7165" s="27"/>
      <c r="J7165" s="27"/>
    </row>
    <row r="7166" spans="1:10" x14ac:dyDescent="0.3">
      <c r="A7166" s="27"/>
      <c r="J7166" s="27"/>
    </row>
    <row r="7167" spans="1:10" x14ac:dyDescent="0.3">
      <c r="A7167" s="27"/>
      <c r="J7167" s="27"/>
    </row>
    <row r="7168" spans="1:10" x14ac:dyDescent="0.3">
      <c r="A7168" s="27"/>
      <c r="J7168" s="27"/>
    </row>
    <row r="7169" spans="1:10" x14ac:dyDescent="0.3">
      <c r="A7169" s="27"/>
      <c r="J7169" s="27"/>
    </row>
    <row r="7170" spans="1:10" x14ac:dyDescent="0.3">
      <c r="A7170" s="27"/>
      <c r="J7170" s="27"/>
    </row>
    <row r="7171" spans="1:10" x14ac:dyDescent="0.3">
      <c r="A7171" s="27"/>
      <c r="J7171" s="27"/>
    </row>
    <row r="7172" spans="1:10" x14ac:dyDescent="0.3">
      <c r="A7172" s="27"/>
      <c r="J7172" s="27"/>
    </row>
    <row r="7173" spans="1:10" x14ac:dyDescent="0.3">
      <c r="A7173" s="27"/>
      <c r="J7173" s="27"/>
    </row>
    <row r="7174" spans="1:10" x14ac:dyDescent="0.3">
      <c r="A7174" s="27"/>
      <c r="J7174" s="27"/>
    </row>
    <row r="7175" spans="1:10" x14ac:dyDescent="0.3">
      <c r="A7175" s="27"/>
      <c r="J7175" s="27"/>
    </row>
    <row r="7176" spans="1:10" x14ac:dyDescent="0.3">
      <c r="A7176" s="27"/>
      <c r="J7176" s="27"/>
    </row>
    <row r="7177" spans="1:10" x14ac:dyDescent="0.3">
      <c r="A7177" s="27"/>
      <c r="J7177" s="27"/>
    </row>
    <row r="7178" spans="1:10" x14ac:dyDescent="0.3">
      <c r="A7178" s="27"/>
      <c r="J7178" s="27"/>
    </row>
    <row r="7179" spans="1:10" x14ac:dyDescent="0.3">
      <c r="A7179" s="27"/>
      <c r="J7179" s="27"/>
    </row>
    <row r="7180" spans="1:10" x14ac:dyDescent="0.3">
      <c r="A7180" s="27"/>
      <c r="J7180" s="27"/>
    </row>
    <row r="7181" spans="1:10" x14ac:dyDescent="0.3">
      <c r="A7181" s="27"/>
      <c r="J7181" s="27"/>
    </row>
    <row r="7182" spans="1:10" x14ac:dyDescent="0.3">
      <c r="A7182" s="27"/>
      <c r="J7182" s="27"/>
    </row>
    <row r="7183" spans="1:10" x14ac:dyDescent="0.3">
      <c r="A7183" s="27"/>
      <c r="J7183" s="27"/>
    </row>
    <row r="7184" spans="1:10" x14ac:dyDescent="0.3">
      <c r="A7184" s="27"/>
      <c r="J7184" s="27"/>
    </row>
    <row r="7185" spans="1:10" x14ac:dyDescent="0.3">
      <c r="A7185" s="27"/>
      <c r="J7185" s="27"/>
    </row>
    <row r="7186" spans="1:10" x14ac:dyDescent="0.3">
      <c r="A7186" s="27"/>
      <c r="J7186" s="27"/>
    </row>
    <row r="7187" spans="1:10" x14ac:dyDescent="0.3">
      <c r="A7187" s="27"/>
      <c r="J7187" s="27"/>
    </row>
    <row r="7188" spans="1:10" x14ac:dyDescent="0.3">
      <c r="A7188" s="27"/>
      <c r="J7188" s="27"/>
    </row>
    <row r="7189" spans="1:10" x14ac:dyDescent="0.3">
      <c r="A7189" s="27"/>
      <c r="J7189" s="27"/>
    </row>
    <row r="7190" spans="1:10" x14ac:dyDescent="0.3">
      <c r="A7190" s="27"/>
      <c r="J7190" s="27"/>
    </row>
    <row r="7191" spans="1:10" x14ac:dyDescent="0.3">
      <c r="A7191" s="27"/>
      <c r="J7191" s="27"/>
    </row>
    <row r="7192" spans="1:10" x14ac:dyDescent="0.3">
      <c r="A7192" s="27"/>
      <c r="J7192" s="27"/>
    </row>
    <row r="7193" spans="1:10" x14ac:dyDescent="0.3">
      <c r="A7193" s="27"/>
      <c r="J7193" s="27"/>
    </row>
    <row r="7194" spans="1:10" x14ac:dyDescent="0.3">
      <c r="A7194" s="27"/>
      <c r="J7194" s="27"/>
    </row>
    <row r="7195" spans="1:10" x14ac:dyDescent="0.3">
      <c r="A7195" s="27"/>
      <c r="J7195" s="27"/>
    </row>
    <row r="7196" spans="1:10" x14ac:dyDescent="0.3">
      <c r="A7196" s="27"/>
      <c r="J7196" s="27"/>
    </row>
    <row r="7197" spans="1:10" x14ac:dyDescent="0.3">
      <c r="A7197" s="27"/>
      <c r="J7197" s="27"/>
    </row>
    <row r="7198" spans="1:10" x14ac:dyDescent="0.3">
      <c r="A7198" s="27"/>
      <c r="J7198" s="27"/>
    </row>
    <row r="7199" spans="1:10" x14ac:dyDescent="0.3">
      <c r="A7199" s="27"/>
      <c r="J7199" s="27"/>
    </row>
    <row r="7200" spans="1:10" x14ac:dyDescent="0.3">
      <c r="A7200" s="27"/>
      <c r="J7200" s="27"/>
    </row>
    <row r="7201" spans="1:10" x14ac:dyDescent="0.3">
      <c r="A7201" s="27"/>
      <c r="J7201" s="27"/>
    </row>
    <row r="7202" spans="1:10" x14ac:dyDescent="0.3">
      <c r="A7202" s="27"/>
      <c r="J7202" s="27"/>
    </row>
    <row r="7203" spans="1:10" x14ac:dyDescent="0.3">
      <c r="A7203" s="27"/>
      <c r="J7203" s="27"/>
    </row>
    <row r="7204" spans="1:10" x14ac:dyDescent="0.3">
      <c r="A7204" s="27"/>
      <c r="J7204" s="27"/>
    </row>
    <row r="7205" spans="1:10" x14ac:dyDescent="0.3">
      <c r="A7205" s="27"/>
      <c r="J7205" s="27"/>
    </row>
    <row r="7206" spans="1:10" x14ac:dyDescent="0.3">
      <c r="A7206" s="27"/>
      <c r="J7206" s="27"/>
    </row>
    <row r="7207" spans="1:10" x14ac:dyDescent="0.3">
      <c r="A7207" s="27"/>
      <c r="J7207" s="27"/>
    </row>
    <row r="7208" spans="1:10" x14ac:dyDescent="0.3">
      <c r="A7208" s="27"/>
      <c r="J7208" s="27"/>
    </row>
    <row r="7209" spans="1:10" x14ac:dyDescent="0.3">
      <c r="A7209" s="27"/>
      <c r="J7209" s="27"/>
    </row>
    <row r="7210" spans="1:10" x14ac:dyDescent="0.3">
      <c r="A7210" s="27"/>
      <c r="J7210" s="27"/>
    </row>
    <row r="7211" spans="1:10" x14ac:dyDescent="0.3">
      <c r="A7211" s="27"/>
      <c r="J7211" s="27"/>
    </row>
    <row r="7212" spans="1:10" x14ac:dyDescent="0.3">
      <c r="A7212" s="27"/>
      <c r="J7212" s="27"/>
    </row>
    <row r="7213" spans="1:10" x14ac:dyDescent="0.3">
      <c r="A7213" s="27"/>
      <c r="J7213" s="27"/>
    </row>
    <row r="7214" spans="1:10" x14ac:dyDescent="0.3">
      <c r="A7214" s="27"/>
      <c r="J7214" s="27"/>
    </row>
    <row r="7215" spans="1:10" x14ac:dyDescent="0.3">
      <c r="A7215" s="27"/>
      <c r="J7215" s="27"/>
    </row>
    <row r="7216" spans="1:10" x14ac:dyDescent="0.3">
      <c r="A7216" s="27"/>
      <c r="J7216" s="27"/>
    </row>
    <row r="7217" spans="1:10" x14ac:dyDescent="0.3">
      <c r="A7217" s="27"/>
      <c r="J7217" s="27"/>
    </row>
    <row r="7218" spans="1:10" x14ac:dyDescent="0.3">
      <c r="A7218" s="27"/>
      <c r="J7218" s="27"/>
    </row>
    <row r="7219" spans="1:10" x14ac:dyDescent="0.3">
      <c r="A7219" s="27"/>
      <c r="J7219" s="27"/>
    </row>
    <row r="7220" spans="1:10" x14ac:dyDescent="0.3">
      <c r="A7220" s="27"/>
      <c r="J7220" s="27"/>
    </row>
    <row r="7221" spans="1:10" x14ac:dyDescent="0.3">
      <c r="A7221" s="27"/>
      <c r="J7221" s="27"/>
    </row>
    <row r="7222" spans="1:10" x14ac:dyDescent="0.3">
      <c r="A7222" s="27"/>
      <c r="J7222" s="27"/>
    </row>
    <row r="7223" spans="1:10" x14ac:dyDescent="0.3">
      <c r="A7223" s="27"/>
      <c r="J7223" s="27"/>
    </row>
    <row r="7224" spans="1:10" x14ac:dyDescent="0.3">
      <c r="A7224" s="27"/>
      <c r="J7224" s="27"/>
    </row>
    <row r="7225" spans="1:10" x14ac:dyDescent="0.3">
      <c r="A7225" s="27"/>
      <c r="J7225" s="27"/>
    </row>
    <row r="7226" spans="1:10" x14ac:dyDescent="0.3">
      <c r="A7226" s="27"/>
      <c r="J7226" s="27"/>
    </row>
    <row r="7227" spans="1:10" x14ac:dyDescent="0.3">
      <c r="A7227" s="27"/>
      <c r="J7227" s="27"/>
    </row>
    <row r="7228" spans="1:10" x14ac:dyDescent="0.3">
      <c r="A7228" s="27"/>
      <c r="J7228" s="27"/>
    </row>
    <row r="7229" spans="1:10" x14ac:dyDescent="0.3">
      <c r="A7229" s="27"/>
      <c r="J7229" s="27"/>
    </row>
    <row r="7230" spans="1:10" x14ac:dyDescent="0.3">
      <c r="A7230" s="27"/>
      <c r="J7230" s="27"/>
    </row>
    <row r="7231" spans="1:10" x14ac:dyDescent="0.3">
      <c r="A7231" s="27"/>
      <c r="J7231" s="27"/>
    </row>
    <row r="7232" spans="1:10" x14ac:dyDescent="0.3">
      <c r="A7232" s="27"/>
      <c r="J7232" s="27"/>
    </row>
    <row r="7233" spans="1:10" x14ac:dyDescent="0.3">
      <c r="A7233" s="27"/>
      <c r="J7233" s="27"/>
    </row>
    <row r="7234" spans="1:10" x14ac:dyDescent="0.3">
      <c r="A7234" s="27"/>
      <c r="J7234" s="27"/>
    </row>
    <row r="7235" spans="1:10" x14ac:dyDescent="0.3">
      <c r="A7235" s="27"/>
      <c r="J7235" s="27"/>
    </row>
    <row r="7236" spans="1:10" x14ac:dyDescent="0.3">
      <c r="A7236" s="27"/>
      <c r="J7236" s="27"/>
    </row>
    <row r="7237" spans="1:10" x14ac:dyDescent="0.3">
      <c r="A7237" s="27"/>
      <c r="J7237" s="27"/>
    </row>
    <row r="7238" spans="1:10" x14ac:dyDescent="0.3">
      <c r="A7238" s="27"/>
      <c r="J7238" s="27"/>
    </row>
    <row r="7239" spans="1:10" x14ac:dyDescent="0.3">
      <c r="A7239" s="27"/>
      <c r="J7239" s="27"/>
    </row>
    <row r="7240" spans="1:10" x14ac:dyDescent="0.3">
      <c r="A7240" s="27"/>
      <c r="J7240" s="27"/>
    </row>
    <row r="7241" spans="1:10" x14ac:dyDescent="0.3">
      <c r="A7241" s="27"/>
      <c r="J7241" s="27"/>
    </row>
    <row r="7242" spans="1:10" x14ac:dyDescent="0.3">
      <c r="A7242" s="27"/>
      <c r="J7242" s="27"/>
    </row>
    <row r="7243" spans="1:10" x14ac:dyDescent="0.3">
      <c r="A7243" s="27"/>
      <c r="J7243" s="27"/>
    </row>
    <row r="7244" spans="1:10" x14ac:dyDescent="0.3">
      <c r="A7244" s="27"/>
      <c r="J7244" s="27"/>
    </row>
    <row r="7245" spans="1:10" x14ac:dyDescent="0.3">
      <c r="A7245" s="27"/>
      <c r="J7245" s="27"/>
    </row>
    <row r="7246" spans="1:10" x14ac:dyDescent="0.3">
      <c r="A7246" s="27"/>
      <c r="J7246" s="27"/>
    </row>
    <row r="7247" spans="1:10" x14ac:dyDescent="0.3">
      <c r="A7247" s="27"/>
      <c r="J7247" s="27"/>
    </row>
    <row r="7248" spans="1:10" x14ac:dyDescent="0.3">
      <c r="A7248" s="27"/>
      <c r="J7248" s="27"/>
    </row>
    <row r="7249" spans="1:10" x14ac:dyDescent="0.3">
      <c r="A7249" s="27"/>
      <c r="J7249" s="27"/>
    </row>
    <row r="7250" spans="1:10" x14ac:dyDescent="0.3">
      <c r="A7250" s="27"/>
      <c r="J7250" s="27"/>
    </row>
    <row r="7251" spans="1:10" x14ac:dyDescent="0.3">
      <c r="A7251" s="27"/>
      <c r="J7251" s="27"/>
    </row>
    <row r="7252" spans="1:10" x14ac:dyDescent="0.3">
      <c r="A7252" s="27"/>
      <c r="J7252" s="27"/>
    </row>
    <row r="7253" spans="1:10" x14ac:dyDescent="0.3">
      <c r="A7253" s="27"/>
      <c r="J7253" s="27"/>
    </row>
    <row r="7254" spans="1:10" x14ac:dyDescent="0.3">
      <c r="A7254" s="27"/>
      <c r="J7254" s="27"/>
    </row>
    <row r="7255" spans="1:10" x14ac:dyDescent="0.3">
      <c r="A7255" s="27"/>
      <c r="J7255" s="27"/>
    </row>
    <row r="7256" spans="1:10" x14ac:dyDescent="0.3">
      <c r="A7256" s="27"/>
      <c r="J7256" s="27"/>
    </row>
    <row r="7257" spans="1:10" x14ac:dyDescent="0.3">
      <c r="A7257" s="27"/>
      <c r="J7257" s="27"/>
    </row>
    <row r="7258" spans="1:10" x14ac:dyDescent="0.3">
      <c r="A7258" s="27"/>
      <c r="J7258" s="27"/>
    </row>
    <row r="7259" spans="1:10" x14ac:dyDescent="0.3">
      <c r="A7259" s="27"/>
      <c r="J7259" s="27"/>
    </row>
    <row r="7260" spans="1:10" x14ac:dyDescent="0.3">
      <c r="A7260" s="27"/>
      <c r="J7260" s="27"/>
    </row>
    <row r="7261" spans="1:10" x14ac:dyDescent="0.3">
      <c r="A7261" s="27"/>
      <c r="J7261" s="27"/>
    </row>
    <row r="7262" spans="1:10" x14ac:dyDescent="0.3">
      <c r="A7262" s="27"/>
      <c r="J7262" s="27"/>
    </row>
    <row r="7263" spans="1:10" x14ac:dyDescent="0.3">
      <c r="A7263" s="27"/>
      <c r="J7263" s="27"/>
    </row>
    <row r="7264" spans="1:10" x14ac:dyDescent="0.3">
      <c r="A7264" s="27"/>
      <c r="J7264" s="27"/>
    </row>
    <row r="7265" spans="1:10" x14ac:dyDescent="0.3">
      <c r="A7265" s="27"/>
      <c r="J7265" s="27"/>
    </row>
    <row r="7266" spans="1:10" x14ac:dyDescent="0.3">
      <c r="A7266" s="27"/>
      <c r="J7266" s="27"/>
    </row>
    <row r="7267" spans="1:10" x14ac:dyDescent="0.3">
      <c r="A7267" s="27"/>
      <c r="J7267" s="27"/>
    </row>
    <row r="7268" spans="1:10" x14ac:dyDescent="0.3">
      <c r="A7268" s="27"/>
      <c r="J7268" s="27"/>
    </row>
    <row r="7269" spans="1:10" x14ac:dyDescent="0.3">
      <c r="A7269" s="27"/>
      <c r="J7269" s="27"/>
    </row>
    <row r="7270" spans="1:10" x14ac:dyDescent="0.3">
      <c r="A7270" s="27"/>
      <c r="J7270" s="27"/>
    </row>
    <row r="7271" spans="1:10" x14ac:dyDescent="0.3">
      <c r="A7271" s="27"/>
      <c r="J7271" s="27"/>
    </row>
    <row r="7272" spans="1:10" x14ac:dyDescent="0.3">
      <c r="A7272" s="27"/>
      <c r="J7272" s="27"/>
    </row>
    <row r="7273" spans="1:10" x14ac:dyDescent="0.3">
      <c r="A7273" s="27"/>
      <c r="J7273" s="27"/>
    </row>
    <row r="7274" spans="1:10" x14ac:dyDescent="0.3">
      <c r="A7274" s="27"/>
      <c r="J7274" s="27"/>
    </row>
    <row r="7275" spans="1:10" x14ac:dyDescent="0.3">
      <c r="A7275" s="27"/>
      <c r="J7275" s="27"/>
    </row>
    <row r="7276" spans="1:10" x14ac:dyDescent="0.3">
      <c r="A7276" s="27"/>
      <c r="J7276" s="27"/>
    </row>
    <row r="7277" spans="1:10" x14ac:dyDescent="0.3">
      <c r="A7277" s="27"/>
      <c r="J7277" s="27"/>
    </row>
    <row r="7278" spans="1:10" x14ac:dyDescent="0.3">
      <c r="A7278" s="27"/>
      <c r="J7278" s="27"/>
    </row>
    <row r="7279" spans="1:10" x14ac:dyDescent="0.3">
      <c r="A7279" s="27"/>
      <c r="J7279" s="27"/>
    </row>
    <row r="7280" spans="1:10" x14ac:dyDescent="0.3">
      <c r="A7280" s="27"/>
      <c r="J7280" s="27"/>
    </row>
    <row r="7281" spans="1:10" x14ac:dyDescent="0.3">
      <c r="A7281" s="27"/>
      <c r="J7281" s="27"/>
    </row>
    <row r="7282" spans="1:10" x14ac:dyDescent="0.3">
      <c r="A7282" s="27"/>
      <c r="J7282" s="27"/>
    </row>
    <row r="7283" spans="1:10" x14ac:dyDescent="0.3">
      <c r="A7283" s="27"/>
      <c r="J7283" s="27"/>
    </row>
    <row r="7284" spans="1:10" x14ac:dyDescent="0.3">
      <c r="A7284" s="27"/>
      <c r="J7284" s="27"/>
    </row>
    <row r="7285" spans="1:10" x14ac:dyDescent="0.3">
      <c r="A7285" s="27"/>
      <c r="J7285" s="27"/>
    </row>
    <row r="7286" spans="1:10" x14ac:dyDescent="0.3">
      <c r="A7286" s="27"/>
      <c r="J7286" s="27"/>
    </row>
    <row r="7287" spans="1:10" x14ac:dyDescent="0.3">
      <c r="A7287" s="27"/>
      <c r="J7287" s="27"/>
    </row>
    <row r="7288" spans="1:10" x14ac:dyDescent="0.3">
      <c r="A7288" s="27"/>
      <c r="J7288" s="27"/>
    </row>
    <row r="7289" spans="1:10" x14ac:dyDescent="0.3">
      <c r="A7289" s="27"/>
      <c r="J7289" s="27"/>
    </row>
    <row r="7290" spans="1:10" x14ac:dyDescent="0.3">
      <c r="A7290" s="27"/>
      <c r="J7290" s="27"/>
    </row>
    <row r="7291" spans="1:10" x14ac:dyDescent="0.3">
      <c r="A7291" s="27"/>
      <c r="J7291" s="27"/>
    </row>
    <row r="7292" spans="1:10" x14ac:dyDescent="0.3">
      <c r="A7292" s="27"/>
      <c r="J7292" s="27"/>
    </row>
    <row r="7293" spans="1:10" x14ac:dyDescent="0.3">
      <c r="A7293" s="27"/>
      <c r="J7293" s="27"/>
    </row>
    <row r="7294" spans="1:10" x14ac:dyDescent="0.3">
      <c r="A7294" s="27"/>
      <c r="J7294" s="27"/>
    </row>
    <row r="7295" spans="1:10" x14ac:dyDescent="0.3">
      <c r="A7295" s="27"/>
      <c r="J7295" s="27"/>
    </row>
    <row r="7296" spans="1:10" x14ac:dyDescent="0.3">
      <c r="A7296" s="27"/>
      <c r="J7296" s="27"/>
    </row>
    <row r="7297" spans="1:10" x14ac:dyDescent="0.3">
      <c r="A7297" s="27"/>
      <c r="J7297" s="27"/>
    </row>
    <row r="7298" spans="1:10" x14ac:dyDescent="0.3">
      <c r="A7298" s="27"/>
      <c r="J7298" s="27"/>
    </row>
    <row r="7299" spans="1:10" x14ac:dyDescent="0.3">
      <c r="A7299" s="27"/>
      <c r="J7299" s="27"/>
    </row>
    <row r="7300" spans="1:10" x14ac:dyDescent="0.3">
      <c r="A7300" s="27"/>
      <c r="J7300" s="27"/>
    </row>
    <row r="7301" spans="1:10" x14ac:dyDescent="0.3">
      <c r="A7301" s="27"/>
      <c r="J7301" s="27"/>
    </row>
    <row r="7302" spans="1:10" x14ac:dyDescent="0.3">
      <c r="A7302" s="27"/>
      <c r="J7302" s="27"/>
    </row>
    <row r="7303" spans="1:10" x14ac:dyDescent="0.3">
      <c r="A7303" s="27"/>
      <c r="J7303" s="27"/>
    </row>
    <row r="7304" spans="1:10" x14ac:dyDescent="0.3">
      <c r="A7304" s="27"/>
      <c r="J7304" s="27"/>
    </row>
    <row r="7305" spans="1:10" x14ac:dyDescent="0.3">
      <c r="A7305" s="27"/>
      <c r="J7305" s="27"/>
    </row>
    <row r="7306" spans="1:10" x14ac:dyDescent="0.3">
      <c r="A7306" s="27"/>
      <c r="J7306" s="27"/>
    </row>
    <row r="7307" spans="1:10" x14ac:dyDescent="0.3">
      <c r="A7307" s="27"/>
      <c r="J7307" s="27"/>
    </row>
    <row r="7308" spans="1:10" x14ac:dyDescent="0.3">
      <c r="A7308" s="27"/>
      <c r="J7308" s="27"/>
    </row>
    <row r="7309" spans="1:10" x14ac:dyDescent="0.3">
      <c r="A7309" s="27"/>
      <c r="J7309" s="27"/>
    </row>
    <row r="7310" spans="1:10" x14ac:dyDescent="0.3">
      <c r="A7310" s="27"/>
      <c r="J7310" s="27"/>
    </row>
    <row r="7311" spans="1:10" x14ac:dyDescent="0.3">
      <c r="A7311" s="27"/>
      <c r="J7311" s="27"/>
    </row>
    <row r="7312" spans="1:10" x14ac:dyDescent="0.3">
      <c r="A7312" s="27"/>
      <c r="J7312" s="27"/>
    </row>
    <row r="7313" spans="1:10" x14ac:dyDescent="0.3">
      <c r="A7313" s="27"/>
      <c r="J7313" s="27"/>
    </row>
    <row r="7314" spans="1:10" x14ac:dyDescent="0.3">
      <c r="A7314" s="27"/>
      <c r="J7314" s="27"/>
    </row>
    <row r="7315" spans="1:10" x14ac:dyDescent="0.3">
      <c r="A7315" s="27"/>
      <c r="J7315" s="27"/>
    </row>
    <row r="7316" spans="1:10" x14ac:dyDescent="0.3">
      <c r="A7316" s="27"/>
      <c r="J7316" s="27"/>
    </row>
    <row r="7317" spans="1:10" x14ac:dyDescent="0.3">
      <c r="A7317" s="27"/>
      <c r="J7317" s="27"/>
    </row>
    <row r="7318" spans="1:10" x14ac:dyDescent="0.3">
      <c r="A7318" s="27"/>
      <c r="J7318" s="27"/>
    </row>
    <row r="7319" spans="1:10" x14ac:dyDescent="0.3">
      <c r="A7319" s="27"/>
      <c r="J7319" s="27"/>
    </row>
    <row r="7320" spans="1:10" x14ac:dyDescent="0.3">
      <c r="A7320" s="27"/>
      <c r="J7320" s="27"/>
    </row>
    <row r="7321" spans="1:10" x14ac:dyDescent="0.3">
      <c r="A7321" s="27"/>
      <c r="J7321" s="27"/>
    </row>
    <row r="7322" spans="1:10" x14ac:dyDescent="0.3">
      <c r="A7322" s="27"/>
      <c r="J7322" s="27"/>
    </row>
    <row r="7323" spans="1:10" x14ac:dyDescent="0.3">
      <c r="A7323" s="27"/>
      <c r="J7323" s="27"/>
    </row>
    <row r="7324" spans="1:10" x14ac:dyDescent="0.3">
      <c r="A7324" s="27"/>
      <c r="J7324" s="27"/>
    </row>
    <row r="7325" spans="1:10" x14ac:dyDescent="0.3">
      <c r="A7325" s="27"/>
      <c r="J7325" s="27"/>
    </row>
    <row r="7326" spans="1:10" x14ac:dyDescent="0.3">
      <c r="A7326" s="27"/>
      <c r="J7326" s="27"/>
    </row>
    <row r="7327" spans="1:10" x14ac:dyDescent="0.3">
      <c r="A7327" s="27"/>
      <c r="J7327" s="27"/>
    </row>
    <row r="7328" spans="1:10" x14ac:dyDescent="0.3">
      <c r="A7328" s="27"/>
      <c r="J7328" s="27"/>
    </row>
    <row r="7329" spans="1:10" x14ac:dyDescent="0.3">
      <c r="A7329" s="27"/>
      <c r="J7329" s="27"/>
    </row>
    <row r="7330" spans="1:10" x14ac:dyDescent="0.3">
      <c r="A7330" s="27"/>
      <c r="J7330" s="27"/>
    </row>
    <row r="7331" spans="1:10" x14ac:dyDescent="0.3">
      <c r="A7331" s="27"/>
      <c r="J7331" s="27"/>
    </row>
    <row r="7332" spans="1:10" x14ac:dyDescent="0.3">
      <c r="A7332" s="27"/>
      <c r="J7332" s="27"/>
    </row>
    <row r="7333" spans="1:10" x14ac:dyDescent="0.3">
      <c r="A7333" s="27"/>
      <c r="J7333" s="27"/>
    </row>
    <row r="7334" spans="1:10" x14ac:dyDescent="0.3">
      <c r="A7334" s="27"/>
      <c r="J7334" s="27"/>
    </row>
    <row r="7335" spans="1:10" x14ac:dyDescent="0.3">
      <c r="A7335" s="27"/>
      <c r="J7335" s="27"/>
    </row>
    <row r="7336" spans="1:10" x14ac:dyDescent="0.3">
      <c r="A7336" s="27"/>
      <c r="J7336" s="27"/>
    </row>
    <row r="7337" spans="1:10" x14ac:dyDescent="0.3">
      <c r="A7337" s="27"/>
      <c r="J7337" s="27"/>
    </row>
    <row r="7338" spans="1:10" x14ac:dyDescent="0.3">
      <c r="A7338" s="27"/>
      <c r="J7338" s="27"/>
    </row>
    <row r="7339" spans="1:10" x14ac:dyDescent="0.3">
      <c r="A7339" s="27"/>
      <c r="J7339" s="27"/>
    </row>
    <row r="7340" spans="1:10" x14ac:dyDescent="0.3">
      <c r="A7340" s="27"/>
      <c r="J7340" s="27"/>
    </row>
    <row r="7341" spans="1:10" x14ac:dyDescent="0.3">
      <c r="A7341" s="27"/>
      <c r="J7341" s="27"/>
    </row>
    <row r="7342" spans="1:10" x14ac:dyDescent="0.3">
      <c r="A7342" s="27"/>
      <c r="J7342" s="27"/>
    </row>
    <row r="7343" spans="1:10" x14ac:dyDescent="0.3">
      <c r="A7343" s="27"/>
      <c r="J7343" s="27"/>
    </row>
    <row r="7344" spans="1:10" x14ac:dyDescent="0.3">
      <c r="A7344" s="27"/>
      <c r="J7344" s="27"/>
    </row>
    <row r="7345" spans="1:10" x14ac:dyDescent="0.3">
      <c r="A7345" s="27"/>
      <c r="J7345" s="27"/>
    </row>
    <row r="7346" spans="1:10" x14ac:dyDescent="0.3">
      <c r="A7346" s="27"/>
      <c r="J7346" s="27"/>
    </row>
    <row r="7347" spans="1:10" x14ac:dyDescent="0.3">
      <c r="A7347" s="27"/>
      <c r="J7347" s="27"/>
    </row>
    <row r="7348" spans="1:10" x14ac:dyDescent="0.3">
      <c r="A7348" s="27"/>
      <c r="J7348" s="27"/>
    </row>
    <row r="7349" spans="1:10" x14ac:dyDescent="0.3">
      <c r="A7349" s="27"/>
      <c r="J7349" s="27"/>
    </row>
    <row r="7350" spans="1:10" x14ac:dyDescent="0.3">
      <c r="A7350" s="27"/>
      <c r="J7350" s="27"/>
    </row>
    <row r="7351" spans="1:10" x14ac:dyDescent="0.3">
      <c r="A7351" s="27"/>
      <c r="J7351" s="27"/>
    </row>
    <row r="7352" spans="1:10" x14ac:dyDescent="0.3">
      <c r="A7352" s="27"/>
      <c r="J7352" s="27"/>
    </row>
    <row r="7353" spans="1:10" x14ac:dyDescent="0.3">
      <c r="A7353" s="27"/>
      <c r="J7353" s="27"/>
    </row>
    <row r="7354" spans="1:10" x14ac:dyDescent="0.3">
      <c r="A7354" s="27"/>
      <c r="J7354" s="27"/>
    </row>
    <row r="7355" spans="1:10" x14ac:dyDescent="0.3">
      <c r="A7355" s="27"/>
      <c r="J7355" s="27"/>
    </row>
    <row r="7356" spans="1:10" x14ac:dyDescent="0.3">
      <c r="A7356" s="27"/>
      <c r="J7356" s="27"/>
    </row>
    <row r="7357" spans="1:10" x14ac:dyDescent="0.3">
      <c r="A7357" s="27"/>
      <c r="J7357" s="27"/>
    </row>
    <row r="7358" spans="1:10" x14ac:dyDescent="0.3">
      <c r="A7358" s="27"/>
      <c r="J7358" s="27"/>
    </row>
    <row r="7359" spans="1:10" x14ac:dyDescent="0.3">
      <c r="A7359" s="27"/>
      <c r="J7359" s="27"/>
    </row>
    <row r="7360" spans="1:10" x14ac:dyDescent="0.3">
      <c r="A7360" s="27"/>
      <c r="J7360" s="27"/>
    </row>
    <row r="7361" spans="1:10" x14ac:dyDescent="0.3">
      <c r="A7361" s="27"/>
      <c r="J7361" s="27"/>
    </row>
    <row r="7362" spans="1:10" x14ac:dyDescent="0.3">
      <c r="A7362" s="27"/>
      <c r="J7362" s="27"/>
    </row>
    <row r="7363" spans="1:10" x14ac:dyDescent="0.3">
      <c r="A7363" s="27"/>
      <c r="J7363" s="27"/>
    </row>
    <row r="7364" spans="1:10" x14ac:dyDescent="0.3">
      <c r="A7364" s="27"/>
      <c r="J7364" s="27"/>
    </row>
    <row r="7365" spans="1:10" x14ac:dyDescent="0.3">
      <c r="A7365" s="27"/>
      <c r="J7365" s="27"/>
    </row>
    <row r="7366" spans="1:10" x14ac:dyDescent="0.3">
      <c r="A7366" s="27"/>
      <c r="J7366" s="27"/>
    </row>
    <row r="7367" spans="1:10" x14ac:dyDescent="0.3">
      <c r="A7367" s="27"/>
      <c r="J7367" s="27"/>
    </row>
    <row r="7368" spans="1:10" x14ac:dyDescent="0.3">
      <c r="A7368" s="27"/>
      <c r="J7368" s="27"/>
    </row>
    <row r="7369" spans="1:10" x14ac:dyDescent="0.3">
      <c r="A7369" s="27"/>
      <c r="J7369" s="27"/>
    </row>
    <row r="7370" spans="1:10" x14ac:dyDescent="0.3">
      <c r="A7370" s="27"/>
      <c r="J7370" s="27"/>
    </row>
    <row r="7371" spans="1:10" x14ac:dyDescent="0.3">
      <c r="A7371" s="27"/>
      <c r="J7371" s="27"/>
    </row>
    <row r="7372" spans="1:10" x14ac:dyDescent="0.3">
      <c r="A7372" s="27"/>
      <c r="J7372" s="27"/>
    </row>
    <row r="7373" spans="1:10" x14ac:dyDescent="0.3">
      <c r="A7373" s="27"/>
      <c r="J7373" s="27"/>
    </row>
    <row r="7374" spans="1:10" x14ac:dyDescent="0.3">
      <c r="A7374" s="27"/>
      <c r="J7374" s="27"/>
    </row>
    <row r="7375" spans="1:10" x14ac:dyDescent="0.3">
      <c r="A7375" s="27"/>
      <c r="J7375" s="27"/>
    </row>
    <row r="7376" spans="1:10" x14ac:dyDescent="0.3">
      <c r="A7376" s="27"/>
      <c r="J7376" s="27"/>
    </row>
    <row r="7377" spans="1:10" x14ac:dyDescent="0.3">
      <c r="A7377" s="27"/>
      <c r="J7377" s="27"/>
    </row>
    <row r="7378" spans="1:10" x14ac:dyDescent="0.3">
      <c r="A7378" s="27"/>
      <c r="J7378" s="27"/>
    </row>
    <row r="7379" spans="1:10" x14ac:dyDescent="0.3">
      <c r="A7379" s="27"/>
      <c r="J7379" s="27"/>
    </row>
    <row r="7380" spans="1:10" x14ac:dyDescent="0.3">
      <c r="A7380" s="27"/>
      <c r="J7380" s="27"/>
    </row>
    <row r="7381" spans="1:10" x14ac:dyDescent="0.3">
      <c r="A7381" s="27"/>
      <c r="J7381" s="27"/>
    </row>
    <row r="7382" spans="1:10" x14ac:dyDescent="0.3">
      <c r="A7382" s="27"/>
      <c r="J7382" s="27"/>
    </row>
    <row r="7383" spans="1:10" x14ac:dyDescent="0.3">
      <c r="A7383" s="27"/>
      <c r="J7383" s="27"/>
    </row>
    <row r="7384" spans="1:10" x14ac:dyDescent="0.3">
      <c r="A7384" s="27"/>
      <c r="J7384" s="27"/>
    </row>
    <row r="7385" spans="1:10" x14ac:dyDescent="0.3">
      <c r="A7385" s="27"/>
      <c r="J7385" s="27"/>
    </row>
    <row r="7386" spans="1:10" x14ac:dyDescent="0.3">
      <c r="A7386" s="27"/>
      <c r="J7386" s="27"/>
    </row>
    <row r="7387" spans="1:10" x14ac:dyDescent="0.3">
      <c r="A7387" s="27"/>
      <c r="J7387" s="27"/>
    </row>
    <row r="7388" spans="1:10" x14ac:dyDescent="0.3">
      <c r="A7388" s="27"/>
      <c r="J7388" s="27"/>
    </row>
    <row r="7389" spans="1:10" x14ac:dyDescent="0.3">
      <c r="A7389" s="27"/>
      <c r="J7389" s="27"/>
    </row>
    <row r="7390" spans="1:10" x14ac:dyDescent="0.3">
      <c r="A7390" s="27"/>
      <c r="J7390" s="27"/>
    </row>
    <row r="7391" spans="1:10" x14ac:dyDescent="0.3">
      <c r="A7391" s="27"/>
      <c r="J7391" s="27"/>
    </row>
    <row r="7392" spans="1:10" x14ac:dyDescent="0.3">
      <c r="A7392" s="27"/>
      <c r="J7392" s="27"/>
    </row>
    <row r="7393" spans="1:10" x14ac:dyDescent="0.3">
      <c r="A7393" s="27"/>
      <c r="J7393" s="27"/>
    </row>
    <row r="7394" spans="1:10" x14ac:dyDescent="0.3">
      <c r="A7394" s="27"/>
      <c r="J7394" s="27"/>
    </row>
    <row r="7395" spans="1:10" x14ac:dyDescent="0.3">
      <c r="A7395" s="27"/>
      <c r="J7395" s="27"/>
    </row>
    <row r="7396" spans="1:10" x14ac:dyDescent="0.3">
      <c r="A7396" s="27"/>
      <c r="J7396" s="27"/>
    </row>
    <row r="7397" spans="1:10" x14ac:dyDescent="0.3">
      <c r="A7397" s="27"/>
      <c r="J7397" s="27"/>
    </row>
    <row r="7398" spans="1:10" x14ac:dyDescent="0.3">
      <c r="A7398" s="27"/>
      <c r="J7398" s="27"/>
    </row>
    <row r="7399" spans="1:10" x14ac:dyDescent="0.3">
      <c r="A7399" s="27"/>
      <c r="J7399" s="27"/>
    </row>
    <row r="7400" spans="1:10" x14ac:dyDescent="0.3">
      <c r="A7400" s="27"/>
      <c r="J7400" s="27"/>
    </row>
    <row r="7401" spans="1:10" x14ac:dyDescent="0.3">
      <c r="A7401" s="27"/>
      <c r="J7401" s="27"/>
    </row>
    <row r="7402" spans="1:10" x14ac:dyDescent="0.3">
      <c r="A7402" s="27"/>
      <c r="J7402" s="27"/>
    </row>
    <row r="7403" spans="1:10" x14ac:dyDescent="0.3">
      <c r="A7403" s="27"/>
      <c r="J7403" s="27"/>
    </row>
    <row r="7404" spans="1:10" x14ac:dyDescent="0.3">
      <c r="A7404" s="27"/>
      <c r="J7404" s="27"/>
    </row>
    <row r="7405" spans="1:10" x14ac:dyDescent="0.3">
      <c r="A7405" s="27"/>
      <c r="J7405" s="27"/>
    </row>
    <row r="7406" spans="1:10" x14ac:dyDescent="0.3">
      <c r="A7406" s="27"/>
      <c r="J7406" s="27"/>
    </row>
    <row r="7407" spans="1:10" x14ac:dyDescent="0.3">
      <c r="A7407" s="27"/>
      <c r="J7407" s="27"/>
    </row>
    <row r="7408" spans="1:10" x14ac:dyDescent="0.3">
      <c r="A7408" s="27"/>
      <c r="J7408" s="27"/>
    </row>
    <row r="7409" spans="1:10" x14ac:dyDescent="0.3">
      <c r="A7409" s="27"/>
      <c r="J7409" s="27"/>
    </row>
    <row r="7410" spans="1:10" x14ac:dyDescent="0.3">
      <c r="A7410" s="27"/>
      <c r="J7410" s="27"/>
    </row>
    <row r="7411" spans="1:10" x14ac:dyDescent="0.3">
      <c r="A7411" s="27"/>
      <c r="J7411" s="27"/>
    </row>
    <row r="7412" spans="1:10" x14ac:dyDescent="0.3">
      <c r="A7412" s="27"/>
      <c r="J7412" s="27"/>
    </row>
    <row r="7413" spans="1:10" x14ac:dyDescent="0.3">
      <c r="A7413" s="27"/>
      <c r="J7413" s="27"/>
    </row>
    <row r="7414" spans="1:10" x14ac:dyDescent="0.3">
      <c r="A7414" s="27"/>
      <c r="J7414" s="27"/>
    </row>
    <row r="7415" spans="1:10" x14ac:dyDescent="0.3">
      <c r="A7415" s="27"/>
      <c r="J7415" s="27"/>
    </row>
    <row r="7416" spans="1:10" x14ac:dyDescent="0.3">
      <c r="A7416" s="27"/>
      <c r="J7416" s="27"/>
    </row>
    <row r="7417" spans="1:10" x14ac:dyDescent="0.3">
      <c r="A7417" s="27"/>
      <c r="J7417" s="27"/>
    </row>
    <row r="7418" spans="1:10" x14ac:dyDescent="0.3">
      <c r="A7418" s="27"/>
      <c r="J7418" s="27"/>
    </row>
    <row r="7419" spans="1:10" x14ac:dyDescent="0.3">
      <c r="A7419" s="27"/>
      <c r="J7419" s="27"/>
    </row>
    <row r="7420" spans="1:10" x14ac:dyDescent="0.3">
      <c r="A7420" s="27"/>
      <c r="J7420" s="27"/>
    </row>
    <row r="7421" spans="1:10" x14ac:dyDescent="0.3">
      <c r="A7421" s="27"/>
      <c r="J7421" s="27"/>
    </row>
    <row r="7422" spans="1:10" x14ac:dyDescent="0.3">
      <c r="A7422" s="27"/>
      <c r="J7422" s="27"/>
    </row>
    <row r="7423" spans="1:10" x14ac:dyDescent="0.3">
      <c r="A7423" s="27"/>
      <c r="J7423" s="27"/>
    </row>
    <row r="7424" spans="1:10" x14ac:dyDescent="0.3">
      <c r="A7424" s="27"/>
      <c r="J7424" s="27"/>
    </row>
    <row r="7425" spans="1:10" x14ac:dyDescent="0.3">
      <c r="A7425" s="27"/>
      <c r="J7425" s="27"/>
    </row>
    <row r="7426" spans="1:10" x14ac:dyDescent="0.3">
      <c r="A7426" s="27"/>
      <c r="J7426" s="27"/>
    </row>
    <row r="7427" spans="1:10" x14ac:dyDescent="0.3">
      <c r="A7427" s="27"/>
      <c r="J7427" s="27"/>
    </row>
    <row r="7428" spans="1:10" x14ac:dyDescent="0.3">
      <c r="A7428" s="27"/>
      <c r="J7428" s="27"/>
    </row>
    <row r="7429" spans="1:10" x14ac:dyDescent="0.3">
      <c r="A7429" s="27"/>
      <c r="J7429" s="27"/>
    </row>
    <row r="7430" spans="1:10" x14ac:dyDescent="0.3">
      <c r="A7430" s="27"/>
      <c r="J7430" s="27"/>
    </row>
    <row r="7431" spans="1:10" x14ac:dyDescent="0.3">
      <c r="A7431" s="27"/>
      <c r="J7431" s="27"/>
    </row>
    <row r="7432" spans="1:10" x14ac:dyDescent="0.3">
      <c r="A7432" s="27"/>
      <c r="J7432" s="27"/>
    </row>
    <row r="7433" spans="1:10" x14ac:dyDescent="0.3">
      <c r="A7433" s="27"/>
      <c r="J7433" s="27"/>
    </row>
    <row r="7434" spans="1:10" x14ac:dyDescent="0.3">
      <c r="A7434" s="27"/>
      <c r="J7434" s="27"/>
    </row>
    <row r="7435" spans="1:10" x14ac:dyDescent="0.3">
      <c r="A7435" s="27"/>
      <c r="J7435" s="27"/>
    </row>
    <row r="7436" spans="1:10" x14ac:dyDescent="0.3">
      <c r="A7436" s="27"/>
      <c r="J7436" s="27"/>
    </row>
    <row r="7437" spans="1:10" x14ac:dyDescent="0.3">
      <c r="A7437" s="27"/>
      <c r="J7437" s="27"/>
    </row>
    <row r="7438" spans="1:10" x14ac:dyDescent="0.3">
      <c r="A7438" s="27"/>
      <c r="J7438" s="27"/>
    </row>
    <row r="7439" spans="1:10" x14ac:dyDescent="0.3">
      <c r="A7439" s="27"/>
      <c r="J7439" s="27"/>
    </row>
    <row r="7440" spans="1:10" x14ac:dyDescent="0.3">
      <c r="A7440" s="27"/>
      <c r="J7440" s="27"/>
    </row>
    <row r="7441" spans="1:10" x14ac:dyDescent="0.3">
      <c r="A7441" s="27"/>
      <c r="J7441" s="27"/>
    </row>
    <row r="7442" spans="1:10" x14ac:dyDescent="0.3">
      <c r="A7442" s="27"/>
      <c r="J7442" s="27"/>
    </row>
    <row r="7443" spans="1:10" x14ac:dyDescent="0.3">
      <c r="A7443" s="27"/>
      <c r="J7443" s="27"/>
    </row>
    <row r="7444" spans="1:10" x14ac:dyDescent="0.3">
      <c r="A7444" s="27"/>
      <c r="J7444" s="27"/>
    </row>
    <row r="7445" spans="1:10" x14ac:dyDescent="0.3">
      <c r="A7445" s="27"/>
      <c r="J7445" s="27"/>
    </row>
    <row r="7446" spans="1:10" x14ac:dyDescent="0.3">
      <c r="A7446" s="27"/>
      <c r="J7446" s="27"/>
    </row>
    <row r="7447" spans="1:10" x14ac:dyDescent="0.3">
      <c r="A7447" s="27"/>
      <c r="J7447" s="27"/>
    </row>
    <row r="7448" spans="1:10" x14ac:dyDescent="0.3">
      <c r="A7448" s="27"/>
      <c r="J7448" s="27"/>
    </row>
    <row r="7449" spans="1:10" x14ac:dyDescent="0.3">
      <c r="A7449" s="27"/>
      <c r="J7449" s="27"/>
    </row>
    <row r="7450" spans="1:10" x14ac:dyDescent="0.3">
      <c r="A7450" s="27"/>
      <c r="J7450" s="27"/>
    </row>
    <row r="7451" spans="1:10" x14ac:dyDescent="0.3">
      <c r="A7451" s="27"/>
      <c r="J7451" s="27"/>
    </row>
    <row r="7452" spans="1:10" x14ac:dyDescent="0.3">
      <c r="A7452" s="27"/>
      <c r="J7452" s="27"/>
    </row>
    <row r="7453" spans="1:10" x14ac:dyDescent="0.3">
      <c r="A7453" s="27"/>
      <c r="J7453" s="27"/>
    </row>
    <row r="7454" spans="1:10" x14ac:dyDescent="0.3">
      <c r="A7454" s="27"/>
      <c r="J7454" s="27"/>
    </row>
    <row r="7455" spans="1:10" x14ac:dyDescent="0.3">
      <c r="A7455" s="27"/>
      <c r="J7455" s="27"/>
    </row>
    <row r="7456" spans="1:10" x14ac:dyDescent="0.3">
      <c r="A7456" s="27"/>
      <c r="J7456" s="27"/>
    </row>
    <row r="7457" spans="1:10" x14ac:dyDescent="0.3">
      <c r="A7457" s="27"/>
      <c r="J7457" s="27"/>
    </row>
    <row r="7458" spans="1:10" x14ac:dyDescent="0.3">
      <c r="A7458" s="27"/>
      <c r="J7458" s="27"/>
    </row>
    <row r="7459" spans="1:10" x14ac:dyDescent="0.3">
      <c r="A7459" s="27"/>
      <c r="J7459" s="27"/>
    </row>
    <row r="7460" spans="1:10" x14ac:dyDescent="0.3">
      <c r="A7460" s="27"/>
      <c r="J7460" s="27"/>
    </row>
    <row r="7461" spans="1:10" x14ac:dyDescent="0.3">
      <c r="A7461" s="27"/>
      <c r="J7461" s="27"/>
    </row>
    <row r="7462" spans="1:10" x14ac:dyDescent="0.3">
      <c r="A7462" s="27"/>
      <c r="J7462" s="27"/>
    </row>
    <row r="7463" spans="1:10" x14ac:dyDescent="0.3">
      <c r="A7463" s="27"/>
      <c r="J7463" s="27"/>
    </row>
    <row r="7464" spans="1:10" x14ac:dyDescent="0.3">
      <c r="A7464" s="27"/>
      <c r="J7464" s="27"/>
    </row>
    <row r="7465" spans="1:10" x14ac:dyDescent="0.3">
      <c r="A7465" s="27"/>
      <c r="J7465" s="27"/>
    </row>
    <row r="7466" spans="1:10" x14ac:dyDescent="0.3">
      <c r="A7466" s="27"/>
      <c r="J7466" s="27"/>
    </row>
    <row r="7467" spans="1:10" x14ac:dyDescent="0.3">
      <c r="A7467" s="27"/>
      <c r="J7467" s="27"/>
    </row>
    <row r="7468" spans="1:10" x14ac:dyDescent="0.3">
      <c r="A7468" s="27"/>
      <c r="J7468" s="27"/>
    </row>
    <row r="7469" spans="1:10" x14ac:dyDescent="0.3">
      <c r="A7469" s="27"/>
      <c r="J7469" s="27"/>
    </row>
    <row r="7470" spans="1:10" x14ac:dyDescent="0.3">
      <c r="A7470" s="27"/>
      <c r="J7470" s="27"/>
    </row>
    <row r="7471" spans="1:10" x14ac:dyDescent="0.3">
      <c r="A7471" s="27"/>
      <c r="J7471" s="27"/>
    </row>
    <row r="7472" spans="1:10" x14ac:dyDescent="0.3">
      <c r="A7472" s="27"/>
      <c r="J7472" s="27"/>
    </row>
    <row r="7473" spans="1:10" x14ac:dyDescent="0.3">
      <c r="A7473" s="27"/>
      <c r="J7473" s="27"/>
    </row>
    <row r="7474" spans="1:10" x14ac:dyDescent="0.3">
      <c r="A7474" s="27"/>
      <c r="J7474" s="27"/>
    </row>
    <row r="7475" spans="1:10" x14ac:dyDescent="0.3">
      <c r="A7475" s="27"/>
      <c r="J7475" s="27"/>
    </row>
    <row r="7476" spans="1:10" x14ac:dyDescent="0.3">
      <c r="A7476" s="27"/>
      <c r="J7476" s="27"/>
    </row>
    <row r="7477" spans="1:10" x14ac:dyDescent="0.3">
      <c r="A7477" s="27"/>
      <c r="J7477" s="27"/>
    </row>
    <row r="7478" spans="1:10" x14ac:dyDescent="0.3">
      <c r="A7478" s="27"/>
      <c r="J7478" s="27"/>
    </row>
    <row r="7479" spans="1:10" x14ac:dyDescent="0.3">
      <c r="A7479" s="27"/>
      <c r="J7479" s="27"/>
    </row>
    <row r="7480" spans="1:10" x14ac:dyDescent="0.3">
      <c r="A7480" s="27"/>
      <c r="J7480" s="27"/>
    </row>
    <row r="7481" spans="1:10" x14ac:dyDescent="0.3">
      <c r="A7481" s="27"/>
      <c r="J7481" s="27"/>
    </row>
    <row r="7482" spans="1:10" x14ac:dyDescent="0.3">
      <c r="A7482" s="27"/>
      <c r="J7482" s="27"/>
    </row>
    <row r="7483" spans="1:10" x14ac:dyDescent="0.3">
      <c r="A7483" s="27"/>
      <c r="J7483" s="27"/>
    </row>
    <row r="7484" spans="1:10" x14ac:dyDescent="0.3">
      <c r="A7484" s="27"/>
      <c r="J7484" s="27"/>
    </row>
    <row r="7485" spans="1:10" x14ac:dyDescent="0.3">
      <c r="A7485" s="27"/>
      <c r="J7485" s="27"/>
    </row>
    <row r="7486" spans="1:10" x14ac:dyDescent="0.3">
      <c r="A7486" s="27"/>
      <c r="J7486" s="27"/>
    </row>
    <row r="7487" spans="1:10" x14ac:dyDescent="0.3">
      <c r="A7487" s="27"/>
      <c r="J7487" s="27"/>
    </row>
    <row r="7488" spans="1:10" x14ac:dyDescent="0.3">
      <c r="A7488" s="27"/>
      <c r="J7488" s="27"/>
    </row>
    <row r="7489" spans="1:10" x14ac:dyDescent="0.3">
      <c r="A7489" s="27"/>
      <c r="J7489" s="27"/>
    </row>
    <row r="7490" spans="1:10" x14ac:dyDescent="0.3">
      <c r="A7490" s="27"/>
      <c r="J7490" s="27"/>
    </row>
    <row r="7491" spans="1:10" x14ac:dyDescent="0.3">
      <c r="A7491" s="27"/>
      <c r="J7491" s="27"/>
    </row>
    <row r="7492" spans="1:10" x14ac:dyDescent="0.3">
      <c r="A7492" s="27"/>
      <c r="J7492" s="27"/>
    </row>
    <row r="7493" spans="1:10" x14ac:dyDescent="0.3">
      <c r="A7493" s="27"/>
      <c r="J7493" s="27"/>
    </row>
    <row r="7494" spans="1:10" x14ac:dyDescent="0.3">
      <c r="A7494" s="27"/>
      <c r="J7494" s="27"/>
    </row>
    <row r="7495" spans="1:10" x14ac:dyDescent="0.3">
      <c r="A7495" s="27"/>
      <c r="J7495" s="27"/>
    </row>
    <row r="7496" spans="1:10" x14ac:dyDescent="0.3">
      <c r="A7496" s="27"/>
      <c r="J7496" s="27"/>
    </row>
    <row r="7497" spans="1:10" x14ac:dyDescent="0.3">
      <c r="A7497" s="27"/>
      <c r="J7497" s="27"/>
    </row>
    <row r="7498" spans="1:10" x14ac:dyDescent="0.3">
      <c r="A7498" s="27"/>
      <c r="J7498" s="27"/>
    </row>
    <row r="7499" spans="1:10" x14ac:dyDescent="0.3">
      <c r="A7499" s="27"/>
      <c r="J7499" s="27"/>
    </row>
    <row r="7500" spans="1:10" x14ac:dyDescent="0.3">
      <c r="A7500" s="27"/>
      <c r="J7500" s="27"/>
    </row>
    <row r="7501" spans="1:10" x14ac:dyDescent="0.3">
      <c r="A7501" s="27"/>
      <c r="J7501" s="27"/>
    </row>
    <row r="7502" spans="1:10" x14ac:dyDescent="0.3">
      <c r="A7502" s="27"/>
      <c r="J7502" s="27"/>
    </row>
    <row r="7503" spans="1:10" x14ac:dyDescent="0.3">
      <c r="A7503" s="27"/>
      <c r="J7503" s="27"/>
    </row>
    <row r="7504" spans="1:10" x14ac:dyDescent="0.3">
      <c r="A7504" s="27"/>
      <c r="J7504" s="27"/>
    </row>
    <row r="7505" spans="1:10" x14ac:dyDescent="0.3">
      <c r="A7505" s="27"/>
      <c r="J7505" s="27"/>
    </row>
    <row r="7506" spans="1:10" x14ac:dyDescent="0.3">
      <c r="A7506" s="27"/>
      <c r="J7506" s="27"/>
    </row>
    <row r="7507" spans="1:10" x14ac:dyDescent="0.3">
      <c r="A7507" s="27"/>
      <c r="J7507" s="27"/>
    </row>
    <row r="7508" spans="1:10" x14ac:dyDescent="0.3">
      <c r="A7508" s="27"/>
      <c r="J7508" s="27"/>
    </row>
    <row r="7509" spans="1:10" x14ac:dyDescent="0.3">
      <c r="A7509" s="27"/>
      <c r="J7509" s="27"/>
    </row>
    <row r="7510" spans="1:10" x14ac:dyDescent="0.3">
      <c r="A7510" s="27"/>
      <c r="J7510" s="27"/>
    </row>
    <row r="7511" spans="1:10" x14ac:dyDescent="0.3">
      <c r="A7511" s="27"/>
      <c r="J7511" s="27"/>
    </row>
    <row r="7512" spans="1:10" x14ac:dyDescent="0.3">
      <c r="A7512" s="27"/>
      <c r="J7512" s="27"/>
    </row>
    <row r="7513" spans="1:10" x14ac:dyDescent="0.3">
      <c r="A7513" s="27"/>
      <c r="J7513" s="27"/>
    </row>
    <row r="7514" spans="1:10" x14ac:dyDescent="0.3">
      <c r="A7514" s="27"/>
      <c r="J7514" s="27"/>
    </row>
    <row r="7515" spans="1:10" x14ac:dyDescent="0.3">
      <c r="A7515" s="27"/>
      <c r="J7515" s="27"/>
    </row>
    <row r="7516" spans="1:10" x14ac:dyDescent="0.3">
      <c r="A7516" s="27"/>
      <c r="J7516" s="27"/>
    </row>
    <row r="7517" spans="1:10" x14ac:dyDescent="0.3">
      <c r="A7517" s="27"/>
      <c r="J7517" s="27"/>
    </row>
    <row r="7518" spans="1:10" x14ac:dyDescent="0.3">
      <c r="A7518" s="27"/>
      <c r="J7518" s="27"/>
    </row>
    <row r="7519" spans="1:10" x14ac:dyDescent="0.3">
      <c r="A7519" s="27"/>
      <c r="J7519" s="27"/>
    </row>
    <row r="7520" spans="1:10" x14ac:dyDescent="0.3">
      <c r="A7520" s="27"/>
      <c r="J7520" s="27"/>
    </row>
    <row r="7521" spans="1:10" x14ac:dyDescent="0.3">
      <c r="A7521" s="27"/>
      <c r="J7521" s="27"/>
    </row>
    <row r="7522" spans="1:10" x14ac:dyDescent="0.3">
      <c r="A7522" s="27"/>
      <c r="J7522" s="27"/>
    </row>
    <row r="7523" spans="1:10" x14ac:dyDescent="0.3">
      <c r="A7523" s="27"/>
      <c r="J7523" s="27"/>
    </row>
    <row r="7524" spans="1:10" x14ac:dyDescent="0.3">
      <c r="A7524" s="27"/>
      <c r="J7524" s="27"/>
    </row>
    <row r="7525" spans="1:10" x14ac:dyDescent="0.3">
      <c r="A7525" s="27"/>
      <c r="J7525" s="27"/>
    </row>
    <row r="7526" spans="1:10" x14ac:dyDescent="0.3">
      <c r="A7526" s="27"/>
      <c r="J7526" s="27"/>
    </row>
    <row r="7527" spans="1:10" x14ac:dyDescent="0.3">
      <c r="A7527" s="27"/>
      <c r="J7527" s="27"/>
    </row>
    <row r="7528" spans="1:10" x14ac:dyDescent="0.3">
      <c r="A7528" s="27"/>
      <c r="J7528" s="27"/>
    </row>
    <row r="7529" spans="1:10" x14ac:dyDescent="0.3">
      <c r="A7529" s="27"/>
      <c r="J7529" s="27"/>
    </row>
    <row r="7530" spans="1:10" x14ac:dyDescent="0.3">
      <c r="A7530" s="27"/>
      <c r="J7530" s="27"/>
    </row>
    <row r="7531" spans="1:10" x14ac:dyDescent="0.3">
      <c r="A7531" s="27"/>
      <c r="J7531" s="27"/>
    </row>
    <row r="7532" spans="1:10" x14ac:dyDescent="0.3">
      <c r="A7532" s="27"/>
      <c r="J7532" s="27"/>
    </row>
    <row r="7533" spans="1:10" x14ac:dyDescent="0.3">
      <c r="A7533" s="27"/>
      <c r="J7533" s="27"/>
    </row>
    <row r="7534" spans="1:10" x14ac:dyDescent="0.3">
      <c r="A7534" s="27"/>
      <c r="J7534" s="27"/>
    </row>
    <row r="7535" spans="1:10" x14ac:dyDescent="0.3">
      <c r="A7535" s="27"/>
      <c r="J7535" s="27"/>
    </row>
    <row r="7536" spans="1:10" x14ac:dyDescent="0.3">
      <c r="A7536" s="27"/>
      <c r="J7536" s="27"/>
    </row>
    <row r="7537" spans="1:10" x14ac:dyDescent="0.3">
      <c r="A7537" s="27"/>
      <c r="J7537" s="27"/>
    </row>
    <row r="7538" spans="1:10" x14ac:dyDescent="0.3">
      <c r="A7538" s="27"/>
      <c r="J7538" s="27"/>
    </row>
    <row r="7539" spans="1:10" x14ac:dyDescent="0.3">
      <c r="A7539" s="27"/>
      <c r="J7539" s="27"/>
    </row>
    <row r="7540" spans="1:10" x14ac:dyDescent="0.3">
      <c r="A7540" s="27"/>
      <c r="J7540" s="27"/>
    </row>
    <row r="7541" spans="1:10" x14ac:dyDescent="0.3">
      <c r="A7541" s="27"/>
      <c r="J7541" s="27"/>
    </row>
    <row r="7542" spans="1:10" x14ac:dyDescent="0.3">
      <c r="A7542" s="27"/>
      <c r="J7542" s="27"/>
    </row>
    <row r="7543" spans="1:10" x14ac:dyDescent="0.3">
      <c r="A7543" s="27"/>
      <c r="J7543" s="27"/>
    </row>
    <row r="7544" spans="1:10" x14ac:dyDescent="0.3">
      <c r="A7544" s="27"/>
      <c r="J7544" s="27"/>
    </row>
    <row r="7545" spans="1:10" x14ac:dyDescent="0.3">
      <c r="A7545" s="27"/>
      <c r="J7545" s="27"/>
    </row>
    <row r="7546" spans="1:10" x14ac:dyDescent="0.3">
      <c r="A7546" s="27"/>
      <c r="J7546" s="27"/>
    </row>
    <row r="7547" spans="1:10" x14ac:dyDescent="0.3">
      <c r="A7547" s="27"/>
      <c r="J7547" s="27"/>
    </row>
    <row r="7548" spans="1:10" x14ac:dyDescent="0.3">
      <c r="A7548" s="27"/>
      <c r="J7548" s="27"/>
    </row>
    <row r="7549" spans="1:10" x14ac:dyDescent="0.3">
      <c r="A7549" s="27"/>
      <c r="J7549" s="27"/>
    </row>
    <row r="7550" spans="1:10" x14ac:dyDescent="0.3">
      <c r="A7550" s="27"/>
      <c r="J7550" s="27"/>
    </row>
    <row r="7551" spans="1:10" x14ac:dyDescent="0.3">
      <c r="A7551" s="27"/>
      <c r="J7551" s="27"/>
    </row>
    <row r="7552" spans="1:10" x14ac:dyDescent="0.3">
      <c r="A7552" s="27"/>
      <c r="J7552" s="27"/>
    </row>
    <row r="7553" spans="1:10" x14ac:dyDescent="0.3">
      <c r="A7553" s="27"/>
      <c r="J7553" s="27"/>
    </row>
    <row r="7554" spans="1:10" x14ac:dyDescent="0.3">
      <c r="A7554" s="27"/>
      <c r="J7554" s="27"/>
    </row>
    <row r="7555" spans="1:10" x14ac:dyDescent="0.3">
      <c r="A7555" s="27"/>
      <c r="J7555" s="27"/>
    </row>
    <row r="7556" spans="1:10" x14ac:dyDescent="0.3">
      <c r="A7556" s="27"/>
      <c r="J7556" s="27"/>
    </row>
    <row r="7557" spans="1:10" x14ac:dyDescent="0.3">
      <c r="A7557" s="27"/>
      <c r="J7557" s="27"/>
    </row>
    <row r="7558" spans="1:10" x14ac:dyDescent="0.3">
      <c r="A7558" s="27"/>
      <c r="J7558" s="27"/>
    </row>
    <row r="7559" spans="1:10" x14ac:dyDescent="0.3">
      <c r="A7559" s="27"/>
      <c r="J7559" s="27"/>
    </row>
    <row r="7560" spans="1:10" x14ac:dyDescent="0.3">
      <c r="A7560" s="27"/>
      <c r="J7560" s="27"/>
    </row>
    <row r="7561" spans="1:10" x14ac:dyDescent="0.3">
      <c r="A7561" s="27"/>
      <c r="J7561" s="27"/>
    </row>
    <row r="7562" spans="1:10" x14ac:dyDescent="0.3">
      <c r="A7562" s="27"/>
      <c r="J7562" s="27"/>
    </row>
    <row r="7563" spans="1:10" x14ac:dyDescent="0.3">
      <c r="A7563" s="27"/>
      <c r="J7563" s="27"/>
    </row>
    <row r="7564" spans="1:10" x14ac:dyDescent="0.3">
      <c r="A7564" s="27"/>
      <c r="J7564" s="27"/>
    </row>
    <row r="7565" spans="1:10" x14ac:dyDescent="0.3">
      <c r="A7565" s="27"/>
      <c r="J7565" s="27"/>
    </row>
    <row r="7566" spans="1:10" x14ac:dyDescent="0.3">
      <c r="A7566" s="27"/>
      <c r="J7566" s="27"/>
    </row>
    <row r="7567" spans="1:10" x14ac:dyDescent="0.3">
      <c r="A7567" s="27"/>
      <c r="J7567" s="27"/>
    </row>
    <row r="7568" spans="1:10" x14ac:dyDescent="0.3">
      <c r="A7568" s="27"/>
      <c r="J7568" s="27"/>
    </row>
    <row r="7569" spans="1:10" x14ac:dyDescent="0.3">
      <c r="A7569" s="27"/>
      <c r="J7569" s="27"/>
    </row>
    <row r="7570" spans="1:10" x14ac:dyDescent="0.3">
      <c r="A7570" s="27"/>
      <c r="J7570" s="27"/>
    </row>
    <row r="7571" spans="1:10" x14ac:dyDescent="0.3">
      <c r="A7571" s="27"/>
      <c r="J7571" s="27"/>
    </row>
    <row r="7572" spans="1:10" x14ac:dyDescent="0.3">
      <c r="A7572" s="27"/>
      <c r="J7572" s="27"/>
    </row>
    <row r="7573" spans="1:10" x14ac:dyDescent="0.3">
      <c r="A7573" s="27"/>
      <c r="J7573" s="27"/>
    </row>
    <row r="7574" spans="1:10" x14ac:dyDescent="0.3">
      <c r="A7574" s="27"/>
      <c r="J7574" s="27"/>
    </row>
    <row r="7575" spans="1:10" x14ac:dyDescent="0.3">
      <c r="A7575" s="27"/>
      <c r="J7575" s="27"/>
    </row>
    <row r="7576" spans="1:10" x14ac:dyDescent="0.3">
      <c r="A7576" s="27"/>
      <c r="J7576" s="27"/>
    </row>
    <row r="7577" spans="1:10" x14ac:dyDescent="0.3">
      <c r="A7577" s="27"/>
      <c r="J7577" s="27"/>
    </row>
    <row r="7578" spans="1:10" x14ac:dyDescent="0.3">
      <c r="A7578" s="27"/>
      <c r="J7578" s="27"/>
    </row>
    <row r="7579" spans="1:10" x14ac:dyDescent="0.3">
      <c r="A7579" s="27"/>
      <c r="J7579" s="27"/>
    </row>
    <row r="7580" spans="1:10" x14ac:dyDescent="0.3">
      <c r="A7580" s="27"/>
      <c r="J7580" s="27"/>
    </row>
    <row r="7581" spans="1:10" x14ac:dyDescent="0.3">
      <c r="A7581" s="27"/>
      <c r="J7581" s="27"/>
    </row>
    <row r="7582" spans="1:10" x14ac:dyDescent="0.3">
      <c r="A7582" s="27"/>
      <c r="J7582" s="27"/>
    </row>
    <row r="7583" spans="1:10" x14ac:dyDescent="0.3">
      <c r="A7583" s="27"/>
      <c r="J7583" s="27"/>
    </row>
    <row r="7584" spans="1:10" x14ac:dyDescent="0.3">
      <c r="A7584" s="27"/>
      <c r="J7584" s="27"/>
    </row>
    <row r="7585" spans="1:10" x14ac:dyDescent="0.3">
      <c r="A7585" s="27"/>
      <c r="J7585" s="27"/>
    </row>
    <row r="7586" spans="1:10" x14ac:dyDescent="0.3">
      <c r="A7586" s="27"/>
      <c r="J7586" s="27"/>
    </row>
    <row r="7587" spans="1:10" x14ac:dyDescent="0.3">
      <c r="A7587" s="27"/>
      <c r="J7587" s="27"/>
    </row>
    <row r="7588" spans="1:10" x14ac:dyDescent="0.3">
      <c r="A7588" s="27"/>
      <c r="J7588" s="27"/>
    </row>
    <row r="7589" spans="1:10" x14ac:dyDescent="0.3">
      <c r="A7589" s="27"/>
      <c r="J7589" s="27"/>
    </row>
    <row r="7590" spans="1:10" x14ac:dyDescent="0.3">
      <c r="A7590" s="27"/>
      <c r="J7590" s="27"/>
    </row>
    <row r="7591" spans="1:10" x14ac:dyDescent="0.3">
      <c r="A7591" s="27"/>
      <c r="J7591" s="27"/>
    </row>
    <row r="7592" spans="1:10" x14ac:dyDescent="0.3">
      <c r="A7592" s="27"/>
      <c r="J7592" s="27"/>
    </row>
    <row r="7593" spans="1:10" x14ac:dyDescent="0.3">
      <c r="A7593" s="27"/>
      <c r="J7593" s="27"/>
    </row>
    <row r="7594" spans="1:10" x14ac:dyDescent="0.3">
      <c r="A7594" s="27"/>
      <c r="J7594" s="27"/>
    </row>
    <row r="7595" spans="1:10" x14ac:dyDescent="0.3">
      <c r="A7595" s="27"/>
      <c r="J7595" s="27"/>
    </row>
    <row r="7596" spans="1:10" x14ac:dyDescent="0.3">
      <c r="A7596" s="27"/>
      <c r="J7596" s="27"/>
    </row>
    <row r="7597" spans="1:10" x14ac:dyDescent="0.3">
      <c r="A7597" s="27"/>
      <c r="J7597" s="27"/>
    </row>
    <row r="7598" spans="1:10" x14ac:dyDescent="0.3">
      <c r="A7598" s="27"/>
      <c r="J7598" s="27"/>
    </row>
    <row r="7599" spans="1:10" x14ac:dyDescent="0.3">
      <c r="A7599" s="27"/>
      <c r="J7599" s="27"/>
    </row>
    <row r="7600" spans="1:10" x14ac:dyDescent="0.3">
      <c r="A7600" s="27"/>
      <c r="J7600" s="27"/>
    </row>
    <row r="7601" spans="1:10" x14ac:dyDescent="0.3">
      <c r="A7601" s="27"/>
      <c r="J7601" s="27"/>
    </row>
    <row r="7602" spans="1:10" x14ac:dyDescent="0.3">
      <c r="A7602" s="27"/>
      <c r="J7602" s="27"/>
    </row>
    <row r="7603" spans="1:10" x14ac:dyDescent="0.3">
      <c r="A7603" s="27"/>
      <c r="J7603" s="27"/>
    </row>
    <row r="7604" spans="1:10" x14ac:dyDescent="0.3">
      <c r="A7604" s="27"/>
      <c r="J7604" s="27"/>
    </row>
    <row r="7605" spans="1:10" x14ac:dyDescent="0.3">
      <c r="A7605" s="27"/>
      <c r="J7605" s="27"/>
    </row>
    <row r="7606" spans="1:10" x14ac:dyDescent="0.3">
      <c r="A7606" s="27"/>
      <c r="J7606" s="27"/>
    </row>
    <row r="7607" spans="1:10" x14ac:dyDescent="0.3">
      <c r="A7607" s="27"/>
      <c r="J7607" s="27"/>
    </row>
    <row r="7608" spans="1:10" x14ac:dyDescent="0.3">
      <c r="A7608" s="27"/>
      <c r="J7608" s="27"/>
    </row>
    <row r="7609" spans="1:10" x14ac:dyDescent="0.3">
      <c r="A7609" s="27"/>
      <c r="J7609" s="27"/>
    </row>
    <row r="7610" spans="1:10" x14ac:dyDescent="0.3">
      <c r="A7610" s="27"/>
      <c r="J7610" s="27"/>
    </row>
    <row r="7611" spans="1:10" x14ac:dyDescent="0.3">
      <c r="A7611" s="27"/>
      <c r="J7611" s="27"/>
    </row>
    <row r="7612" spans="1:10" x14ac:dyDescent="0.3">
      <c r="A7612" s="27"/>
      <c r="J7612" s="27"/>
    </row>
    <row r="7613" spans="1:10" x14ac:dyDescent="0.3">
      <c r="A7613" s="27"/>
      <c r="J7613" s="27"/>
    </row>
    <row r="7614" spans="1:10" x14ac:dyDescent="0.3">
      <c r="A7614" s="27"/>
      <c r="J7614" s="27"/>
    </row>
    <row r="7615" spans="1:10" x14ac:dyDescent="0.3">
      <c r="A7615" s="27"/>
      <c r="J7615" s="27"/>
    </row>
    <row r="7616" spans="1:10" x14ac:dyDescent="0.3">
      <c r="A7616" s="27"/>
      <c r="J7616" s="27"/>
    </row>
    <row r="7617" spans="1:10" x14ac:dyDescent="0.3">
      <c r="A7617" s="27"/>
      <c r="J7617" s="27"/>
    </row>
    <row r="7618" spans="1:10" x14ac:dyDescent="0.3">
      <c r="A7618" s="27"/>
      <c r="J7618" s="27"/>
    </row>
    <row r="7619" spans="1:10" x14ac:dyDescent="0.3">
      <c r="A7619" s="27"/>
      <c r="J7619" s="27"/>
    </row>
    <row r="7620" spans="1:10" x14ac:dyDescent="0.3">
      <c r="A7620" s="27"/>
      <c r="J7620" s="27"/>
    </row>
    <row r="7621" spans="1:10" x14ac:dyDescent="0.3">
      <c r="A7621" s="27"/>
      <c r="J7621" s="27"/>
    </row>
    <row r="7622" spans="1:10" x14ac:dyDescent="0.3">
      <c r="A7622" s="27"/>
      <c r="J7622" s="27"/>
    </row>
    <row r="7623" spans="1:10" x14ac:dyDescent="0.3">
      <c r="A7623" s="27"/>
      <c r="J7623" s="27"/>
    </row>
    <row r="7624" spans="1:10" x14ac:dyDescent="0.3">
      <c r="A7624" s="27"/>
      <c r="J7624" s="27"/>
    </row>
    <row r="7625" spans="1:10" x14ac:dyDescent="0.3">
      <c r="A7625" s="27"/>
      <c r="J7625" s="27"/>
    </row>
    <row r="7626" spans="1:10" x14ac:dyDescent="0.3">
      <c r="A7626" s="27"/>
      <c r="J7626" s="27"/>
    </row>
    <row r="7627" spans="1:10" x14ac:dyDescent="0.3">
      <c r="A7627" s="27"/>
      <c r="J7627" s="27"/>
    </row>
    <row r="7628" spans="1:10" x14ac:dyDescent="0.3">
      <c r="A7628" s="27"/>
      <c r="J7628" s="27"/>
    </row>
    <row r="7629" spans="1:10" x14ac:dyDescent="0.3">
      <c r="A7629" s="27"/>
      <c r="J7629" s="27"/>
    </row>
    <row r="7630" spans="1:10" x14ac:dyDescent="0.3">
      <c r="A7630" s="27"/>
      <c r="J7630" s="27"/>
    </row>
    <row r="7631" spans="1:10" x14ac:dyDescent="0.3">
      <c r="A7631" s="27"/>
      <c r="J7631" s="27"/>
    </row>
    <row r="7632" spans="1:10" x14ac:dyDescent="0.3">
      <c r="A7632" s="27"/>
      <c r="J7632" s="27"/>
    </row>
    <row r="7633" spans="1:10" x14ac:dyDescent="0.3">
      <c r="A7633" s="27"/>
      <c r="J7633" s="27"/>
    </row>
    <row r="7634" spans="1:10" x14ac:dyDescent="0.3">
      <c r="A7634" s="27"/>
      <c r="J7634" s="27"/>
    </row>
    <row r="7635" spans="1:10" x14ac:dyDescent="0.3">
      <c r="A7635" s="27"/>
      <c r="J7635" s="27"/>
    </row>
    <row r="7636" spans="1:10" x14ac:dyDescent="0.3">
      <c r="A7636" s="27"/>
      <c r="J7636" s="27"/>
    </row>
    <row r="7637" spans="1:10" x14ac:dyDescent="0.3">
      <c r="A7637" s="27"/>
      <c r="J7637" s="27"/>
    </row>
    <row r="7638" spans="1:10" x14ac:dyDescent="0.3">
      <c r="A7638" s="27"/>
      <c r="J7638" s="27"/>
    </row>
    <row r="7639" spans="1:10" x14ac:dyDescent="0.3">
      <c r="A7639" s="27"/>
      <c r="J7639" s="27"/>
    </row>
    <row r="7640" spans="1:10" x14ac:dyDescent="0.3">
      <c r="A7640" s="27"/>
      <c r="J7640" s="27"/>
    </row>
    <row r="7641" spans="1:10" x14ac:dyDescent="0.3">
      <c r="A7641" s="27"/>
      <c r="J7641" s="27"/>
    </row>
    <row r="7642" spans="1:10" x14ac:dyDescent="0.3">
      <c r="A7642" s="27"/>
      <c r="J7642" s="27"/>
    </row>
    <row r="7643" spans="1:10" x14ac:dyDescent="0.3">
      <c r="A7643" s="27"/>
      <c r="J7643" s="27"/>
    </row>
    <row r="7644" spans="1:10" x14ac:dyDescent="0.3">
      <c r="A7644" s="27"/>
      <c r="J7644" s="27"/>
    </row>
    <row r="7645" spans="1:10" x14ac:dyDescent="0.3">
      <c r="A7645" s="27"/>
      <c r="J7645" s="27"/>
    </row>
    <row r="7646" spans="1:10" x14ac:dyDescent="0.3">
      <c r="A7646" s="27"/>
      <c r="J7646" s="27"/>
    </row>
    <row r="7647" spans="1:10" x14ac:dyDescent="0.3">
      <c r="A7647" s="27"/>
      <c r="J7647" s="27"/>
    </row>
    <row r="7648" spans="1:10" x14ac:dyDescent="0.3">
      <c r="A7648" s="27"/>
      <c r="J7648" s="27"/>
    </row>
    <row r="7649" spans="1:10" x14ac:dyDescent="0.3">
      <c r="A7649" s="27"/>
      <c r="J7649" s="27"/>
    </row>
    <row r="7650" spans="1:10" x14ac:dyDescent="0.3">
      <c r="A7650" s="27"/>
      <c r="J7650" s="27"/>
    </row>
    <row r="7651" spans="1:10" x14ac:dyDescent="0.3">
      <c r="A7651" s="27"/>
      <c r="J7651" s="27"/>
    </row>
    <row r="7652" spans="1:10" x14ac:dyDescent="0.3">
      <c r="A7652" s="27"/>
      <c r="J7652" s="27"/>
    </row>
    <row r="7653" spans="1:10" x14ac:dyDescent="0.3">
      <c r="A7653" s="27"/>
      <c r="J7653" s="27"/>
    </row>
    <row r="7654" spans="1:10" x14ac:dyDescent="0.3">
      <c r="A7654" s="27"/>
      <c r="J7654" s="27"/>
    </row>
    <row r="7655" spans="1:10" x14ac:dyDescent="0.3">
      <c r="A7655" s="27"/>
      <c r="J7655" s="27"/>
    </row>
    <row r="7656" spans="1:10" x14ac:dyDescent="0.3">
      <c r="A7656" s="27"/>
      <c r="J7656" s="27"/>
    </row>
    <row r="7657" spans="1:10" x14ac:dyDescent="0.3">
      <c r="A7657" s="27"/>
      <c r="J7657" s="27"/>
    </row>
    <row r="7658" spans="1:10" x14ac:dyDescent="0.3">
      <c r="A7658" s="27"/>
      <c r="J7658" s="27"/>
    </row>
    <row r="7659" spans="1:10" x14ac:dyDescent="0.3">
      <c r="A7659" s="27"/>
      <c r="J7659" s="27"/>
    </row>
    <row r="7660" spans="1:10" x14ac:dyDescent="0.3">
      <c r="A7660" s="27"/>
      <c r="J7660" s="27"/>
    </row>
    <row r="7661" spans="1:10" x14ac:dyDescent="0.3">
      <c r="A7661" s="27"/>
      <c r="J7661" s="27"/>
    </row>
    <row r="7662" spans="1:10" x14ac:dyDescent="0.3">
      <c r="A7662" s="27"/>
      <c r="J7662" s="27"/>
    </row>
    <row r="7663" spans="1:10" x14ac:dyDescent="0.3">
      <c r="A7663" s="27"/>
      <c r="J7663" s="27"/>
    </row>
    <row r="7664" spans="1:10" x14ac:dyDescent="0.3">
      <c r="A7664" s="27"/>
      <c r="J7664" s="27"/>
    </row>
    <row r="7665" spans="1:10" x14ac:dyDescent="0.3">
      <c r="A7665" s="27"/>
      <c r="J7665" s="27"/>
    </row>
    <row r="7666" spans="1:10" x14ac:dyDescent="0.3">
      <c r="A7666" s="27"/>
      <c r="J7666" s="27"/>
    </row>
    <row r="7667" spans="1:10" x14ac:dyDescent="0.3">
      <c r="A7667" s="27"/>
      <c r="J7667" s="27"/>
    </row>
    <row r="7668" spans="1:10" x14ac:dyDescent="0.3">
      <c r="A7668" s="27"/>
      <c r="J7668" s="27"/>
    </row>
    <row r="7669" spans="1:10" x14ac:dyDescent="0.3">
      <c r="A7669" s="27"/>
      <c r="J7669" s="27"/>
    </row>
    <row r="7670" spans="1:10" x14ac:dyDescent="0.3">
      <c r="A7670" s="27"/>
      <c r="J7670" s="27"/>
    </row>
    <row r="7671" spans="1:10" x14ac:dyDescent="0.3">
      <c r="A7671" s="27"/>
      <c r="J7671" s="27"/>
    </row>
    <row r="7672" spans="1:10" x14ac:dyDescent="0.3">
      <c r="A7672" s="27"/>
      <c r="J7672" s="27"/>
    </row>
    <row r="7673" spans="1:10" x14ac:dyDescent="0.3">
      <c r="A7673" s="27"/>
      <c r="J7673" s="27"/>
    </row>
    <row r="7674" spans="1:10" x14ac:dyDescent="0.3">
      <c r="A7674" s="27"/>
      <c r="J7674" s="27"/>
    </row>
    <row r="7675" spans="1:10" x14ac:dyDescent="0.3">
      <c r="A7675" s="27"/>
      <c r="J7675" s="27"/>
    </row>
    <row r="7676" spans="1:10" x14ac:dyDescent="0.3">
      <c r="A7676" s="27"/>
      <c r="J7676" s="27"/>
    </row>
    <row r="7677" spans="1:10" x14ac:dyDescent="0.3">
      <c r="A7677" s="27"/>
      <c r="J7677" s="27"/>
    </row>
    <row r="7678" spans="1:10" x14ac:dyDescent="0.3">
      <c r="A7678" s="27"/>
      <c r="J7678" s="27"/>
    </row>
    <row r="7679" spans="1:10" x14ac:dyDescent="0.3">
      <c r="A7679" s="27"/>
      <c r="J7679" s="27"/>
    </row>
    <row r="7680" spans="1:10" x14ac:dyDescent="0.3">
      <c r="A7680" s="27"/>
      <c r="J7680" s="27"/>
    </row>
    <row r="7681" spans="1:10" x14ac:dyDescent="0.3">
      <c r="A7681" s="27"/>
      <c r="J7681" s="27"/>
    </row>
    <row r="7682" spans="1:10" x14ac:dyDescent="0.3">
      <c r="A7682" s="27"/>
      <c r="J7682" s="27"/>
    </row>
    <row r="7683" spans="1:10" x14ac:dyDescent="0.3">
      <c r="A7683" s="27"/>
      <c r="J7683" s="27"/>
    </row>
    <row r="7684" spans="1:10" x14ac:dyDescent="0.3">
      <c r="A7684" s="27"/>
      <c r="J7684" s="27"/>
    </row>
    <row r="7685" spans="1:10" x14ac:dyDescent="0.3">
      <c r="A7685" s="27"/>
      <c r="J7685" s="27"/>
    </row>
    <row r="7686" spans="1:10" x14ac:dyDescent="0.3">
      <c r="A7686" s="27"/>
      <c r="J7686" s="27"/>
    </row>
    <row r="7687" spans="1:10" x14ac:dyDescent="0.3">
      <c r="A7687" s="27"/>
      <c r="J7687" s="27"/>
    </row>
    <row r="7688" spans="1:10" x14ac:dyDescent="0.3">
      <c r="A7688" s="27"/>
      <c r="J7688" s="27"/>
    </row>
    <row r="7689" spans="1:10" x14ac:dyDescent="0.3">
      <c r="A7689" s="27"/>
      <c r="J7689" s="27"/>
    </row>
    <row r="7690" spans="1:10" x14ac:dyDescent="0.3">
      <c r="A7690" s="27"/>
      <c r="J7690" s="27"/>
    </row>
    <row r="7691" spans="1:10" x14ac:dyDescent="0.3">
      <c r="A7691" s="27"/>
      <c r="J7691" s="27"/>
    </row>
    <row r="7692" spans="1:10" x14ac:dyDescent="0.3">
      <c r="A7692" s="27"/>
      <c r="J7692" s="27"/>
    </row>
    <row r="7693" spans="1:10" x14ac:dyDescent="0.3">
      <c r="A7693" s="27"/>
      <c r="J7693" s="27"/>
    </row>
    <row r="7694" spans="1:10" x14ac:dyDescent="0.3">
      <c r="A7694" s="27"/>
      <c r="J7694" s="27"/>
    </row>
    <row r="7695" spans="1:10" x14ac:dyDescent="0.3">
      <c r="A7695" s="27"/>
      <c r="J7695" s="27"/>
    </row>
    <row r="7696" spans="1:10" x14ac:dyDescent="0.3">
      <c r="A7696" s="27"/>
      <c r="J7696" s="27"/>
    </row>
    <row r="7697" spans="1:10" x14ac:dyDescent="0.3">
      <c r="A7697" s="27"/>
      <c r="J7697" s="27"/>
    </row>
    <row r="7698" spans="1:10" x14ac:dyDescent="0.3">
      <c r="A7698" s="27"/>
      <c r="J7698" s="27"/>
    </row>
    <row r="7699" spans="1:10" x14ac:dyDescent="0.3">
      <c r="A7699" s="27"/>
      <c r="J7699" s="27"/>
    </row>
    <row r="7700" spans="1:10" x14ac:dyDescent="0.3">
      <c r="A7700" s="27"/>
      <c r="J7700" s="27"/>
    </row>
    <row r="7701" spans="1:10" x14ac:dyDescent="0.3">
      <c r="A7701" s="27"/>
      <c r="J7701" s="27"/>
    </row>
    <row r="7702" spans="1:10" x14ac:dyDescent="0.3">
      <c r="A7702" s="27"/>
      <c r="J7702" s="27"/>
    </row>
    <row r="7703" spans="1:10" x14ac:dyDescent="0.3">
      <c r="A7703" s="27"/>
      <c r="J7703" s="27"/>
    </row>
    <row r="7704" spans="1:10" x14ac:dyDescent="0.3">
      <c r="A7704" s="27"/>
      <c r="J7704" s="27"/>
    </row>
    <row r="7705" spans="1:10" x14ac:dyDescent="0.3">
      <c r="A7705" s="27"/>
      <c r="J7705" s="27"/>
    </row>
    <row r="7706" spans="1:10" x14ac:dyDescent="0.3">
      <c r="A7706" s="27"/>
      <c r="J7706" s="27"/>
    </row>
    <row r="7707" spans="1:10" x14ac:dyDescent="0.3">
      <c r="A7707" s="27"/>
      <c r="J7707" s="27"/>
    </row>
    <row r="7708" spans="1:10" x14ac:dyDescent="0.3">
      <c r="A7708" s="27"/>
      <c r="J7708" s="27"/>
    </row>
    <row r="7709" spans="1:10" x14ac:dyDescent="0.3">
      <c r="A7709" s="27"/>
      <c r="J7709" s="27"/>
    </row>
    <row r="7710" spans="1:10" x14ac:dyDescent="0.3">
      <c r="A7710" s="27"/>
      <c r="J7710" s="27"/>
    </row>
    <row r="7711" spans="1:10" x14ac:dyDescent="0.3">
      <c r="A7711" s="27"/>
      <c r="J7711" s="27"/>
    </row>
    <row r="7712" spans="1:10" x14ac:dyDescent="0.3">
      <c r="A7712" s="27"/>
      <c r="J7712" s="27"/>
    </row>
    <row r="7713" spans="1:10" x14ac:dyDescent="0.3">
      <c r="A7713" s="27"/>
      <c r="J7713" s="27"/>
    </row>
    <row r="7714" spans="1:10" x14ac:dyDescent="0.3">
      <c r="A7714" s="27"/>
      <c r="J7714" s="27"/>
    </row>
    <row r="7715" spans="1:10" x14ac:dyDescent="0.3">
      <c r="A7715" s="27"/>
      <c r="J7715" s="27"/>
    </row>
    <row r="7716" spans="1:10" x14ac:dyDescent="0.3">
      <c r="A7716" s="27"/>
      <c r="J7716" s="27"/>
    </row>
    <row r="7717" spans="1:10" x14ac:dyDescent="0.3">
      <c r="A7717" s="27"/>
      <c r="J7717" s="27"/>
    </row>
    <row r="7718" spans="1:10" x14ac:dyDescent="0.3">
      <c r="A7718" s="27"/>
      <c r="J7718" s="27"/>
    </row>
    <row r="7719" spans="1:10" x14ac:dyDescent="0.3">
      <c r="A7719" s="27"/>
      <c r="J7719" s="27"/>
    </row>
    <row r="7720" spans="1:10" x14ac:dyDescent="0.3">
      <c r="A7720" s="27"/>
      <c r="J7720" s="27"/>
    </row>
    <row r="7721" spans="1:10" x14ac:dyDescent="0.3">
      <c r="A7721" s="27"/>
      <c r="J7721" s="27"/>
    </row>
    <row r="7722" spans="1:10" x14ac:dyDescent="0.3">
      <c r="A7722" s="27"/>
      <c r="J7722" s="27"/>
    </row>
    <row r="7723" spans="1:10" x14ac:dyDescent="0.3">
      <c r="A7723" s="27"/>
      <c r="J7723" s="27"/>
    </row>
    <row r="7724" spans="1:10" x14ac:dyDescent="0.3">
      <c r="A7724" s="27"/>
      <c r="J7724" s="27"/>
    </row>
    <row r="7725" spans="1:10" x14ac:dyDescent="0.3">
      <c r="A7725" s="27"/>
      <c r="J7725" s="27"/>
    </row>
    <row r="7726" spans="1:10" x14ac:dyDescent="0.3">
      <c r="A7726" s="27"/>
      <c r="J7726" s="27"/>
    </row>
    <row r="7727" spans="1:10" x14ac:dyDescent="0.3">
      <c r="A7727" s="27"/>
      <c r="J7727" s="27"/>
    </row>
    <row r="7728" spans="1:10" x14ac:dyDescent="0.3">
      <c r="A7728" s="27"/>
      <c r="J7728" s="27"/>
    </row>
    <row r="7729" spans="1:10" x14ac:dyDescent="0.3">
      <c r="A7729" s="27"/>
      <c r="J7729" s="27"/>
    </row>
    <row r="7730" spans="1:10" x14ac:dyDescent="0.3">
      <c r="A7730" s="27"/>
      <c r="J7730" s="27"/>
    </row>
    <row r="7731" spans="1:10" x14ac:dyDescent="0.3">
      <c r="A7731" s="27"/>
      <c r="J7731" s="27"/>
    </row>
    <row r="7732" spans="1:10" x14ac:dyDescent="0.3">
      <c r="A7732" s="27"/>
      <c r="J7732" s="27"/>
    </row>
    <row r="7733" spans="1:10" x14ac:dyDescent="0.3">
      <c r="A7733" s="27"/>
      <c r="J7733" s="27"/>
    </row>
    <row r="7734" spans="1:10" x14ac:dyDescent="0.3">
      <c r="A7734" s="27"/>
      <c r="J7734" s="27"/>
    </row>
    <row r="7735" spans="1:10" x14ac:dyDescent="0.3">
      <c r="A7735" s="27"/>
      <c r="J7735" s="27"/>
    </row>
    <row r="7736" spans="1:10" x14ac:dyDescent="0.3">
      <c r="A7736" s="27"/>
      <c r="J7736" s="27"/>
    </row>
    <row r="7737" spans="1:10" x14ac:dyDescent="0.3">
      <c r="A7737" s="27"/>
      <c r="J7737" s="27"/>
    </row>
    <row r="7738" spans="1:10" x14ac:dyDescent="0.3">
      <c r="A7738" s="27"/>
      <c r="J7738" s="27"/>
    </row>
    <row r="7739" spans="1:10" x14ac:dyDescent="0.3">
      <c r="A7739" s="27"/>
      <c r="J7739" s="27"/>
    </row>
    <row r="7740" spans="1:10" x14ac:dyDescent="0.3">
      <c r="A7740" s="27"/>
      <c r="J7740" s="27"/>
    </row>
    <row r="7741" spans="1:10" x14ac:dyDescent="0.3">
      <c r="A7741" s="27"/>
      <c r="J7741" s="27"/>
    </row>
    <row r="7742" spans="1:10" x14ac:dyDescent="0.3">
      <c r="A7742" s="27"/>
      <c r="J7742" s="27"/>
    </row>
    <row r="7743" spans="1:10" x14ac:dyDescent="0.3">
      <c r="A7743" s="27"/>
      <c r="J7743" s="27"/>
    </row>
    <row r="7744" spans="1:10" x14ac:dyDescent="0.3">
      <c r="A7744" s="27"/>
      <c r="J7744" s="27"/>
    </row>
    <row r="7745" spans="1:10" x14ac:dyDescent="0.3">
      <c r="A7745" s="27"/>
      <c r="J7745" s="27"/>
    </row>
    <row r="7746" spans="1:10" x14ac:dyDescent="0.3">
      <c r="A7746" s="27"/>
      <c r="J7746" s="27"/>
    </row>
    <row r="7747" spans="1:10" x14ac:dyDescent="0.3">
      <c r="A7747" s="27"/>
      <c r="J7747" s="27"/>
    </row>
    <row r="7748" spans="1:10" x14ac:dyDescent="0.3">
      <c r="A7748" s="27"/>
      <c r="J7748" s="27"/>
    </row>
    <row r="7749" spans="1:10" x14ac:dyDescent="0.3">
      <c r="A7749" s="27"/>
      <c r="J7749" s="27"/>
    </row>
    <row r="7750" spans="1:10" x14ac:dyDescent="0.3">
      <c r="A7750" s="27"/>
      <c r="J7750" s="27"/>
    </row>
    <row r="7751" spans="1:10" x14ac:dyDescent="0.3">
      <c r="A7751" s="27"/>
      <c r="J7751" s="27"/>
    </row>
    <row r="7752" spans="1:10" x14ac:dyDescent="0.3">
      <c r="A7752" s="27"/>
      <c r="J7752" s="27"/>
    </row>
    <row r="7753" spans="1:10" x14ac:dyDescent="0.3">
      <c r="A7753" s="27"/>
      <c r="J7753" s="27"/>
    </row>
    <row r="7754" spans="1:10" x14ac:dyDescent="0.3">
      <c r="A7754" s="27"/>
      <c r="J7754" s="27"/>
    </row>
    <row r="7755" spans="1:10" x14ac:dyDescent="0.3">
      <c r="A7755" s="27"/>
      <c r="J7755" s="27"/>
    </row>
    <row r="7756" spans="1:10" x14ac:dyDescent="0.3">
      <c r="A7756" s="27"/>
      <c r="J7756" s="27"/>
    </row>
    <row r="7757" spans="1:10" x14ac:dyDescent="0.3">
      <c r="A7757" s="27"/>
      <c r="J7757" s="27"/>
    </row>
    <row r="7758" spans="1:10" x14ac:dyDescent="0.3">
      <c r="A7758" s="27"/>
      <c r="J7758" s="27"/>
    </row>
    <row r="7759" spans="1:10" x14ac:dyDescent="0.3">
      <c r="A7759" s="27"/>
      <c r="J7759" s="27"/>
    </row>
    <row r="7760" spans="1:10" x14ac:dyDescent="0.3">
      <c r="A7760" s="27"/>
      <c r="J7760" s="27"/>
    </row>
    <row r="7761" spans="1:10" x14ac:dyDescent="0.3">
      <c r="A7761" s="27"/>
      <c r="J7761" s="27"/>
    </row>
    <row r="7762" spans="1:10" x14ac:dyDescent="0.3">
      <c r="A7762" s="27"/>
      <c r="J7762" s="27"/>
    </row>
    <row r="7763" spans="1:10" x14ac:dyDescent="0.3">
      <c r="A7763" s="27"/>
      <c r="J7763" s="27"/>
    </row>
    <row r="7764" spans="1:10" x14ac:dyDescent="0.3">
      <c r="A7764" s="27"/>
      <c r="J7764" s="27"/>
    </row>
    <row r="7765" spans="1:10" x14ac:dyDescent="0.3">
      <c r="A7765" s="27"/>
      <c r="J7765" s="27"/>
    </row>
    <row r="7766" spans="1:10" x14ac:dyDescent="0.3">
      <c r="A7766" s="27"/>
      <c r="J7766" s="27"/>
    </row>
    <row r="7767" spans="1:10" x14ac:dyDescent="0.3">
      <c r="A7767" s="27"/>
      <c r="J7767" s="27"/>
    </row>
    <row r="7768" spans="1:10" x14ac:dyDescent="0.3">
      <c r="A7768" s="27"/>
      <c r="J7768" s="27"/>
    </row>
    <row r="7769" spans="1:10" x14ac:dyDescent="0.3">
      <c r="A7769" s="27"/>
      <c r="J7769" s="27"/>
    </row>
    <row r="7770" spans="1:10" x14ac:dyDescent="0.3">
      <c r="A7770" s="27"/>
      <c r="J7770" s="27"/>
    </row>
    <row r="7771" spans="1:10" x14ac:dyDescent="0.3">
      <c r="A7771" s="27"/>
      <c r="J7771" s="27"/>
    </row>
    <row r="7772" spans="1:10" x14ac:dyDescent="0.3">
      <c r="A7772" s="27"/>
      <c r="J7772" s="27"/>
    </row>
    <row r="7773" spans="1:10" x14ac:dyDescent="0.3">
      <c r="A7773" s="27"/>
      <c r="J7773" s="27"/>
    </row>
    <row r="7774" spans="1:10" x14ac:dyDescent="0.3">
      <c r="A7774" s="27"/>
      <c r="J7774" s="27"/>
    </row>
    <row r="7775" spans="1:10" x14ac:dyDescent="0.3">
      <c r="A7775" s="27"/>
      <c r="J7775" s="27"/>
    </row>
    <row r="7776" spans="1:10" x14ac:dyDescent="0.3">
      <c r="A7776" s="27"/>
      <c r="J7776" s="27"/>
    </row>
    <row r="7777" spans="1:10" x14ac:dyDescent="0.3">
      <c r="A7777" s="27"/>
      <c r="J7777" s="27"/>
    </row>
    <row r="7778" spans="1:10" x14ac:dyDescent="0.3">
      <c r="A7778" s="27"/>
      <c r="J7778" s="27"/>
    </row>
    <row r="7779" spans="1:10" x14ac:dyDescent="0.3">
      <c r="A7779" s="27"/>
      <c r="J7779" s="27"/>
    </row>
    <row r="7780" spans="1:10" x14ac:dyDescent="0.3">
      <c r="A7780" s="27"/>
      <c r="J7780" s="27"/>
    </row>
    <row r="7781" spans="1:10" x14ac:dyDescent="0.3">
      <c r="A7781" s="27"/>
      <c r="J7781" s="27"/>
    </row>
    <row r="7782" spans="1:10" x14ac:dyDescent="0.3">
      <c r="A7782" s="27"/>
      <c r="J7782" s="27"/>
    </row>
    <row r="7783" spans="1:10" x14ac:dyDescent="0.3">
      <c r="A7783" s="27"/>
      <c r="J7783" s="27"/>
    </row>
    <row r="7784" spans="1:10" x14ac:dyDescent="0.3">
      <c r="A7784" s="27"/>
      <c r="J7784" s="27"/>
    </row>
    <row r="7785" spans="1:10" x14ac:dyDescent="0.3">
      <c r="A7785" s="27"/>
      <c r="J7785" s="27"/>
    </row>
    <row r="7786" spans="1:10" x14ac:dyDescent="0.3">
      <c r="A7786" s="27"/>
      <c r="J7786" s="27"/>
    </row>
    <row r="7787" spans="1:10" x14ac:dyDescent="0.3">
      <c r="A7787" s="27"/>
      <c r="J7787" s="27"/>
    </row>
    <row r="7788" spans="1:10" x14ac:dyDescent="0.3">
      <c r="A7788" s="27"/>
      <c r="J7788" s="27"/>
    </row>
    <row r="7789" spans="1:10" x14ac:dyDescent="0.3">
      <c r="A7789" s="27"/>
      <c r="J7789" s="27"/>
    </row>
    <row r="7790" spans="1:10" x14ac:dyDescent="0.3">
      <c r="A7790" s="27"/>
      <c r="J7790" s="27"/>
    </row>
    <row r="7791" spans="1:10" x14ac:dyDescent="0.3">
      <c r="A7791" s="27"/>
      <c r="J7791" s="27"/>
    </row>
    <row r="7792" spans="1:10" x14ac:dyDescent="0.3">
      <c r="A7792" s="27"/>
      <c r="J7792" s="27"/>
    </row>
    <row r="7793" spans="1:10" x14ac:dyDescent="0.3">
      <c r="A7793" s="27"/>
      <c r="J7793" s="27"/>
    </row>
    <row r="7794" spans="1:10" x14ac:dyDescent="0.3">
      <c r="A7794" s="27"/>
      <c r="J7794" s="27"/>
    </row>
    <row r="7795" spans="1:10" x14ac:dyDescent="0.3">
      <c r="A7795" s="27"/>
      <c r="J7795" s="27"/>
    </row>
    <row r="7796" spans="1:10" x14ac:dyDescent="0.3">
      <c r="A7796" s="27"/>
      <c r="J7796" s="27"/>
    </row>
    <row r="7797" spans="1:10" x14ac:dyDescent="0.3">
      <c r="A7797" s="27"/>
      <c r="J7797" s="27"/>
    </row>
    <row r="7798" spans="1:10" x14ac:dyDescent="0.3">
      <c r="A7798" s="27"/>
      <c r="J7798" s="27"/>
    </row>
    <row r="7799" spans="1:10" x14ac:dyDescent="0.3">
      <c r="A7799" s="27"/>
      <c r="J7799" s="27"/>
    </row>
    <row r="7800" spans="1:10" x14ac:dyDescent="0.3">
      <c r="A7800" s="27"/>
      <c r="J7800" s="27"/>
    </row>
    <row r="7801" spans="1:10" x14ac:dyDescent="0.3">
      <c r="A7801" s="27"/>
      <c r="J7801" s="27"/>
    </row>
    <row r="7802" spans="1:10" x14ac:dyDescent="0.3">
      <c r="A7802" s="27"/>
      <c r="J7802" s="27"/>
    </row>
    <row r="7803" spans="1:10" x14ac:dyDescent="0.3">
      <c r="A7803" s="27"/>
      <c r="J7803" s="27"/>
    </row>
    <row r="7804" spans="1:10" x14ac:dyDescent="0.3">
      <c r="A7804" s="27"/>
      <c r="J7804" s="27"/>
    </row>
    <row r="7805" spans="1:10" x14ac:dyDescent="0.3">
      <c r="A7805" s="27"/>
      <c r="J7805" s="27"/>
    </row>
    <row r="7806" spans="1:10" x14ac:dyDescent="0.3">
      <c r="A7806" s="27"/>
      <c r="J7806" s="27"/>
    </row>
    <row r="7807" spans="1:10" x14ac:dyDescent="0.3">
      <c r="A7807" s="27"/>
      <c r="J7807" s="27"/>
    </row>
    <row r="7808" spans="1:10" x14ac:dyDescent="0.3">
      <c r="A7808" s="27"/>
      <c r="J7808" s="27"/>
    </row>
    <row r="7809" spans="1:10" x14ac:dyDescent="0.3">
      <c r="A7809" s="27"/>
      <c r="J7809" s="27"/>
    </row>
    <row r="7810" spans="1:10" x14ac:dyDescent="0.3">
      <c r="A7810" s="27"/>
      <c r="J7810" s="27"/>
    </row>
    <row r="7811" spans="1:10" x14ac:dyDescent="0.3">
      <c r="A7811" s="27"/>
      <c r="J7811" s="27"/>
    </row>
    <row r="7812" spans="1:10" x14ac:dyDescent="0.3">
      <c r="A7812" s="27"/>
      <c r="J7812" s="27"/>
    </row>
    <row r="7813" spans="1:10" x14ac:dyDescent="0.3">
      <c r="A7813" s="27"/>
      <c r="J7813" s="27"/>
    </row>
    <row r="7814" spans="1:10" x14ac:dyDescent="0.3">
      <c r="A7814" s="27"/>
      <c r="J7814" s="27"/>
    </row>
    <row r="7815" spans="1:10" x14ac:dyDescent="0.3">
      <c r="A7815" s="27"/>
      <c r="J7815" s="27"/>
    </row>
    <row r="7816" spans="1:10" x14ac:dyDescent="0.3">
      <c r="A7816" s="27"/>
      <c r="J7816" s="27"/>
    </row>
    <row r="7817" spans="1:10" x14ac:dyDescent="0.3">
      <c r="A7817" s="27"/>
      <c r="J7817" s="27"/>
    </row>
    <row r="7818" spans="1:10" x14ac:dyDescent="0.3">
      <c r="A7818" s="27"/>
      <c r="J7818" s="27"/>
    </row>
    <row r="7819" spans="1:10" x14ac:dyDescent="0.3">
      <c r="A7819" s="27"/>
      <c r="J7819" s="27"/>
    </row>
    <row r="7820" spans="1:10" x14ac:dyDescent="0.3">
      <c r="A7820" s="27"/>
      <c r="J7820" s="27"/>
    </row>
    <row r="7821" spans="1:10" x14ac:dyDescent="0.3">
      <c r="A7821" s="27"/>
      <c r="J7821" s="27"/>
    </row>
    <row r="7822" spans="1:10" x14ac:dyDescent="0.3">
      <c r="A7822" s="27"/>
      <c r="J7822" s="27"/>
    </row>
    <row r="7823" spans="1:10" x14ac:dyDescent="0.3">
      <c r="A7823" s="27"/>
      <c r="J7823" s="27"/>
    </row>
    <row r="7824" spans="1:10" x14ac:dyDescent="0.3">
      <c r="A7824" s="27"/>
      <c r="J7824" s="27"/>
    </row>
    <row r="7825" spans="1:10" x14ac:dyDescent="0.3">
      <c r="A7825" s="27"/>
      <c r="J7825" s="27"/>
    </row>
    <row r="7826" spans="1:10" x14ac:dyDescent="0.3">
      <c r="A7826" s="27"/>
      <c r="J7826" s="27"/>
    </row>
    <row r="7827" spans="1:10" x14ac:dyDescent="0.3">
      <c r="A7827" s="27"/>
      <c r="J7827" s="27"/>
    </row>
    <row r="7828" spans="1:10" x14ac:dyDescent="0.3">
      <c r="A7828" s="27"/>
      <c r="J7828" s="27"/>
    </row>
    <row r="7829" spans="1:10" x14ac:dyDescent="0.3">
      <c r="A7829" s="27"/>
      <c r="J7829" s="27"/>
    </row>
    <row r="7830" spans="1:10" x14ac:dyDescent="0.3">
      <c r="A7830" s="27"/>
      <c r="J7830" s="27"/>
    </row>
    <row r="7831" spans="1:10" x14ac:dyDescent="0.3">
      <c r="A7831" s="27"/>
      <c r="J7831" s="27"/>
    </row>
    <row r="7832" spans="1:10" x14ac:dyDescent="0.3">
      <c r="A7832" s="27"/>
      <c r="J7832" s="27"/>
    </row>
    <row r="7833" spans="1:10" x14ac:dyDescent="0.3">
      <c r="A7833" s="27"/>
      <c r="J7833" s="27"/>
    </row>
    <row r="7834" spans="1:10" x14ac:dyDescent="0.3">
      <c r="A7834" s="27"/>
      <c r="J7834" s="27"/>
    </row>
    <row r="7835" spans="1:10" x14ac:dyDescent="0.3">
      <c r="A7835" s="27"/>
      <c r="J7835" s="27"/>
    </row>
    <row r="7836" spans="1:10" x14ac:dyDescent="0.3">
      <c r="A7836" s="27"/>
      <c r="J7836" s="27"/>
    </row>
    <row r="7837" spans="1:10" x14ac:dyDescent="0.3">
      <c r="A7837" s="27"/>
      <c r="J7837" s="27"/>
    </row>
    <row r="7838" spans="1:10" x14ac:dyDescent="0.3">
      <c r="A7838" s="27"/>
      <c r="J7838" s="27"/>
    </row>
    <row r="7839" spans="1:10" x14ac:dyDescent="0.3">
      <c r="A7839" s="27"/>
      <c r="J7839" s="27"/>
    </row>
    <row r="7840" spans="1:10" x14ac:dyDescent="0.3">
      <c r="A7840" s="27"/>
      <c r="J7840" s="27"/>
    </row>
    <row r="7841" spans="1:10" x14ac:dyDescent="0.3">
      <c r="A7841" s="27"/>
      <c r="J7841" s="27"/>
    </row>
    <row r="7842" spans="1:10" x14ac:dyDescent="0.3">
      <c r="A7842" s="27"/>
      <c r="J7842" s="27"/>
    </row>
    <row r="7843" spans="1:10" x14ac:dyDescent="0.3">
      <c r="A7843" s="27"/>
      <c r="J7843" s="27"/>
    </row>
    <row r="7844" spans="1:10" x14ac:dyDescent="0.3">
      <c r="A7844" s="27"/>
      <c r="J7844" s="27"/>
    </row>
    <row r="7845" spans="1:10" x14ac:dyDescent="0.3">
      <c r="A7845" s="27"/>
      <c r="J7845" s="27"/>
    </row>
    <row r="7846" spans="1:10" x14ac:dyDescent="0.3">
      <c r="A7846" s="27"/>
      <c r="J7846" s="27"/>
    </row>
    <row r="7847" spans="1:10" x14ac:dyDescent="0.3">
      <c r="A7847" s="27"/>
      <c r="J7847" s="27"/>
    </row>
    <row r="7848" spans="1:10" x14ac:dyDescent="0.3">
      <c r="A7848" s="27"/>
      <c r="J7848" s="27"/>
    </row>
    <row r="7849" spans="1:10" x14ac:dyDescent="0.3">
      <c r="A7849" s="27"/>
      <c r="J7849" s="27"/>
    </row>
    <row r="7850" spans="1:10" x14ac:dyDescent="0.3">
      <c r="A7850" s="27"/>
      <c r="J7850" s="27"/>
    </row>
    <row r="7851" spans="1:10" x14ac:dyDescent="0.3">
      <c r="A7851" s="27"/>
      <c r="J7851" s="27"/>
    </row>
    <row r="7852" spans="1:10" x14ac:dyDescent="0.3">
      <c r="A7852" s="27"/>
      <c r="J7852" s="27"/>
    </row>
    <row r="7853" spans="1:10" x14ac:dyDescent="0.3">
      <c r="A7853" s="27"/>
      <c r="J7853" s="27"/>
    </row>
    <row r="7854" spans="1:10" x14ac:dyDescent="0.3">
      <c r="A7854" s="27"/>
      <c r="J7854" s="27"/>
    </row>
    <row r="7855" spans="1:10" x14ac:dyDescent="0.3">
      <c r="A7855" s="27"/>
      <c r="J7855" s="27"/>
    </row>
    <row r="7856" spans="1:10" x14ac:dyDescent="0.3">
      <c r="A7856" s="27"/>
      <c r="J7856" s="27"/>
    </row>
    <row r="7857" spans="1:10" x14ac:dyDescent="0.3">
      <c r="A7857" s="27"/>
      <c r="J7857" s="27"/>
    </row>
    <row r="7858" spans="1:10" x14ac:dyDescent="0.3">
      <c r="A7858" s="27"/>
      <c r="J7858" s="27"/>
    </row>
    <row r="7859" spans="1:10" x14ac:dyDescent="0.3">
      <c r="A7859" s="27"/>
      <c r="J7859" s="27"/>
    </row>
    <row r="7860" spans="1:10" x14ac:dyDescent="0.3">
      <c r="A7860" s="27"/>
      <c r="J7860" s="27"/>
    </row>
    <row r="7861" spans="1:10" x14ac:dyDescent="0.3">
      <c r="A7861" s="27"/>
      <c r="J7861" s="27"/>
    </row>
    <row r="7862" spans="1:10" x14ac:dyDescent="0.3">
      <c r="A7862" s="27"/>
      <c r="J7862" s="27"/>
    </row>
    <row r="7863" spans="1:10" x14ac:dyDescent="0.3">
      <c r="A7863" s="27"/>
      <c r="J7863" s="27"/>
    </row>
    <row r="7864" spans="1:10" x14ac:dyDescent="0.3">
      <c r="A7864" s="27"/>
      <c r="J7864" s="27"/>
    </row>
    <row r="7865" spans="1:10" x14ac:dyDescent="0.3">
      <c r="A7865" s="27"/>
      <c r="J7865" s="27"/>
    </row>
    <row r="7866" spans="1:10" x14ac:dyDescent="0.3">
      <c r="A7866" s="27"/>
      <c r="J7866" s="27"/>
    </row>
    <row r="7867" spans="1:10" x14ac:dyDescent="0.3">
      <c r="A7867" s="27"/>
      <c r="J7867" s="27"/>
    </row>
    <row r="7868" spans="1:10" x14ac:dyDescent="0.3">
      <c r="A7868" s="27"/>
      <c r="J7868" s="27"/>
    </row>
    <row r="7869" spans="1:10" x14ac:dyDescent="0.3">
      <c r="A7869" s="27"/>
      <c r="J7869" s="27"/>
    </row>
    <row r="7870" spans="1:10" x14ac:dyDescent="0.3">
      <c r="A7870" s="27"/>
      <c r="J7870" s="27"/>
    </row>
    <row r="7871" spans="1:10" x14ac:dyDescent="0.3">
      <c r="A7871" s="27"/>
      <c r="J7871" s="27"/>
    </row>
    <row r="7872" spans="1:10" x14ac:dyDescent="0.3">
      <c r="A7872" s="27"/>
      <c r="J7872" s="27"/>
    </row>
    <row r="7873" spans="1:10" x14ac:dyDescent="0.3">
      <c r="A7873" s="27"/>
      <c r="J7873" s="27"/>
    </row>
    <row r="7874" spans="1:10" x14ac:dyDescent="0.3">
      <c r="A7874" s="27"/>
      <c r="J7874" s="27"/>
    </row>
    <row r="7875" spans="1:10" x14ac:dyDescent="0.3">
      <c r="A7875" s="27"/>
      <c r="J7875" s="27"/>
    </row>
    <row r="7876" spans="1:10" x14ac:dyDescent="0.3">
      <c r="A7876" s="27"/>
      <c r="J7876" s="27"/>
    </row>
    <row r="7877" spans="1:10" x14ac:dyDescent="0.3">
      <c r="A7877" s="27"/>
      <c r="J7877" s="27"/>
    </row>
    <row r="7878" spans="1:10" x14ac:dyDescent="0.3">
      <c r="A7878" s="27"/>
      <c r="J7878" s="27"/>
    </row>
    <row r="7879" spans="1:10" x14ac:dyDescent="0.3">
      <c r="A7879" s="27"/>
      <c r="J7879" s="27"/>
    </row>
    <row r="7880" spans="1:10" x14ac:dyDescent="0.3">
      <c r="A7880" s="27"/>
      <c r="J7880" s="27"/>
    </row>
    <row r="7881" spans="1:10" x14ac:dyDescent="0.3">
      <c r="A7881" s="27"/>
      <c r="J7881" s="27"/>
    </row>
    <row r="7882" spans="1:10" x14ac:dyDescent="0.3">
      <c r="A7882" s="27"/>
      <c r="J7882" s="27"/>
    </row>
    <row r="7883" spans="1:10" x14ac:dyDescent="0.3">
      <c r="A7883" s="27"/>
      <c r="J7883" s="27"/>
    </row>
    <row r="7884" spans="1:10" x14ac:dyDescent="0.3">
      <c r="A7884" s="27"/>
      <c r="J7884" s="27"/>
    </row>
    <row r="7885" spans="1:10" x14ac:dyDescent="0.3">
      <c r="A7885" s="27"/>
      <c r="J7885" s="27"/>
    </row>
    <row r="7886" spans="1:10" x14ac:dyDescent="0.3">
      <c r="A7886" s="27"/>
      <c r="J7886" s="27"/>
    </row>
    <row r="7887" spans="1:10" x14ac:dyDescent="0.3">
      <c r="A7887" s="27"/>
      <c r="J7887" s="27"/>
    </row>
    <row r="7888" spans="1:10" x14ac:dyDescent="0.3">
      <c r="A7888" s="27"/>
      <c r="J7888" s="27"/>
    </row>
    <row r="7889" spans="1:10" x14ac:dyDescent="0.3">
      <c r="A7889" s="27"/>
      <c r="J7889" s="27"/>
    </row>
    <row r="7890" spans="1:10" x14ac:dyDescent="0.3">
      <c r="A7890" s="27"/>
      <c r="J7890" s="27"/>
    </row>
    <row r="7891" spans="1:10" x14ac:dyDescent="0.3">
      <c r="A7891" s="27"/>
      <c r="J7891" s="27"/>
    </row>
    <row r="7892" spans="1:10" x14ac:dyDescent="0.3">
      <c r="A7892" s="27"/>
      <c r="J7892" s="27"/>
    </row>
    <row r="7893" spans="1:10" x14ac:dyDescent="0.3">
      <c r="A7893" s="27"/>
      <c r="J7893" s="27"/>
    </row>
    <row r="7894" spans="1:10" x14ac:dyDescent="0.3">
      <c r="A7894" s="27"/>
      <c r="J7894" s="27"/>
    </row>
    <row r="7895" spans="1:10" x14ac:dyDescent="0.3">
      <c r="A7895" s="27"/>
      <c r="J7895" s="27"/>
    </row>
    <row r="7896" spans="1:10" x14ac:dyDescent="0.3">
      <c r="A7896" s="27"/>
      <c r="J7896" s="27"/>
    </row>
    <row r="7897" spans="1:10" x14ac:dyDescent="0.3">
      <c r="A7897" s="27"/>
      <c r="J7897" s="27"/>
    </row>
    <row r="7898" spans="1:10" x14ac:dyDescent="0.3">
      <c r="A7898" s="27"/>
      <c r="J7898" s="27"/>
    </row>
    <row r="7899" spans="1:10" x14ac:dyDescent="0.3">
      <c r="A7899" s="27"/>
      <c r="J7899" s="27"/>
    </row>
    <row r="7900" spans="1:10" x14ac:dyDescent="0.3">
      <c r="A7900" s="27"/>
      <c r="J7900" s="27"/>
    </row>
    <row r="7901" spans="1:10" x14ac:dyDescent="0.3">
      <c r="A7901" s="27"/>
      <c r="J7901" s="27"/>
    </row>
    <row r="7902" spans="1:10" x14ac:dyDescent="0.3">
      <c r="A7902" s="27"/>
      <c r="J7902" s="27"/>
    </row>
    <row r="7903" spans="1:10" x14ac:dyDescent="0.3">
      <c r="A7903" s="27"/>
      <c r="J7903" s="27"/>
    </row>
    <row r="7904" spans="1:10" x14ac:dyDescent="0.3">
      <c r="A7904" s="27"/>
      <c r="J7904" s="27"/>
    </row>
    <row r="7905" spans="1:10" x14ac:dyDescent="0.3">
      <c r="A7905" s="27"/>
      <c r="J7905" s="27"/>
    </row>
    <row r="7906" spans="1:10" x14ac:dyDescent="0.3">
      <c r="A7906" s="27"/>
      <c r="J7906" s="27"/>
    </row>
    <row r="7907" spans="1:10" x14ac:dyDescent="0.3">
      <c r="A7907" s="27"/>
      <c r="J7907" s="27"/>
    </row>
    <row r="7908" spans="1:10" x14ac:dyDescent="0.3">
      <c r="A7908" s="27"/>
      <c r="J7908" s="27"/>
    </row>
    <row r="7909" spans="1:10" x14ac:dyDescent="0.3">
      <c r="A7909" s="27"/>
      <c r="J7909" s="27"/>
    </row>
    <row r="7910" spans="1:10" x14ac:dyDescent="0.3">
      <c r="A7910" s="27"/>
      <c r="J7910" s="27"/>
    </row>
    <row r="7911" spans="1:10" x14ac:dyDescent="0.3">
      <c r="A7911" s="27"/>
      <c r="J7911" s="27"/>
    </row>
    <row r="7912" spans="1:10" x14ac:dyDescent="0.3">
      <c r="A7912" s="27"/>
      <c r="J7912" s="27"/>
    </row>
    <row r="7913" spans="1:10" x14ac:dyDescent="0.3">
      <c r="A7913" s="27"/>
      <c r="J7913" s="27"/>
    </row>
    <row r="7914" spans="1:10" x14ac:dyDescent="0.3">
      <c r="A7914" s="27"/>
      <c r="J7914" s="27"/>
    </row>
    <row r="7915" spans="1:10" x14ac:dyDescent="0.3">
      <c r="A7915" s="27"/>
      <c r="J7915" s="27"/>
    </row>
    <row r="7916" spans="1:10" x14ac:dyDescent="0.3">
      <c r="A7916" s="27"/>
      <c r="J7916" s="27"/>
    </row>
    <row r="7917" spans="1:10" x14ac:dyDescent="0.3">
      <c r="A7917" s="27"/>
      <c r="J7917" s="27"/>
    </row>
    <row r="7918" spans="1:10" x14ac:dyDescent="0.3">
      <c r="A7918" s="27"/>
      <c r="J7918" s="27"/>
    </row>
    <row r="7919" spans="1:10" x14ac:dyDescent="0.3">
      <c r="A7919" s="27"/>
      <c r="J7919" s="27"/>
    </row>
    <row r="7920" spans="1:10" x14ac:dyDescent="0.3">
      <c r="A7920" s="27"/>
      <c r="J7920" s="27"/>
    </row>
    <row r="7921" spans="1:10" x14ac:dyDescent="0.3">
      <c r="A7921" s="27"/>
      <c r="J7921" s="27"/>
    </row>
    <row r="7922" spans="1:10" x14ac:dyDescent="0.3">
      <c r="A7922" s="27"/>
      <c r="J7922" s="27"/>
    </row>
    <row r="7923" spans="1:10" x14ac:dyDescent="0.3">
      <c r="A7923" s="27"/>
      <c r="J7923" s="27"/>
    </row>
    <row r="7924" spans="1:10" x14ac:dyDescent="0.3">
      <c r="A7924" s="27"/>
      <c r="J7924" s="27"/>
    </row>
    <row r="7925" spans="1:10" x14ac:dyDescent="0.3">
      <c r="A7925" s="27"/>
      <c r="J7925" s="27"/>
    </row>
    <row r="7926" spans="1:10" x14ac:dyDescent="0.3">
      <c r="A7926" s="27"/>
      <c r="J7926" s="27"/>
    </row>
    <row r="7927" spans="1:10" x14ac:dyDescent="0.3">
      <c r="A7927" s="27"/>
      <c r="J7927" s="27"/>
    </row>
    <row r="7928" spans="1:10" x14ac:dyDescent="0.3">
      <c r="A7928" s="27"/>
      <c r="J7928" s="27"/>
    </row>
    <row r="7929" spans="1:10" x14ac:dyDescent="0.3">
      <c r="A7929" s="27"/>
      <c r="J7929" s="27"/>
    </row>
    <row r="7930" spans="1:10" x14ac:dyDescent="0.3">
      <c r="A7930" s="27"/>
      <c r="J7930" s="27"/>
    </row>
    <row r="7931" spans="1:10" x14ac:dyDescent="0.3">
      <c r="A7931" s="27"/>
      <c r="J7931" s="27"/>
    </row>
    <row r="7932" spans="1:10" x14ac:dyDescent="0.3">
      <c r="A7932" s="27"/>
      <c r="J7932" s="27"/>
    </row>
    <row r="7933" spans="1:10" x14ac:dyDescent="0.3">
      <c r="A7933" s="27"/>
      <c r="J7933" s="27"/>
    </row>
    <row r="7934" spans="1:10" x14ac:dyDescent="0.3">
      <c r="A7934" s="27"/>
      <c r="J7934" s="27"/>
    </row>
    <row r="7935" spans="1:10" x14ac:dyDescent="0.3">
      <c r="A7935" s="27"/>
      <c r="J7935" s="27"/>
    </row>
    <row r="7936" spans="1:10" x14ac:dyDescent="0.3">
      <c r="A7936" s="27"/>
      <c r="J7936" s="27"/>
    </row>
    <row r="7937" spans="1:10" x14ac:dyDescent="0.3">
      <c r="A7937" s="27"/>
      <c r="J7937" s="27"/>
    </row>
    <row r="7938" spans="1:10" x14ac:dyDescent="0.3">
      <c r="A7938" s="27"/>
      <c r="J7938" s="27"/>
    </row>
    <row r="7939" spans="1:10" x14ac:dyDescent="0.3">
      <c r="A7939" s="27"/>
      <c r="J7939" s="27"/>
    </row>
    <row r="7940" spans="1:10" x14ac:dyDescent="0.3">
      <c r="A7940" s="27"/>
      <c r="J7940" s="27"/>
    </row>
    <row r="7941" spans="1:10" x14ac:dyDescent="0.3">
      <c r="A7941" s="27"/>
      <c r="J7941" s="27"/>
    </row>
    <row r="7942" spans="1:10" x14ac:dyDescent="0.3">
      <c r="A7942" s="27"/>
      <c r="J7942" s="27"/>
    </row>
    <row r="7943" spans="1:10" x14ac:dyDescent="0.3">
      <c r="A7943" s="27"/>
      <c r="J7943" s="27"/>
    </row>
    <row r="7944" spans="1:10" x14ac:dyDescent="0.3">
      <c r="A7944" s="27"/>
      <c r="J7944" s="27"/>
    </row>
    <row r="7945" spans="1:10" x14ac:dyDescent="0.3">
      <c r="A7945" s="27"/>
      <c r="J7945" s="27"/>
    </row>
    <row r="7946" spans="1:10" x14ac:dyDescent="0.3">
      <c r="A7946" s="27"/>
      <c r="J7946" s="27"/>
    </row>
    <row r="7947" spans="1:10" x14ac:dyDescent="0.3">
      <c r="A7947" s="27"/>
      <c r="J7947" s="27"/>
    </row>
    <row r="7948" spans="1:10" x14ac:dyDescent="0.3">
      <c r="A7948" s="27"/>
      <c r="J7948" s="27"/>
    </row>
    <row r="7949" spans="1:10" x14ac:dyDescent="0.3">
      <c r="A7949" s="27"/>
      <c r="J7949" s="27"/>
    </row>
    <row r="7950" spans="1:10" x14ac:dyDescent="0.3">
      <c r="A7950" s="27"/>
      <c r="J7950" s="27"/>
    </row>
    <row r="7951" spans="1:10" x14ac:dyDescent="0.3">
      <c r="A7951" s="27"/>
      <c r="J7951" s="27"/>
    </row>
    <row r="7952" spans="1:10" x14ac:dyDescent="0.3">
      <c r="A7952" s="27"/>
      <c r="J7952" s="27"/>
    </row>
    <row r="7953" spans="1:10" x14ac:dyDescent="0.3">
      <c r="A7953" s="27"/>
      <c r="J7953" s="27"/>
    </row>
    <row r="7954" spans="1:10" x14ac:dyDescent="0.3">
      <c r="A7954" s="27"/>
      <c r="J7954" s="27"/>
    </row>
    <row r="7955" spans="1:10" x14ac:dyDescent="0.3">
      <c r="A7955" s="27"/>
      <c r="J7955" s="27"/>
    </row>
    <row r="7956" spans="1:10" x14ac:dyDescent="0.3">
      <c r="A7956" s="27"/>
      <c r="J7956" s="27"/>
    </row>
    <row r="7957" spans="1:10" x14ac:dyDescent="0.3">
      <c r="A7957" s="27"/>
      <c r="J7957" s="27"/>
    </row>
    <row r="7958" spans="1:10" x14ac:dyDescent="0.3">
      <c r="A7958" s="27"/>
      <c r="J7958" s="27"/>
    </row>
    <row r="7959" spans="1:10" x14ac:dyDescent="0.3">
      <c r="A7959" s="27"/>
      <c r="J7959" s="27"/>
    </row>
    <row r="7960" spans="1:10" x14ac:dyDescent="0.3">
      <c r="A7960" s="27"/>
      <c r="J7960" s="27"/>
    </row>
    <row r="7961" spans="1:10" x14ac:dyDescent="0.3">
      <c r="A7961" s="27"/>
      <c r="J7961" s="27"/>
    </row>
    <row r="7962" spans="1:10" x14ac:dyDescent="0.3">
      <c r="A7962" s="27"/>
      <c r="J7962" s="27"/>
    </row>
    <row r="7963" spans="1:10" x14ac:dyDescent="0.3">
      <c r="A7963" s="27"/>
      <c r="J7963" s="27"/>
    </row>
    <row r="7964" spans="1:10" x14ac:dyDescent="0.3">
      <c r="A7964" s="27"/>
      <c r="J7964" s="27"/>
    </row>
    <row r="7965" spans="1:10" x14ac:dyDescent="0.3">
      <c r="A7965" s="27"/>
      <c r="J7965" s="27"/>
    </row>
    <row r="7966" spans="1:10" x14ac:dyDescent="0.3">
      <c r="A7966" s="27"/>
      <c r="J7966" s="27"/>
    </row>
    <row r="7967" spans="1:10" x14ac:dyDescent="0.3">
      <c r="A7967" s="27"/>
      <c r="J7967" s="27"/>
    </row>
    <row r="7968" spans="1:10" x14ac:dyDescent="0.3">
      <c r="A7968" s="27"/>
      <c r="J7968" s="27"/>
    </row>
    <row r="7969" spans="1:10" x14ac:dyDescent="0.3">
      <c r="A7969" s="27"/>
      <c r="J7969" s="27"/>
    </row>
    <row r="7970" spans="1:10" x14ac:dyDescent="0.3">
      <c r="A7970" s="27"/>
      <c r="J7970" s="27"/>
    </row>
    <row r="7971" spans="1:10" x14ac:dyDescent="0.3">
      <c r="A7971" s="27"/>
      <c r="J7971" s="27"/>
    </row>
    <row r="7972" spans="1:10" x14ac:dyDescent="0.3">
      <c r="A7972" s="27"/>
      <c r="J7972" s="27"/>
    </row>
    <row r="7973" spans="1:10" x14ac:dyDescent="0.3">
      <c r="A7973" s="27"/>
      <c r="J7973" s="27"/>
    </row>
    <row r="7974" spans="1:10" x14ac:dyDescent="0.3">
      <c r="A7974" s="27"/>
      <c r="J7974" s="27"/>
    </row>
    <row r="7975" spans="1:10" x14ac:dyDescent="0.3">
      <c r="A7975" s="27"/>
      <c r="J7975" s="27"/>
    </row>
    <row r="7976" spans="1:10" x14ac:dyDescent="0.3">
      <c r="A7976" s="27"/>
      <c r="J7976" s="27"/>
    </row>
    <row r="7977" spans="1:10" x14ac:dyDescent="0.3">
      <c r="A7977" s="27"/>
      <c r="J7977" s="27"/>
    </row>
    <row r="7978" spans="1:10" x14ac:dyDescent="0.3">
      <c r="A7978" s="27"/>
      <c r="J7978" s="27"/>
    </row>
    <row r="7979" spans="1:10" x14ac:dyDescent="0.3">
      <c r="A7979" s="27"/>
      <c r="J7979" s="27"/>
    </row>
    <row r="7980" spans="1:10" x14ac:dyDescent="0.3">
      <c r="A7980" s="27"/>
      <c r="J7980" s="27"/>
    </row>
    <row r="7981" spans="1:10" x14ac:dyDescent="0.3">
      <c r="A7981" s="27"/>
      <c r="J7981" s="27"/>
    </row>
    <row r="7982" spans="1:10" x14ac:dyDescent="0.3">
      <c r="A7982" s="27"/>
      <c r="J7982" s="27"/>
    </row>
    <row r="7983" spans="1:10" x14ac:dyDescent="0.3">
      <c r="A7983" s="27"/>
      <c r="J7983" s="27"/>
    </row>
    <row r="7984" spans="1:10" x14ac:dyDescent="0.3">
      <c r="A7984" s="27"/>
      <c r="J7984" s="27"/>
    </row>
    <row r="7985" spans="1:10" x14ac:dyDescent="0.3">
      <c r="A7985" s="27"/>
      <c r="J7985" s="27"/>
    </row>
    <row r="7986" spans="1:10" x14ac:dyDescent="0.3">
      <c r="A7986" s="27"/>
      <c r="J7986" s="27"/>
    </row>
    <row r="7987" spans="1:10" x14ac:dyDescent="0.3">
      <c r="A7987" s="27"/>
      <c r="J7987" s="27"/>
    </row>
    <row r="7988" spans="1:10" x14ac:dyDescent="0.3">
      <c r="A7988" s="27"/>
      <c r="J7988" s="27"/>
    </row>
    <row r="7989" spans="1:10" x14ac:dyDescent="0.3">
      <c r="A7989" s="27"/>
      <c r="J7989" s="27"/>
    </row>
    <row r="7990" spans="1:10" x14ac:dyDescent="0.3">
      <c r="A7990" s="27"/>
      <c r="J7990" s="27"/>
    </row>
    <row r="7991" spans="1:10" x14ac:dyDescent="0.3">
      <c r="A7991" s="27"/>
      <c r="J7991" s="27"/>
    </row>
    <row r="7992" spans="1:10" x14ac:dyDescent="0.3">
      <c r="A7992" s="27"/>
      <c r="J7992" s="27"/>
    </row>
    <row r="7993" spans="1:10" x14ac:dyDescent="0.3">
      <c r="A7993" s="27"/>
      <c r="J7993" s="27"/>
    </row>
    <row r="7994" spans="1:10" x14ac:dyDescent="0.3">
      <c r="A7994" s="27"/>
      <c r="J7994" s="27"/>
    </row>
    <row r="7995" spans="1:10" x14ac:dyDescent="0.3">
      <c r="A7995" s="27"/>
      <c r="J7995" s="27"/>
    </row>
    <row r="7996" spans="1:10" x14ac:dyDescent="0.3">
      <c r="A7996" s="27"/>
      <c r="J7996" s="27"/>
    </row>
    <row r="7997" spans="1:10" x14ac:dyDescent="0.3">
      <c r="A7997" s="27"/>
      <c r="J7997" s="27"/>
    </row>
    <row r="7998" spans="1:10" x14ac:dyDescent="0.3">
      <c r="A7998" s="27"/>
      <c r="J7998" s="27"/>
    </row>
    <row r="7999" spans="1:10" x14ac:dyDescent="0.3">
      <c r="A7999" s="27"/>
      <c r="J7999" s="27"/>
    </row>
    <row r="8000" spans="1:10" x14ac:dyDescent="0.3">
      <c r="A8000" s="27"/>
      <c r="J8000" s="27"/>
    </row>
    <row r="8001" spans="1:10" x14ac:dyDescent="0.3">
      <c r="A8001" s="27"/>
      <c r="J8001" s="27"/>
    </row>
    <row r="8002" spans="1:10" x14ac:dyDescent="0.3">
      <c r="A8002" s="27"/>
      <c r="J8002" s="27"/>
    </row>
    <row r="8003" spans="1:10" x14ac:dyDescent="0.3">
      <c r="A8003" s="27"/>
      <c r="J8003" s="27"/>
    </row>
    <row r="8004" spans="1:10" x14ac:dyDescent="0.3">
      <c r="A8004" s="27"/>
      <c r="J8004" s="27"/>
    </row>
    <row r="8005" spans="1:10" x14ac:dyDescent="0.3">
      <c r="A8005" s="27"/>
      <c r="J8005" s="27"/>
    </row>
    <row r="8006" spans="1:10" x14ac:dyDescent="0.3">
      <c r="A8006" s="27"/>
      <c r="J8006" s="27"/>
    </row>
    <row r="8007" spans="1:10" x14ac:dyDescent="0.3">
      <c r="A8007" s="27"/>
      <c r="J8007" s="27"/>
    </row>
    <row r="8008" spans="1:10" x14ac:dyDescent="0.3">
      <c r="A8008" s="27"/>
      <c r="J8008" s="27"/>
    </row>
    <row r="8009" spans="1:10" x14ac:dyDescent="0.3">
      <c r="A8009" s="27"/>
      <c r="J8009" s="27"/>
    </row>
    <row r="8010" spans="1:10" x14ac:dyDescent="0.3">
      <c r="A8010" s="27"/>
      <c r="J8010" s="27"/>
    </row>
    <row r="8011" spans="1:10" x14ac:dyDescent="0.3">
      <c r="A8011" s="27"/>
      <c r="J8011" s="27"/>
    </row>
    <row r="8012" spans="1:10" x14ac:dyDescent="0.3">
      <c r="A8012" s="27"/>
      <c r="J8012" s="27"/>
    </row>
    <row r="8013" spans="1:10" x14ac:dyDescent="0.3">
      <c r="A8013" s="27"/>
      <c r="J8013" s="27"/>
    </row>
    <row r="8014" spans="1:10" x14ac:dyDescent="0.3">
      <c r="A8014" s="27"/>
      <c r="J8014" s="27"/>
    </row>
    <row r="8015" spans="1:10" x14ac:dyDescent="0.3">
      <c r="A8015" s="27"/>
      <c r="J8015" s="27"/>
    </row>
    <row r="8016" spans="1:10" x14ac:dyDescent="0.3">
      <c r="A8016" s="27"/>
      <c r="J8016" s="27"/>
    </row>
    <row r="8017" spans="1:10" x14ac:dyDescent="0.3">
      <c r="A8017" s="27"/>
      <c r="J8017" s="27"/>
    </row>
    <row r="8018" spans="1:10" x14ac:dyDescent="0.3">
      <c r="A8018" s="27"/>
      <c r="J8018" s="27"/>
    </row>
    <row r="8019" spans="1:10" x14ac:dyDescent="0.3">
      <c r="A8019" s="27"/>
      <c r="J8019" s="27"/>
    </row>
    <row r="8020" spans="1:10" x14ac:dyDescent="0.3">
      <c r="A8020" s="27"/>
      <c r="J8020" s="27"/>
    </row>
    <row r="8021" spans="1:10" x14ac:dyDescent="0.3">
      <c r="A8021" s="27"/>
      <c r="J8021" s="27"/>
    </row>
    <row r="8022" spans="1:10" x14ac:dyDescent="0.3">
      <c r="A8022" s="27"/>
      <c r="J8022" s="27"/>
    </row>
    <row r="8023" spans="1:10" x14ac:dyDescent="0.3">
      <c r="A8023" s="27"/>
      <c r="J8023" s="27"/>
    </row>
    <row r="8024" spans="1:10" x14ac:dyDescent="0.3">
      <c r="A8024" s="27"/>
      <c r="J8024" s="27"/>
    </row>
    <row r="8025" spans="1:10" x14ac:dyDescent="0.3">
      <c r="A8025" s="27"/>
      <c r="J8025" s="27"/>
    </row>
    <row r="8026" spans="1:10" x14ac:dyDescent="0.3">
      <c r="A8026" s="27"/>
      <c r="J8026" s="27"/>
    </row>
    <row r="8027" spans="1:10" x14ac:dyDescent="0.3">
      <c r="A8027" s="27"/>
      <c r="J8027" s="27"/>
    </row>
    <row r="8028" spans="1:10" x14ac:dyDescent="0.3">
      <c r="A8028" s="27"/>
      <c r="J8028" s="27"/>
    </row>
    <row r="8029" spans="1:10" x14ac:dyDescent="0.3">
      <c r="A8029" s="27"/>
      <c r="J8029" s="27"/>
    </row>
    <row r="8030" spans="1:10" x14ac:dyDescent="0.3">
      <c r="A8030" s="27"/>
      <c r="J8030" s="27"/>
    </row>
    <row r="8031" spans="1:10" x14ac:dyDescent="0.3">
      <c r="A8031" s="27"/>
      <c r="J8031" s="27"/>
    </row>
    <row r="8032" spans="1:10" x14ac:dyDescent="0.3">
      <c r="A8032" s="27"/>
      <c r="J8032" s="27"/>
    </row>
    <row r="8033" spans="1:10" x14ac:dyDescent="0.3">
      <c r="A8033" s="27"/>
      <c r="J8033" s="27"/>
    </row>
    <row r="8034" spans="1:10" x14ac:dyDescent="0.3">
      <c r="A8034" s="27"/>
      <c r="J8034" s="27"/>
    </row>
    <row r="8035" spans="1:10" x14ac:dyDescent="0.3">
      <c r="A8035" s="27"/>
      <c r="J8035" s="27"/>
    </row>
    <row r="8036" spans="1:10" x14ac:dyDescent="0.3">
      <c r="A8036" s="27"/>
      <c r="J8036" s="27"/>
    </row>
    <row r="8037" spans="1:10" x14ac:dyDescent="0.3">
      <c r="A8037" s="27"/>
      <c r="J8037" s="27"/>
    </row>
    <row r="8038" spans="1:10" x14ac:dyDescent="0.3">
      <c r="A8038" s="27"/>
      <c r="J8038" s="27"/>
    </row>
    <row r="8039" spans="1:10" x14ac:dyDescent="0.3">
      <c r="A8039" s="27"/>
      <c r="J8039" s="27"/>
    </row>
    <row r="8040" spans="1:10" x14ac:dyDescent="0.3">
      <c r="A8040" s="27"/>
      <c r="J8040" s="27"/>
    </row>
    <row r="8041" spans="1:10" x14ac:dyDescent="0.3">
      <c r="A8041" s="27"/>
      <c r="J8041" s="27"/>
    </row>
    <row r="8042" spans="1:10" x14ac:dyDescent="0.3">
      <c r="A8042" s="27"/>
      <c r="J8042" s="27"/>
    </row>
    <row r="8043" spans="1:10" x14ac:dyDescent="0.3">
      <c r="A8043" s="27"/>
      <c r="J8043" s="27"/>
    </row>
    <row r="8044" spans="1:10" x14ac:dyDescent="0.3">
      <c r="A8044" s="27"/>
      <c r="J8044" s="27"/>
    </row>
    <row r="8045" spans="1:10" x14ac:dyDescent="0.3">
      <c r="A8045" s="27"/>
      <c r="J8045" s="27"/>
    </row>
    <row r="8046" spans="1:10" x14ac:dyDescent="0.3">
      <c r="A8046" s="27"/>
      <c r="J8046" s="27"/>
    </row>
    <row r="8047" spans="1:10" x14ac:dyDescent="0.3">
      <c r="A8047" s="27"/>
      <c r="J8047" s="27"/>
    </row>
    <row r="8048" spans="1:10" x14ac:dyDescent="0.3">
      <c r="A8048" s="27"/>
      <c r="J8048" s="27"/>
    </row>
    <row r="8049" spans="1:10" x14ac:dyDescent="0.3">
      <c r="A8049" s="27"/>
      <c r="J8049" s="27"/>
    </row>
    <row r="8050" spans="1:10" x14ac:dyDescent="0.3">
      <c r="A8050" s="27"/>
      <c r="J8050" s="27"/>
    </row>
    <row r="8051" spans="1:10" x14ac:dyDescent="0.3">
      <c r="A8051" s="27"/>
      <c r="J8051" s="27"/>
    </row>
    <row r="8052" spans="1:10" x14ac:dyDescent="0.3">
      <c r="A8052" s="27"/>
      <c r="J8052" s="27"/>
    </row>
    <row r="8053" spans="1:10" x14ac:dyDescent="0.3">
      <c r="A8053" s="27"/>
      <c r="J8053" s="27"/>
    </row>
    <row r="8054" spans="1:10" x14ac:dyDescent="0.3">
      <c r="A8054" s="27"/>
      <c r="J8054" s="27"/>
    </row>
    <row r="8055" spans="1:10" x14ac:dyDescent="0.3">
      <c r="A8055" s="27"/>
      <c r="J8055" s="27"/>
    </row>
    <row r="8056" spans="1:10" x14ac:dyDescent="0.3">
      <c r="A8056" s="27"/>
      <c r="J8056" s="27"/>
    </row>
    <row r="8057" spans="1:10" x14ac:dyDescent="0.3">
      <c r="A8057" s="27"/>
      <c r="J8057" s="27"/>
    </row>
    <row r="8058" spans="1:10" x14ac:dyDescent="0.3">
      <c r="A8058" s="27"/>
      <c r="J8058" s="27"/>
    </row>
    <row r="8059" spans="1:10" x14ac:dyDescent="0.3">
      <c r="A8059" s="27"/>
      <c r="J8059" s="27"/>
    </row>
    <row r="8060" spans="1:10" x14ac:dyDescent="0.3">
      <c r="A8060" s="27"/>
      <c r="J8060" s="27"/>
    </row>
    <row r="8061" spans="1:10" x14ac:dyDescent="0.3">
      <c r="A8061" s="27"/>
      <c r="J8061" s="27"/>
    </row>
    <row r="8062" spans="1:10" x14ac:dyDescent="0.3">
      <c r="A8062" s="27"/>
      <c r="J8062" s="27"/>
    </row>
    <row r="8063" spans="1:10" x14ac:dyDescent="0.3">
      <c r="A8063" s="27"/>
      <c r="J8063" s="27"/>
    </row>
    <row r="8064" spans="1:10" x14ac:dyDescent="0.3">
      <c r="A8064" s="27"/>
      <c r="J8064" s="27"/>
    </row>
    <row r="8065" spans="1:10" x14ac:dyDescent="0.3">
      <c r="A8065" s="27"/>
      <c r="J8065" s="27"/>
    </row>
    <row r="8066" spans="1:10" x14ac:dyDescent="0.3">
      <c r="A8066" s="27"/>
      <c r="J8066" s="27"/>
    </row>
    <row r="8067" spans="1:10" x14ac:dyDescent="0.3">
      <c r="A8067" s="27"/>
      <c r="J8067" s="27"/>
    </row>
    <row r="8068" spans="1:10" x14ac:dyDescent="0.3">
      <c r="A8068" s="27"/>
      <c r="J8068" s="27"/>
    </row>
    <row r="8069" spans="1:10" x14ac:dyDescent="0.3">
      <c r="A8069" s="27"/>
      <c r="J8069" s="27"/>
    </row>
    <row r="8070" spans="1:10" x14ac:dyDescent="0.3">
      <c r="A8070" s="27"/>
      <c r="J8070" s="27"/>
    </row>
    <row r="8071" spans="1:10" x14ac:dyDescent="0.3">
      <c r="A8071" s="27"/>
      <c r="J8071" s="27"/>
    </row>
    <row r="8072" spans="1:10" x14ac:dyDescent="0.3">
      <c r="A8072" s="27"/>
      <c r="J8072" s="27"/>
    </row>
    <row r="8073" spans="1:10" x14ac:dyDescent="0.3">
      <c r="A8073" s="27"/>
      <c r="J8073" s="27"/>
    </row>
    <row r="8074" spans="1:10" x14ac:dyDescent="0.3">
      <c r="A8074" s="27"/>
      <c r="J8074" s="27"/>
    </row>
    <row r="8075" spans="1:10" x14ac:dyDescent="0.3">
      <c r="A8075" s="27"/>
      <c r="J8075" s="27"/>
    </row>
    <row r="8076" spans="1:10" x14ac:dyDescent="0.3">
      <c r="A8076" s="27"/>
      <c r="J8076" s="27"/>
    </row>
    <row r="8077" spans="1:10" x14ac:dyDescent="0.3">
      <c r="A8077" s="27"/>
      <c r="J8077" s="27"/>
    </row>
    <row r="8078" spans="1:10" x14ac:dyDescent="0.3">
      <c r="A8078" s="27"/>
      <c r="J8078" s="27"/>
    </row>
    <row r="8079" spans="1:10" x14ac:dyDescent="0.3">
      <c r="A8079" s="27"/>
      <c r="J8079" s="27"/>
    </row>
    <row r="8080" spans="1:10" x14ac:dyDescent="0.3">
      <c r="A8080" s="27"/>
      <c r="J8080" s="27"/>
    </row>
    <row r="8081" spans="1:10" x14ac:dyDescent="0.3">
      <c r="A8081" s="27"/>
      <c r="J8081" s="27"/>
    </row>
    <row r="8082" spans="1:10" x14ac:dyDescent="0.3">
      <c r="A8082" s="27"/>
      <c r="J8082" s="27"/>
    </row>
    <row r="8083" spans="1:10" x14ac:dyDescent="0.3">
      <c r="A8083" s="27"/>
      <c r="J8083" s="27"/>
    </row>
    <row r="8084" spans="1:10" x14ac:dyDescent="0.3">
      <c r="A8084" s="27"/>
      <c r="J8084" s="27"/>
    </row>
    <row r="8085" spans="1:10" x14ac:dyDescent="0.3">
      <c r="A8085" s="27"/>
      <c r="J8085" s="27"/>
    </row>
    <row r="8086" spans="1:10" x14ac:dyDescent="0.3">
      <c r="A8086" s="27"/>
      <c r="J8086" s="27"/>
    </row>
    <row r="8087" spans="1:10" x14ac:dyDescent="0.3">
      <c r="A8087" s="27"/>
      <c r="J8087" s="27"/>
    </row>
    <row r="8088" spans="1:10" x14ac:dyDescent="0.3">
      <c r="A8088" s="27"/>
      <c r="J8088" s="27"/>
    </row>
    <row r="8089" spans="1:10" x14ac:dyDescent="0.3">
      <c r="A8089" s="27"/>
      <c r="J8089" s="27"/>
    </row>
    <row r="8090" spans="1:10" x14ac:dyDescent="0.3">
      <c r="A8090" s="27"/>
      <c r="J8090" s="27"/>
    </row>
    <row r="8091" spans="1:10" x14ac:dyDescent="0.3">
      <c r="A8091" s="27"/>
      <c r="J8091" s="27"/>
    </row>
    <row r="8092" spans="1:10" x14ac:dyDescent="0.3">
      <c r="A8092" s="27"/>
      <c r="J8092" s="27"/>
    </row>
    <row r="8093" spans="1:10" x14ac:dyDescent="0.3">
      <c r="A8093" s="27"/>
      <c r="J8093" s="27"/>
    </row>
    <row r="8094" spans="1:10" x14ac:dyDescent="0.3">
      <c r="A8094" s="27"/>
      <c r="J8094" s="27"/>
    </row>
    <row r="8095" spans="1:10" x14ac:dyDescent="0.3">
      <c r="A8095" s="27"/>
      <c r="J8095" s="27"/>
    </row>
    <row r="8096" spans="1:10" x14ac:dyDescent="0.3">
      <c r="A8096" s="27"/>
      <c r="J8096" s="27"/>
    </row>
    <row r="8097" spans="1:10" x14ac:dyDescent="0.3">
      <c r="A8097" s="27"/>
      <c r="J8097" s="27"/>
    </row>
    <row r="8098" spans="1:10" x14ac:dyDescent="0.3">
      <c r="A8098" s="27"/>
      <c r="J8098" s="27"/>
    </row>
    <row r="8099" spans="1:10" x14ac:dyDescent="0.3">
      <c r="A8099" s="27"/>
      <c r="J8099" s="27"/>
    </row>
    <row r="8100" spans="1:10" x14ac:dyDescent="0.3">
      <c r="A8100" s="27"/>
      <c r="J8100" s="27"/>
    </row>
    <row r="8101" spans="1:10" x14ac:dyDescent="0.3">
      <c r="A8101" s="27"/>
      <c r="J8101" s="27"/>
    </row>
    <row r="8102" spans="1:10" x14ac:dyDescent="0.3">
      <c r="A8102" s="27"/>
      <c r="J8102" s="27"/>
    </row>
    <row r="8103" spans="1:10" x14ac:dyDescent="0.3">
      <c r="A8103" s="27"/>
      <c r="J8103" s="27"/>
    </row>
    <row r="8104" spans="1:10" x14ac:dyDescent="0.3">
      <c r="A8104" s="27"/>
      <c r="J8104" s="27"/>
    </row>
    <row r="8105" spans="1:10" x14ac:dyDescent="0.3">
      <c r="A8105" s="27"/>
      <c r="J8105" s="27"/>
    </row>
    <row r="8106" spans="1:10" x14ac:dyDescent="0.3">
      <c r="A8106" s="27"/>
      <c r="J8106" s="27"/>
    </row>
    <row r="8107" spans="1:10" x14ac:dyDescent="0.3">
      <c r="A8107" s="27"/>
      <c r="J8107" s="27"/>
    </row>
    <row r="8108" spans="1:10" x14ac:dyDescent="0.3">
      <c r="A8108" s="27"/>
      <c r="J8108" s="27"/>
    </row>
    <row r="8109" spans="1:10" x14ac:dyDescent="0.3">
      <c r="A8109" s="27"/>
      <c r="J8109" s="27"/>
    </row>
    <row r="8110" spans="1:10" x14ac:dyDescent="0.3">
      <c r="A8110" s="27"/>
      <c r="J8110" s="27"/>
    </row>
    <row r="8111" spans="1:10" x14ac:dyDescent="0.3">
      <c r="A8111" s="27"/>
      <c r="J8111" s="27"/>
    </row>
    <row r="8112" spans="1:10" x14ac:dyDescent="0.3">
      <c r="A8112" s="27"/>
      <c r="J8112" s="27"/>
    </row>
    <row r="8113" spans="1:10" x14ac:dyDescent="0.3">
      <c r="A8113" s="27"/>
      <c r="J8113" s="27"/>
    </row>
    <row r="8114" spans="1:10" x14ac:dyDescent="0.3">
      <c r="A8114" s="27"/>
      <c r="J8114" s="27"/>
    </row>
    <row r="8115" spans="1:10" x14ac:dyDescent="0.3">
      <c r="A8115" s="27"/>
      <c r="J8115" s="27"/>
    </row>
    <row r="8116" spans="1:10" x14ac:dyDescent="0.3">
      <c r="A8116" s="27"/>
      <c r="J8116" s="27"/>
    </row>
    <row r="8117" spans="1:10" x14ac:dyDescent="0.3">
      <c r="A8117" s="27"/>
      <c r="J8117" s="27"/>
    </row>
    <row r="8118" spans="1:10" x14ac:dyDescent="0.3">
      <c r="A8118" s="27"/>
      <c r="J8118" s="27"/>
    </row>
    <row r="8119" spans="1:10" x14ac:dyDescent="0.3">
      <c r="A8119" s="27"/>
      <c r="J8119" s="27"/>
    </row>
    <row r="8120" spans="1:10" x14ac:dyDescent="0.3">
      <c r="A8120" s="27"/>
      <c r="J8120" s="27"/>
    </row>
    <row r="8121" spans="1:10" x14ac:dyDescent="0.3">
      <c r="A8121" s="27"/>
      <c r="J8121" s="27"/>
    </row>
    <row r="8122" spans="1:10" x14ac:dyDescent="0.3">
      <c r="A8122" s="27"/>
      <c r="J8122" s="27"/>
    </row>
    <row r="8123" spans="1:10" x14ac:dyDescent="0.3">
      <c r="A8123" s="27"/>
      <c r="J8123" s="27"/>
    </row>
    <row r="8124" spans="1:10" x14ac:dyDescent="0.3">
      <c r="A8124" s="27"/>
      <c r="J8124" s="27"/>
    </row>
    <row r="8125" spans="1:10" x14ac:dyDescent="0.3">
      <c r="A8125" s="27"/>
      <c r="J8125" s="27"/>
    </row>
    <row r="8126" spans="1:10" x14ac:dyDescent="0.3">
      <c r="A8126" s="27"/>
      <c r="J8126" s="27"/>
    </row>
    <row r="8127" spans="1:10" x14ac:dyDescent="0.3">
      <c r="A8127" s="27"/>
      <c r="J8127" s="27"/>
    </row>
    <row r="8128" spans="1:10" x14ac:dyDescent="0.3">
      <c r="A8128" s="27"/>
      <c r="J8128" s="27"/>
    </row>
    <row r="8129" spans="1:10" x14ac:dyDescent="0.3">
      <c r="A8129" s="27"/>
      <c r="J8129" s="27"/>
    </row>
    <row r="8130" spans="1:10" x14ac:dyDescent="0.3">
      <c r="A8130" s="27"/>
      <c r="J8130" s="27"/>
    </row>
    <row r="8131" spans="1:10" x14ac:dyDescent="0.3">
      <c r="A8131" s="27"/>
      <c r="J8131" s="27"/>
    </row>
    <row r="8132" spans="1:10" x14ac:dyDescent="0.3">
      <c r="A8132" s="27"/>
      <c r="J8132" s="27"/>
    </row>
    <row r="8133" spans="1:10" x14ac:dyDescent="0.3">
      <c r="A8133" s="27"/>
      <c r="J8133" s="27"/>
    </row>
    <row r="8134" spans="1:10" x14ac:dyDescent="0.3">
      <c r="A8134" s="27"/>
      <c r="J8134" s="27"/>
    </row>
    <row r="8135" spans="1:10" x14ac:dyDescent="0.3">
      <c r="A8135" s="27"/>
      <c r="J8135" s="27"/>
    </row>
    <row r="8136" spans="1:10" x14ac:dyDescent="0.3">
      <c r="A8136" s="27"/>
      <c r="J8136" s="27"/>
    </row>
    <row r="8137" spans="1:10" x14ac:dyDescent="0.3">
      <c r="A8137" s="27"/>
      <c r="J8137" s="27"/>
    </row>
    <row r="8138" spans="1:10" x14ac:dyDescent="0.3">
      <c r="A8138" s="27"/>
      <c r="J8138" s="27"/>
    </row>
    <row r="8139" spans="1:10" x14ac:dyDescent="0.3">
      <c r="A8139" s="27"/>
      <c r="J8139" s="27"/>
    </row>
    <row r="8140" spans="1:10" x14ac:dyDescent="0.3">
      <c r="A8140" s="27"/>
      <c r="J8140" s="27"/>
    </row>
    <row r="8141" spans="1:10" x14ac:dyDescent="0.3">
      <c r="A8141" s="27"/>
      <c r="J8141" s="27"/>
    </row>
    <row r="8142" spans="1:10" x14ac:dyDescent="0.3">
      <c r="A8142" s="27"/>
      <c r="J8142" s="27"/>
    </row>
    <row r="8143" spans="1:10" x14ac:dyDescent="0.3">
      <c r="A8143" s="27"/>
      <c r="J8143" s="27"/>
    </row>
    <row r="8144" spans="1:10" x14ac:dyDescent="0.3">
      <c r="A8144" s="27"/>
      <c r="J8144" s="27"/>
    </row>
    <row r="8145" spans="1:10" x14ac:dyDescent="0.3">
      <c r="A8145" s="27"/>
      <c r="J8145" s="27"/>
    </row>
    <row r="8146" spans="1:10" x14ac:dyDescent="0.3">
      <c r="A8146" s="27"/>
      <c r="J8146" s="27"/>
    </row>
    <row r="8147" spans="1:10" x14ac:dyDescent="0.3">
      <c r="A8147" s="27"/>
      <c r="J8147" s="27"/>
    </row>
    <row r="8148" spans="1:10" x14ac:dyDescent="0.3">
      <c r="A8148" s="27"/>
      <c r="J8148" s="27"/>
    </row>
    <row r="8149" spans="1:10" x14ac:dyDescent="0.3">
      <c r="A8149" s="27"/>
      <c r="J8149" s="27"/>
    </row>
    <row r="8150" spans="1:10" x14ac:dyDescent="0.3">
      <c r="A8150" s="27"/>
      <c r="J8150" s="27"/>
    </row>
    <row r="8151" spans="1:10" x14ac:dyDescent="0.3">
      <c r="A8151" s="27"/>
      <c r="J8151" s="27"/>
    </row>
    <row r="8152" spans="1:10" x14ac:dyDescent="0.3">
      <c r="A8152" s="27"/>
      <c r="J8152" s="27"/>
    </row>
    <row r="8153" spans="1:10" x14ac:dyDescent="0.3">
      <c r="A8153" s="27"/>
      <c r="J8153" s="27"/>
    </row>
    <row r="8154" spans="1:10" x14ac:dyDescent="0.3">
      <c r="A8154" s="27"/>
      <c r="J8154" s="27"/>
    </row>
    <row r="8155" spans="1:10" x14ac:dyDescent="0.3">
      <c r="A8155" s="27"/>
      <c r="J8155" s="27"/>
    </row>
    <row r="8156" spans="1:10" x14ac:dyDescent="0.3">
      <c r="A8156" s="27"/>
      <c r="J8156" s="27"/>
    </row>
    <row r="8157" spans="1:10" x14ac:dyDescent="0.3">
      <c r="A8157" s="27"/>
      <c r="J8157" s="27"/>
    </row>
    <row r="8158" spans="1:10" x14ac:dyDescent="0.3">
      <c r="A8158" s="27"/>
      <c r="J8158" s="27"/>
    </row>
    <row r="8159" spans="1:10" x14ac:dyDescent="0.3">
      <c r="A8159" s="27"/>
      <c r="J8159" s="27"/>
    </row>
    <row r="8160" spans="1:10" x14ac:dyDescent="0.3">
      <c r="A8160" s="27"/>
      <c r="J8160" s="27"/>
    </row>
    <row r="8161" spans="1:10" x14ac:dyDescent="0.3">
      <c r="A8161" s="27"/>
      <c r="J8161" s="27"/>
    </row>
    <row r="8162" spans="1:10" x14ac:dyDescent="0.3">
      <c r="A8162" s="27"/>
      <c r="J8162" s="27"/>
    </row>
    <row r="8163" spans="1:10" x14ac:dyDescent="0.3">
      <c r="A8163" s="27"/>
      <c r="J8163" s="27"/>
    </row>
    <row r="8164" spans="1:10" x14ac:dyDescent="0.3">
      <c r="A8164" s="27"/>
      <c r="J8164" s="27"/>
    </row>
    <row r="8165" spans="1:10" x14ac:dyDescent="0.3">
      <c r="A8165" s="27"/>
      <c r="J8165" s="27"/>
    </row>
    <row r="8166" spans="1:10" x14ac:dyDescent="0.3">
      <c r="A8166" s="27"/>
      <c r="J8166" s="27"/>
    </row>
    <row r="8167" spans="1:10" x14ac:dyDescent="0.3">
      <c r="A8167" s="27"/>
      <c r="J8167" s="27"/>
    </row>
    <row r="8168" spans="1:10" x14ac:dyDescent="0.3">
      <c r="A8168" s="27"/>
      <c r="J8168" s="27"/>
    </row>
    <row r="8169" spans="1:10" x14ac:dyDescent="0.3">
      <c r="A8169" s="27"/>
      <c r="J8169" s="27"/>
    </row>
    <row r="8170" spans="1:10" x14ac:dyDescent="0.3">
      <c r="A8170" s="27"/>
      <c r="J8170" s="27"/>
    </row>
    <row r="8171" spans="1:10" x14ac:dyDescent="0.3">
      <c r="A8171" s="27"/>
      <c r="J8171" s="27"/>
    </row>
    <row r="8172" spans="1:10" x14ac:dyDescent="0.3">
      <c r="A8172" s="27"/>
      <c r="J8172" s="27"/>
    </row>
    <row r="8173" spans="1:10" x14ac:dyDescent="0.3">
      <c r="A8173" s="27"/>
      <c r="J8173" s="27"/>
    </row>
    <row r="8174" spans="1:10" x14ac:dyDescent="0.3">
      <c r="A8174" s="27"/>
      <c r="J8174" s="27"/>
    </row>
    <row r="8175" spans="1:10" x14ac:dyDescent="0.3">
      <c r="A8175" s="27"/>
      <c r="J8175" s="27"/>
    </row>
    <row r="8176" spans="1:10" x14ac:dyDescent="0.3">
      <c r="A8176" s="27"/>
      <c r="J8176" s="27"/>
    </row>
    <row r="8177" spans="1:10" x14ac:dyDescent="0.3">
      <c r="A8177" s="27"/>
      <c r="J8177" s="27"/>
    </row>
    <row r="8178" spans="1:10" x14ac:dyDescent="0.3">
      <c r="A8178" s="27"/>
      <c r="J8178" s="27"/>
    </row>
    <row r="8179" spans="1:10" x14ac:dyDescent="0.3">
      <c r="A8179" s="27"/>
      <c r="J8179" s="27"/>
    </row>
    <row r="8180" spans="1:10" x14ac:dyDescent="0.3">
      <c r="A8180" s="27"/>
      <c r="J8180" s="27"/>
    </row>
    <row r="8181" spans="1:10" x14ac:dyDescent="0.3">
      <c r="A8181" s="27"/>
      <c r="J8181" s="27"/>
    </row>
    <row r="8182" spans="1:10" x14ac:dyDescent="0.3">
      <c r="A8182" s="27"/>
      <c r="J8182" s="27"/>
    </row>
    <row r="8183" spans="1:10" x14ac:dyDescent="0.3">
      <c r="A8183" s="27"/>
      <c r="J8183" s="27"/>
    </row>
    <row r="8184" spans="1:10" x14ac:dyDescent="0.3">
      <c r="A8184" s="27"/>
      <c r="J8184" s="27"/>
    </row>
    <row r="8185" spans="1:10" x14ac:dyDescent="0.3">
      <c r="A8185" s="27"/>
      <c r="J8185" s="27"/>
    </row>
    <row r="8186" spans="1:10" x14ac:dyDescent="0.3">
      <c r="A8186" s="27"/>
      <c r="J8186" s="27"/>
    </row>
    <row r="8187" spans="1:10" x14ac:dyDescent="0.3">
      <c r="A8187" s="27"/>
      <c r="J8187" s="27"/>
    </row>
    <row r="8188" spans="1:10" x14ac:dyDescent="0.3">
      <c r="A8188" s="27"/>
      <c r="J8188" s="27"/>
    </row>
    <row r="8189" spans="1:10" x14ac:dyDescent="0.3">
      <c r="A8189" s="27"/>
      <c r="J8189" s="27"/>
    </row>
    <row r="8190" spans="1:10" x14ac:dyDescent="0.3">
      <c r="A8190" s="27"/>
      <c r="J8190" s="27"/>
    </row>
    <row r="8191" spans="1:10" x14ac:dyDescent="0.3">
      <c r="A8191" s="27"/>
      <c r="J8191" s="27"/>
    </row>
    <row r="8192" spans="1:10" x14ac:dyDescent="0.3">
      <c r="A8192" s="27"/>
      <c r="J8192" s="27"/>
    </row>
    <row r="8193" spans="1:10" x14ac:dyDescent="0.3">
      <c r="A8193" s="27"/>
      <c r="J8193" s="27"/>
    </row>
    <row r="8194" spans="1:10" x14ac:dyDescent="0.3">
      <c r="A8194" s="27"/>
      <c r="J8194" s="27"/>
    </row>
    <row r="8195" spans="1:10" x14ac:dyDescent="0.3">
      <c r="A8195" s="27"/>
      <c r="J8195" s="27"/>
    </row>
    <row r="8196" spans="1:10" x14ac:dyDescent="0.3">
      <c r="A8196" s="27"/>
      <c r="J8196" s="27"/>
    </row>
    <row r="8197" spans="1:10" x14ac:dyDescent="0.3">
      <c r="A8197" s="27"/>
      <c r="J8197" s="27"/>
    </row>
    <row r="8198" spans="1:10" x14ac:dyDescent="0.3">
      <c r="A8198" s="27"/>
      <c r="J8198" s="27"/>
    </row>
    <row r="8199" spans="1:10" x14ac:dyDescent="0.3">
      <c r="A8199" s="27"/>
      <c r="J8199" s="27"/>
    </row>
    <row r="8200" spans="1:10" x14ac:dyDescent="0.3">
      <c r="A8200" s="27"/>
      <c r="J8200" s="27"/>
    </row>
    <row r="8201" spans="1:10" x14ac:dyDescent="0.3">
      <c r="A8201" s="27"/>
      <c r="J8201" s="27"/>
    </row>
    <row r="8202" spans="1:10" x14ac:dyDescent="0.3">
      <c r="A8202" s="27"/>
      <c r="J8202" s="27"/>
    </row>
    <row r="8203" spans="1:10" x14ac:dyDescent="0.3">
      <c r="A8203" s="27"/>
      <c r="J8203" s="27"/>
    </row>
    <row r="8204" spans="1:10" x14ac:dyDescent="0.3">
      <c r="A8204" s="27"/>
      <c r="J8204" s="27"/>
    </row>
    <row r="8205" spans="1:10" x14ac:dyDescent="0.3">
      <c r="A8205" s="27"/>
      <c r="J8205" s="27"/>
    </row>
    <row r="8206" spans="1:10" x14ac:dyDescent="0.3">
      <c r="A8206" s="27"/>
      <c r="J8206" s="27"/>
    </row>
    <row r="8207" spans="1:10" x14ac:dyDescent="0.3">
      <c r="A8207" s="27"/>
      <c r="J8207" s="27"/>
    </row>
    <row r="8208" spans="1:10" x14ac:dyDescent="0.3">
      <c r="A8208" s="27"/>
      <c r="J8208" s="27"/>
    </row>
    <row r="8209" spans="1:10" x14ac:dyDescent="0.3">
      <c r="A8209" s="27"/>
      <c r="J8209" s="27"/>
    </row>
    <row r="8210" spans="1:10" x14ac:dyDescent="0.3">
      <c r="A8210" s="27"/>
      <c r="J8210" s="27"/>
    </row>
    <row r="8211" spans="1:10" x14ac:dyDescent="0.3">
      <c r="A8211" s="27"/>
      <c r="J8211" s="27"/>
    </row>
    <row r="8212" spans="1:10" x14ac:dyDescent="0.3">
      <c r="A8212" s="27"/>
      <c r="J8212" s="27"/>
    </row>
    <row r="8213" spans="1:10" x14ac:dyDescent="0.3">
      <c r="A8213" s="27"/>
      <c r="J8213" s="27"/>
    </row>
    <row r="8214" spans="1:10" x14ac:dyDescent="0.3">
      <c r="A8214" s="27"/>
      <c r="J8214" s="27"/>
    </row>
    <row r="8215" spans="1:10" x14ac:dyDescent="0.3">
      <c r="A8215" s="27"/>
      <c r="J8215" s="27"/>
    </row>
    <row r="8216" spans="1:10" x14ac:dyDescent="0.3">
      <c r="A8216" s="27"/>
      <c r="J8216" s="27"/>
    </row>
    <row r="8217" spans="1:10" x14ac:dyDescent="0.3">
      <c r="A8217" s="27"/>
      <c r="J8217" s="27"/>
    </row>
    <row r="8218" spans="1:10" x14ac:dyDescent="0.3">
      <c r="A8218" s="27"/>
      <c r="J8218" s="27"/>
    </row>
    <row r="8219" spans="1:10" x14ac:dyDescent="0.3">
      <c r="A8219" s="27"/>
      <c r="J8219" s="27"/>
    </row>
    <row r="8220" spans="1:10" x14ac:dyDescent="0.3">
      <c r="A8220" s="27"/>
      <c r="J8220" s="27"/>
    </row>
    <row r="8221" spans="1:10" x14ac:dyDescent="0.3">
      <c r="A8221" s="27"/>
      <c r="J8221" s="27"/>
    </row>
    <row r="8222" spans="1:10" x14ac:dyDescent="0.3">
      <c r="A8222" s="27"/>
      <c r="J8222" s="27"/>
    </row>
    <row r="8223" spans="1:10" x14ac:dyDescent="0.3">
      <c r="A8223" s="27"/>
      <c r="J8223" s="27"/>
    </row>
    <row r="8224" spans="1:10" x14ac:dyDescent="0.3">
      <c r="A8224" s="27"/>
      <c r="J8224" s="27"/>
    </row>
    <row r="8225" spans="1:10" x14ac:dyDescent="0.3">
      <c r="A8225" s="27"/>
      <c r="J8225" s="27"/>
    </row>
    <row r="8226" spans="1:10" x14ac:dyDescent="0.3">
      <c r="A8226" s="27"/>
      <c r="J8226" s="27"/>
    </row>
    <row r="8227" spans="1:10" x14ac:dyDescent="0.3">
      <c r="A8227" s="27"/>
      <c r="J8227" s="27"/>
    </row>
    <row r="8228" spans="1:10" x14ac:dyDescent="0.3">
      <c r="A8228" s="27"/>
      <c r="J8228" s="27"/>
    </row>
    <row r="8229" spans="1:10" x14ac:dyDescent="0.3">
      <c r="A8229" s="27"/>
      <c r="J8229" s="27"/>
    </row>
    <row r="8230" spans="1:10" x14ac:dyDescent="0.3">
      <c r="A8230" s="27"/>
      <c r="J8230" s="27"/>
    </row>
    <row r="8231" spans="1:10" x14ac:dyDescent="0.3">
      <c r="A8231" s="27"/>
      <c r="J8231" s="27"/>
    </row>
    <row r="8232" spans="1:10" x14ac:dyDescent="0.3">
      <c r="A8232" s="27"/>
      <c r="J8232" s="27"/>
    </row>
    <row r="8233" spans="1:10" x14ac:dyDescent="0.3">
      <c r="A8233" s="27"/>
      <c r="J8233" s="27"/>
    </row>
    <row r="8234" spans="1:10" x14ac:dyDescent="0.3">
      <c r="A8234" s="27"/>
      <c r="J8234" s="27"/>
    </row>
    <row r="8235" spans="1:10" x14ac:dyDescent="0.3">
      <c r="A8235" s="27"/>
      <c r="J8235" s="27"/>
    </row>
    <row r="8236" spans="1:10" x14ac:dyDescent="0.3">
      <c r="A8236" s="27"/>
      <c r="J8236" s="27"/>
    </row>
    <row r="8237" spans="1:10" x14ac:dyDescent="0.3">
      <c r="A8237" s="27"/>
      <c r="J8237" s="27"/>
    </row>
    <row r="8238" spans="1:10" x14ac:dyDescent="0.3">
      <c r="A8238" s="27"/>
      <c r="J8238" s="27"/>
    </row>
    <row r="8239" spans="1:10" x14ac:dyDescent="0.3">
      <c r="A8239" s="27"/>
      <c r="J8239" s="27"/>
    </row>
    <row r="8240" spans="1:10" x14ac:dyDescent="0.3">
      <c r="A8240" s="27"/>
      <c r="J8240" s="27"/>
    </row>
    <row r="8241" spans="1:10" x14ac:dyDescent="0.3">
      <c r="A8241" s="27"/>
      <c r="J8241" s="27"/>
    </row>
    <row r="8242" spans="1:10" x14ac:dyDescent="0.3">
      <c r="A8242" s="27"/>
      <c r="J8242" s="27"/>
    </row>
    <row r="8243" spans="1:10" x14ac:dyDescent="0.3">
      <c r="A8243" s="27"/>
      <c r="J8243" s="27"/>
    </row>
    <row r="8244" spans="1:10" x14ac:dyDescent="0.3">
      <c r="A8244" s="27"/>
      <c r="J8244" s="27"/>
    </row>
    <row r="8245" spans="1:10" x14ac:dyDescent="0.3">
      <c r="A8245" s="27"/>
      <c r="J8245" s="27"/>
    </row>
    <row r="8246" spans="1:10" x14ac:dyDescent="0.3">
      <c r="A8246" s="27"/>
      <c r="J8246" s="27"/>
    </row>
    <row r="8247" spans="1:10" x14ac:dyDescent="0.3">
      <c r="A8247" s="27"/>
      <c r="J8247" s="27"/>
    </row>
    <row r="8248" spans="1:10" x14ac:dyDescent="0.3">
      <c r="A8248" s="27"/>
      <c r="J8248" s="27"/>
    </row>
    <row r="8249" spans="1:10" x14ac:dyDescent="0.3">
      <c r="A8249" s="27"/>
      <c r="J8249" s="27"/>
    </row>
    <row r="8250" spans="1:10" x14ac:dyDescent="0.3">
      <c r="A8250" s="27"/>
      <c r="J8250" s="27"/>
    </row>
    <row r="8251" spans="1:10" x14ac:dyDescent="0.3">
      <c r="A8251" s="27"/>
      <c r="J8251" s="27"/>
    </row>
    <row r="8252" spans="1:10" x14ac:dyDescent="0.3">
      <c r="A8252" s="27"/>
      <c r="J8252" s="27"/>
    </row>
    <row r="8253" spans="1:10" x14ac:dyDescent="0.3">
      <c r="A8253" s="27"/>
      <c r="J8253" s="27"/>
    </row>
    <row r="8254" spans="1:10" x14ac:dyDescent="0.3">
      <c r="A8254" s="27"/>
      <c r="J8254" s="27"/>
    </row>
    <row r="8255" spans="1:10" x14ac:dyDescent="0.3">
      <c r="A8255" s="27"/>
      <c r="J8255" s="27"/>
    </row>
    <row r="8256" spans="1:10" x14ac:dyDescent="0.3">
      <c r="A8256" s="27"/>
      <c r="J8256" s="27"/>
    </row>
    <row r="8257" spans="1:10" x14ac:dyDescent="0.3">
      <c r="A8257" s="27"/>
      <c r="J8257" s="27"/>
    </row>
    <row r="8258" spans="1:10" x14ac:dyDescent="0.3">
      <c r="A8258" s="27"/>
      <c r="J8258" s="27"/>
    </row>
    <row r="8259" spans="1:10" x14ac:dyDescent="0.3">
      <c r="A8259" s="27"/>
      <c r="J8259" s="27"/>
    </row>
    <row r="8260" spans="1:10" x14ac:dyDescent="0.3">
      <c r="A8260" s="27"/>
      <c r="J8260" s="27"/>
    </row>
    <row r="8261" spans="1:10" x14ac:dyDescent="0.3">
      <c r="A8261" s="27"/>
      <c r="J8261" s="27"/>
    </row>
    <row r="8262" spans="1:10" x14ac:dyDescent="0.3">
      <c r="A8262" s="27"/>
      <c r="J8262" s="27"/>
    </row>
    <row r="8263" spans="1:10" x14ac:dyDescent="0.3">
      <c r="A8263" s="27"/>
      <c r="J8263" s="27"/>
    </row>
    <row r="8264" spans="1:10" x14ac:dyDescent="0.3">
      <c r="A8264" s="27"/>
      <c r="J8264" s="27"/>
    </row>
    <row r="8265" spans="1:10" x14ac:dyDescent="0.3">
      <c r="A8265" s="27"/>
      <c r="J8265" s="27"/>
    </row>
    <row r="8266" spans="1:10" x14ac:dyDescent="0.3">
      <c r="A8266" s="27"/>
      <c r="J8266" s="27"/>
    </row>
    <row r="8267" spans="1:10" x14ac:dyDescent="0.3">
      <c r="A8267" s="27"/>
      <c r="J8267" s="27"/>
    </row>
    <row r="8268" spans="1:10" x14ac:dyDescent="0.3">
      <c r="A8268" s="27"/>
      <c r="J8268" s="27"/>
    </row>
    <row r="8269" spans="1:10" x14ac:dyDescent="0.3">
      <c r="A8269" s="27"/>
      <c r="J8269" s="27"/>
    </row>
    <row r="8270" spans="1:10" x14ac:dyDescent="0.3">
      <c r="A8270" s="27"/>
      <c r="J8270" s="27"/>
    </row>
    <row r="8271" spans="1:10" x14ac:dyDescent="0.3">
      <c r="A8271" s="27"/>
      <c r="J8271" s="27"/>
    </row>
    <row r="8272" spans="1:10" x14ac:dyDescent="0.3">
      <c r="A8272" s="27"/>
      <c r="J8272" s="27"/>
    </row>
    <row r="8273" spans="1:10" x14ac:dyDescent="0.3">
      <c r="A8273" s="27"/>
      <c r="J8273" s="27"/>
    </row>
    <row r="8274" spans="1:10" x14ac:dyDescent="0.3">
      <c r="A8274" s="27"/>
      <c r="J8274" s="27"/>
    </row>
    <row r="8275" spans="1:10" x14ac:dyDescent="0.3">
      <c r="A8275" s="27"/>
      <c r="J8275" s="27"/>
    </row>
    <row r="8276" spans="1:10" x14ac:dyDescent="0.3">
      <c r="A8276" s="27"/>
      <c r="J8276" s="27"/>
    </row>
    <row r="8277" spans="1:10" x14ac:dyDescent="0.3">
      <c r="A8277" s="27"/>
      <c r="J8277" s="27"/>
    </row>
    <row r="8278" spans="1:10" x14ac:dyDescent="0.3">
      <c r="A8278" s="27"/>
      <c r="J8278" s="27"/>
    </row>
    <row r="8279" spans="1:10" x14ac:dyDescent="0.3">
      <c r="A8279" s="27"/>
      <c r="J8279" s="27"/>
    </row>
    <row r="8280" spans="1:10" x14ac:dyDescent="0.3">
      <c r="A8280" s="27"/>
      <c r="J8280" s="27"/>
    </row>
    <row r="8281" spans="1:10" x14ac:dyDescent="0.3">
      <c r="A8281" s="27"/>
      <c r="J8281" s="27"/>
    </row>
    <row r="8282" spans="1:10" x14ac:dyDescent="0.3">
      <c r="A8282" s="27"/>
      <c r="J8282" s="27"/>
    </row>
    <row r="8283" spans="1:10" x14ac:dyDescent="0.3">
      <c r="A8283" s="27"/>
      <c r="J8283" s="27"/>
    </row>
    <row r="8284" spans="1:10" x14ac:dyDescent="0.3">
      <c r="A8284" s="27"/>
      <c r="J8284" s="27"/>
    </row>
    <row r="8285" spans="1:10" x14ac:dyDescent="0.3">
      <c r="A8285" s="27"/>
      <c r="J8285" s="27"/>
    </row>
    <row r="8286" spans="1:10" x14ac:dyDescent="0.3">
      <c r="A8286" s="27"/>
      <c r="J8286" s="27"/>
    </row>
    <row r="8287" spans="1:10" x14ac:dyDescent="0.3">
      <c r="A8287" s="27"/>
      <c r="J8287" s="27"/>
    </row>
    <row r="8288" spans="1:10" x14ac:dyDescent="0.3">
      <c r="A8288" s="27"/>
      <c r="J8288" s="27"/>
    </row>
    <row r="8289" spans="1:10" x14ac:dyDescent="0.3">
      <c r="A8289" s="27"/>
      <c r="J8289" s="27"/>
    </row>
    <row r="8290" spans="1:10" x14ac:dyDescent="0.3">
      <c r="A8290" s="27"/>
      <c r="J8290" s="27"/>
    </row>
    <row r="8291" spans="1:10" x14ac:dyDescent="0.3">
      <c r="A8291" s="27"/>
      <c r="J8291" s="27"/>
    </row>
    <row r="8292" spans="1:10" x14ac:dyDescent="0.3">
      <c r="A8292" s="27"/>
      <c r="J8292" s="27"/>
    </row>
    <row r="8293" spans="1:10" x14ac:dyDescent="0.3">
      <c r="A8293" s="27"/>
      <c r="J8293" s="27"/>
    </row>
    <row r="8294" spans="1:10" x14ac:dyDescent="0.3">
      <c r="A8294" s="27"/>
      <c r="J8294" s="27"/>
    </row>
    <row r="8295" spans="1:10" x14ac:dyDescent="0.3">
      <c r="A8295" s="27"/>
      <c r="J8295" s="27"/>
    </row>
    <row r="8296" spans="1:10" x14ac:dyDescent="0.3">
      <c r="A8296" s="27"/>
      <c r="J8296" s="27"/>
    </row>
    <row r="8297" spans="1:10" x14ac:dyDescent="0.3">
      <c r="A8297" s="27"/>
      <c r="J8297" s="27"/>
    </row>
    <row r="8298" spans="1:10" x14ac:dyDescent="0.3">
      <c r="A8298" s="27"/>
      <c r="J8298" s="27"/>
    </row>
    <row r="8299" spans="1:10" x14ac:dyDescent="0.3">
      <c r="A8299" s="27"/>
      <c r="J8299" s="27"/>
    </row>
    <row r="8300" spans="1:10" x14ac:dyDescent="0.3">
      <c r="A8300" s="27"/>
      <c r="J8300" s="27"/>
    </row>
    <row r="8301" spans="1:10" x14ac:dyDescent="0.3">
      <c r="A8301" s="27"/>
      <c r="J8301" s="27"/>
    </row>
    <row r="8302" spans="1:10" x14ac:dyDescent="0.3">
      <c r="A8302" s="27"/>
      <c r="J8302" s="27"/>
    </row>
    <row r="8303" spans="1:10" x14ac:dyDescent="0.3">
      <c r="A8303" s="27"/>
      <c r="J8303" s="27"/>
    </row>
    <row r="8304" spans="1:10" x14ac:dyDescent="0.3">
      <c r="A8304" s="27"/>
      <c r="J8304" s="27"/>
    </row>
    <row r="8305" spans="1:10" x14ac:dyDescent="0.3">
      <c r="A8305" s="27"/>
      <c r="J8305" s="27"/>
    </row>
    <row r="8306" spans="1:10" x14ac:dyDescent="0.3">
      <c r="A8306" s="27"/>
      <c r="J8306" s="27"/>
    </row>
    <row r="8307" spans="1:10" x14ac:dyDescent="0.3">
      <c r="A8307" s="27"/>
      <c r="J8307" s="27"/>
    </row>
    <row r="8308" spans="1:10" x14ac:dyDescent="0.3">
      <c r="A8308" s="27"/>
      <c r="J8308" s="27"/>
    </row>
    <row r="8309" spans="1:10" x14ac:dyDescent="0.3">
      <c r="A8309" s="27"/>
      <c r="J8309" s="27"/>
    </row>
    <row r="8310" spans="1:10" x14ac:dyDescent="0.3">
      <c r="A8310" s="27"/>
      <c r="J8310" s="27"/>
    </row>
    <row r="8311" spans="1:10" x14ac:dyDescent="0.3">
      <c r="A8311" s="27"/>
      <c r="J8311" s="27"/>
    </row>
    <row r="8312" spans="1:10" x14ac:dyDescent="0.3">
      <c r="A8312" s="27"/>
      <c r="J8312" s="27"/>
    </row>
    <row r="8313" spans="1:10" x14ac:dyDescent="0.3">
      <c r="A8313" s="27"/>
      <c r="J8313" s="27"/>
    </row>
    <row r="8314" spans="1:10" x14ac:dyDescent="0.3">
      <c r="A8314" s="27"/>
      <c r="J8314" s="27"/>
    </row>
    <row r="8315" spans="1:10" x14ac:dyDescent="0.3">
      <c r="A8315" s="27"/>
      <c r="J8315" s="27"/>
    </row>
    <row r="8316" spans="1:10" x14ac:dyDescent="0.3">
      <c r="A8316" s="27"/>
      <c r="J8316" s="27"/>
    </row>
    <row r="8317" spans="1:10" x14ac:dyDescent="0.3">
      <c r="A8317" s="27"/>
      <c r="J8317" s="27"/>
    </row>
    <row r="8318" spans="1:10" x14ac:dyDescent="0.3">
      <c r="A8318" s="27"/>
      <c r="J8318" s="27"/>
    </row>
    <row r="8319" spans="1:10" x14ac:dyDescent="0.3">
      <c r="A8319" s="27"/>
      <c r="J8319" s="27"/>
    </row>
    <row r="8320" spans="1:10" x14ac:dyDescent="0.3">
      <c r="A8320" s="27"/>
      <c r="J8320" s="27"/>
    </row>
    <row r="8321" spans="1:10" x14ac:dyDescent="0.3">
      <c r="A8321" s="27"/>
      <c r="J8321" s="27"/>
    </row>
    <row r="8322" spans="1:10" x14ac:dyDescent="0.3">
      <c r="A8322" s="27"/>
      <c r="J8322" s="27"/>
    </row>
    <row r="8323" spans="1:10" x14ac:dyDescent="0.3">
      <c r="A8323" s="27"/>
      <c r="J8323" s="27"/>
    </row>
    <row r="8324" spans="1:10" x14ac:dyDescent="0.3">
      <c r="A8324" s="27"/>
      <c r="J8324" s="27"/>
    </row>
    <row r="8325" spans="1:10" x14ac:dyDescent="0.3">
      <c r="A8325" s="27"/>
      <c r="J8325" s="27"/>
    </row>
    <row r="8326" spans="1:10" x14ac:dyDescent="0.3">
      <c r="A8326" s="27"/>
      <c r="J8326" s="27"/>
    </row>
    <row r="8327" spans="1:10" x14ac:dyDescent="0.3">
      <c r="A8327" s="27"/>
      <c r="J8327" s="27"/>
    </row>
    <row r="8328" spans="1:10" x14ac:dyDescent="0.3">
      <c r="A8328" s="27"/>
      <c r="J8328" s="27"/>
    </row>
    <row r="8329" spans="1:10" x14ac:dyDescent="0.3">
      <c r="A8329" s="27"/>
      <c r="J8329" s="27"/>
    </row>
    <row r="8330" spans="1:10" x14ac:dyDescent="0.3">
      <c r="A8330" s="27"/>
      <c r="J8330" s="27"/>
    </row>
    <row r="8331" spans="1:10" x14ac:dyDescent="0.3">
      <c r="A8331" s="27"/>
      <c r="J8331" s="27"/>
    </row>
    <row r="8332" spans="1:10" x14ac:dyDescent="0.3">
      <c r="A8332" s="27"/>
      <c r="J8332" s="27"/>
    </row>
    <row r="8333" spans="1:10" x14ac:dyDescent="0.3">
      <c r="A8333" s="27"/>
      <c r="J8333" s="27"/>
    </row>
    <row r="8334" spans="1:10" x14ac:dyDescent="0.3">
      <c r="A8334" s="27"/>
      <c r="J8334" s="27"/>
    </row>
    <row r="8335" spans="1:10" x14ac:dyDescent="0.3">
      <c r="A8335" s="27"/>
      <c r="J8335" s="27"/>
    </row>
    <row r="8336" spans="1:10" x14ac:dyDescent="0.3">
      <c r="A8336" s="27"/>
      <c r="J8336" s="27"/>
    </row>
    <row r="8337" spans="1:10" x14ac:dyDescent="0.3">
      <c r="A8337" s="27"/>
      <c r="J8337" s="27"/>
    </row>
    <row r="8338" spans="1:10" x14ac:dyDescent="0.3">
      <c r="A8338" s="27"/>
      <c r="J8338" s="27"/>
    </row>
    <row r="8339" spans="1:10" x14ac:dyDescent="0.3">
      <c r="A8339" s="27"/>
      <c r="J8339" s="27"/>
    </row>
    <row r="8340" spans="1:10" x14ac:dyDescent="0.3">
      <c r="A8340" s="27"/>
      <c r="J8340" s="27"/>
    </row>
    <row r="8341" spans="1:10" x14ac:dyDescent="0.3">
      <c r="A8341" s="27"/>
      <c r="J8341" s="27"/>
    </row>
    <row r="8342" spans="1:10" x14ac:dyDescent="0.3">
      <c r="A8342" s="27"/>
      <c r="J8342" s="27"/>
    </row>
    <row r="8343" spans="1:10" x14ac:dyDescent="0.3">
      <c r="A8343" s="27"/>
      <c r="J8343" s="27"/>
    </row>
    <row r="8344" spans="1:10" x14ac:dyDescent="0.3">
      <c r="A8344" s="27"/>
      <c r="J8344" s="27"/>
    </row>
    <row r="8345" spans="1:10" x14ac:dyDescent="0.3">
      <c r="A8345" s="27"/>
      <c r="J8345" s="27"/>
    </row>
    <row r="8346" spans="1:10" x14ac:dyDescent="0.3">
      <c r="A8346" s="27"/>
      <c r="J8346" s="27"/>
    </row>
    <row r="8347" spans="1:10" x14ac:dyDescent="0.3">
      <c r="A8347" s="27"/>
      <c r="J8347" s="27"/>
    </row>
    <row r="8348" spans="1:10" x14ac:dyDescent="0.3">
      <c r="A8348" s="27"/>
      <c r="J8348" s="27"/>
    </row>
    <row r="8349" spans="1:10" x14ac:dyDescent="0.3">
      <c r="A8349" s="27"/>
      <c r="J8349" s="27"/>
    </row>
    <row r="8350" spans="1:10" x14ac:dyDescent="0.3">
      <c r="A8350" s="27"/>
      <c r="J8350" s="27"/>
    </row>
    <row r="8351" spans="1:10" x14ac:dyDescent="0.3">
      <c r="A8351" s="27"/>
      <c r="J8351" s="27"/>
    </row>
    <row r="8352" spans="1:10" x14ac:dyDescent="0.3">
      <c r="A8352" s="27"/>
      <c r="J8352" s="27"/>
    </row>
    <row r="8353" spans="1:10" x14ac:dyDescent="0.3">
      <c r="A8353" s="27"/>
      <c r="J8353" s="27"/>
    </row>
    <row r="8354" spans="1:10" x14ac:dyDescent="0.3">
      <c r="A8354" s="27"/>
      <c r="J8354" s="27"/>
    </row>
    <row r="8355" spans="1:10" x14ac:dyDescent="0.3">
      <c r="A8355" s="27"/>
      <c r="J8355" s="27"/>
    </row>
    <row r="8356" spans="1:10" x14ac:dyDescent="0.3">
      <c r="A8356" s="27"/>
      <c r="J8356" s="27"/>
    </row>
    <row r="8357" spans="1:10" x14ac:dyDescent="0.3">
      <c r="A8357" s="27"/>
      <c r="J8357" s="27"/>
    </row>
    <row r="8358" spans="1:10" x14ac:dyDescent="0.3">
      <c r="A8358" s="27"/>
      <c r="J8358" s="27"/>
    </row>
    <row r="8359" spans="1:10" x14ac:dyDescent="0.3">
      <c r="A8359" s="27"/>
      <c r="J8359" s="27"/>
    </row>
    <row r="8360" spans="1:10" x14ac:dyDescent="0.3">
      <c r="A8360" s="27"/>
      <c r="J8360" s="27"/>
    </row>
    <row r="8361" spans="1:10" x14ac:dyDescent="0.3">
      <c r="A8361" s="27"/>
      <c r="J8361" s="27"/>
    </row>
    <row r="8362" spans="1:10" x14ac:dyDescent="0.3">
      <c r="A8362" s="27"/>
      <c r="J8362" s="27"/>
    </row>
    <row r="8363" spans="1:10" x14ac:dyDescent="0.3">
      <c r="A8363" s="27"/>
      <c r="J8363" s="27"/>
    </row>
    <row r="8364" spans="1:10" x14ac:dyDescent="0.3">
      <c r="A8364" s="27"/>
      <c r="J8364" s="27"/>
    </row>
    <row r="8365" spans="1:10" x14ac:dyDescent="0.3">
      <c r="A8365" s="27"/>
      <c r="J8365" s="27"/>
    </row>
    <row r="8366" spans="1:10" x14ac:dyDescent="0.3">
      <c r="A8366" s="27"/>
      <c r="J8366" s="27"/>
    </row>
    <row r="8367" spans="1:10" x14ac:dyDescent="0.3">
      <c r="A8367" s="27"/>
      <c r="J8367" s="27"/>
    </row>
    <row r="8368" spans="1:10" x14ac:dyDescent="0.3">
      <c r="A8368" s="27"/>
      <c r="J8368" s="27"/>
    </row>
    <row r="8369" spans="1:10" x14ac:dyDescent="0.3">
      <c r="A8369" s="27"/>
      <c r="J8369" s="27"/>
    </row>
    <row r="8370" spans="1:10" x14ac:dyDescent="0.3">
      <c r="A8370" s="27"/>
      <c r="J8370" s="27"/>
    </row>
    <row r="8371" spans="1:10" x14ac:dyDescent="0.3">
      <c r="A8371" s="27"/>
      <c r="J8371" s="27"/>
    </row>
    <row r="8372" spans="1:10" x14ac:dyDescent="0.3">
      <c r="A8372" s="27"/>
      <c r="J8372" s="27"/>
    </row>
    <row r="8373" spans="1:10" x14ac:dyDescent="0.3">
      <c r="A8373" s="27"/>
      <c r="J8373" s="27"/>
    </row>
    <row r="8374" spans="1:10" x14ac:dyDescent="0.3">
      <c r="A8374" s="27"/>
      <c r="J8374" s="27"/>
    </row>
    <row r="8375" spans="1:10" x14ac:dyDescent="0.3">
      <c r="A8375" s="27"/>
      <c r="J8375" s="27"/>
    </row>
    <row r="8376" spans="1:10" x14ac:dyDescent="0.3">
      <c r="A8376" s="27"/>
      <c r="J8376" s="27"/>
    </row>
    <row r="8377" spans="1:10" x14ac:dyDescent="0.3">
      <c r="A8377" s="27"/>
      <c r="J8377" s="27"/>
    </row>
    <row r="8378" spans="1:10" x14ac:dyDescent="0.3">
      <c r="A8378" s="27"/>
      <c r="J8378" s="27"/>
    </row>
    <row r="8379" spans="1:10" x14ac:dyDescent="0.3">
      <c r="A8379" s="27"/>
      <c r="J8379" s="27"/>
    </row>
    <row r="8380" spans="1:10" x14ac:dyDescent="0.3">
      <c r="A8380" s="27"/>
      <c r="J8380" s="27"/>
    </row>
    <row r="8381" spans="1:10" x14ac:dyDescent="0.3">
      <c r="A8381" s="27"/>
      <c r="J8381" s="27"/>
    </row>
    <row r="8382" spans="1:10" x14ac:dyDescent="0.3">
      <c r="A8382" s="27"/>
      <c r="J8382" s="27"/>
    </row>
    <row r="8383" spans="1:10" x14ac:dyDescent="0.3">
      <c r="A8383" s="27"/>
      <c r="J8383" s="27"/>
    </row>
    <row r="8384" spans="1:10" x14ac:dyDescent="0.3">
      <c r="A8384" s="27"/>
      <c r="J8384" s="27"/>
    </row>
    <row r="8385" spans="1:10" x14ac:dyDescent="0.3">
      <c r="A8385" s="27"/>
      <c r="J8385" s="27"/>
    </row>
    <row r="8386" spans="1:10" x14ac:dyDescent="0.3">
      <c r="A8386" s="27"/>
      <c r="J8386" s="27"/>
    </row>
    <row r="8387" spans="1:10" x14ac:dyDescent="0.3">
      <c r="A8387" s="27"/>
      <c r="J8387" s="27"/>
    </row>
    <row r="8388" spans="1:10" x14ac:dyDescent="0.3">
      <c r="A8388" s="27"/>
      <c r="J8388" s="27"/>
    </row>
    <row r="8389" spans="1:10" x14ac:dyDescent="0.3">
      <c r="A8389" s="27"/>
      <c r="J8389" s="27"/>
    </row>
    <row r="8390" spans="1:10" x14ac:dyDescent="0.3">
      <c r="A8390" s="27"/>
      <c r="J8390" s="27"/>
    </row>
    <row r="8391" spans="1:10" x14ac:dyDescent="0.3">
      <c r="A8391" s="27"/>
      <c r="J8391" s="27"/>
    </row>
    <row r="8392" spans="1:10" x14ac:dyDescent="0.3">
      <c r="A8392" s="27"/>
      <c r="J8392" s="27"/>
    </row>
    <row r="8393" spans="1:10" x14ac:dyDescent="0.3">
      <c r="A8393" s="27"/>
      <c r="J8393" s="27"/>
    </row>
    <row r="8394" spans="1:10" x14ac:dyDescent="0.3">
      <c r="A8394" s="27"/>
      <c r="J8394" s="27"/>
    </row>
    <row r="8395" spans="1:10" x14ac:dyDescent="0.3">
      <c r="A8395" s="27"/>
      <c r="J8395" s="27"/>
    </row>
    <row r="8396" spans="1:10" x14ac:dyDescent="0.3">
      <c r="A8396" s="27"/>
      <c r="J8396" s="27"/>
    </row>
    <row r="8397" spans="1:10" x14ac:dyDescent="0.3">
      <c r="A8397" s="27"/>
      <c r="J8397" s="27"/>
    </row>
    <row r="8398" spans="1:10" x14ac:dyDescent="0.3">
      <c r="A8398" s="27"/>
      <c r="J8398" s="27"/>
    </row>
    <row r="8399" spans="1:10" x14ac:dyDescent="0.3">
      <c r="A8399" s="27"/>
      <c r="J8399" s="27"/>
    </row>
    <row r="8400" spans="1:10" x14ac:dyDescent="0.3">
      <c r="A8400" s="27"/>
      <c r="J8400" s="27"/>
    </row>
    <row r="8401" spans="1:10" x14ac:dyDescent="0.3">
      <c r="A8401" s="27"/>
      <c r="J8401" s="27"/>
    </row>
    <row r="8402" spans="1:10" x14ac:dyDescent="0.3">
      <c r="A8402" s="27"/>
      <c r="J8402" s="27"/>
    </row>
    <row r="8403" spans="1:10" x14ac:dyDescent="0.3">
      <c r="A8403" s="27"/>
      <c r="J8403" s="27"/>
    </row>
    <row r="8404" spans="1:10" x14ac:dyDescent="0.3">
      <c r="A8404" s="27"/>
      <c r="J8404" s="27"/>
    </row>
    <row r="8405" spans="1:10" x14ac:dyDescent="0.3">
      <c r="A8405" s="27"/>
      <c r="J8405" s="27"/>
    </row>
    <row r="8406" spans="1:10" x14ac:dyDescent="0.3">
      <c r="A8406" s="27"/>
      <c r="J8406" s="27"/>
    </row>
    <row r="8407" spans="1:10" x14ac:dyDescent="0.3">
      <c r="A8407" s="27"/>
      <c r="J8407" s="27"/>
    </row>
    <row r="8408" spans="1:10" x14ac:dyDescent="0.3">
      <c r="A8408" s="27"/>
      <c r="J8408" s="27"/>
    </row>
    <row r="8409" spans="1:10" x14ac:dyDescent="0.3">
      <c r="A8409" s="27"/>
      <c r="J8409" s="27"/>
    </row>
    <row r="8410" spans="1:10" x14ac:dyDescent="0.3">
      <c r="A8410" s="27"/>
      <c r="J8410" s="27"/>
    </row>
    <row r="8411" spans="1:10" x14ac:dyDescent="0.3">
      <c r="A8411" s="27"/>
      <c r="J8411" s="27"/>
    </row>
    <row r="8412" spans="1:10" x14ac:dyDescent="0.3">
      <c r="A8412" s="27"/>
      <c r="J8412" s="27"/>
    </row>
    <row r="8413" spans="1:10" x14ac:dyDescent="0.3">
      <c r="A8413" s="27"/>
      <c r="J8413" s="27"/>
    </row>
    <row r="8414" spans="1:10" x14ac:dyDescent="0.3">
      <c r="A8414" s="27"/>
      <c r="J8414" s="27"/>
    </row>
    <row r="8415" spans="1:10" x14ac:dyDescent="0.3">
      <c r="A8415" s="27"/>
      <c r="J8415" s="27"/>
    </row>
    <row r="8416" spans="1:10" x14ac:dyDescent="0.3">
      <c r="A8416" s="27"/>
      <c r="J8416" s="27"/>
    </row>
    <row r="8417" spans="1:10" x14ac:dyDescent="0.3">
      <c r="A8417" s="27"/>
      <c r="J8417" s="27"/>
    </row>
    <row r="8418" spans="1:10" x14ac:dyDescent="0.3">
      <c r="A8418" s="27"/>
      <c r="J8418" s="27"/>
    </row>
    <row r="8419" spans="1:10" x14ac:dyDescent="0.3">
      <c r="A8419" s="27"/>
      <c r="J8419" s="27"/>
    </row>
    <row r="8420" spans="1:10" x14ac:dyDescent="0.3">
      <c r="A8420" s="27"/>
      <c r="J8420" s="27"/>
    </row>
    <row r="8421" spans="1:10" x14ac:dyDescent="0.3">
      <c r="A8421" s="27"/>
      <c r="J8421" s="27"/>
    </row>
    <row r="8422" spans="1:10" x14ac:dyDescent="0.3">
      <c r="A8422" s="27"/>
      <c r="J8422" s="27"/>
    </row>
    <row r="8423" spans="1:10" x14ac:dyDescent="0.3">
      <c r="A8423" s="27"/>
      <c r="J8423" s="27"/>
    </row>
    <row r="8424" spans="1:10" x14ac:dyDescent="0.3">
      <c r="A8424" s="27"/>
      <c r="J8424" s="27"/>
    </row>
    <row r="8425" spans="1:10" x14ac:dyDescent="0.3">
      <c r="A8425" s="27"/>
      <c r="J8425" s="27"/>
    </row>
    <row r="8426" spans="1:10" x14ac:dyDescent="0.3">
      <c r="A8426" s="27"/>
      <c r="J8426" s="27"/>
    </row>
    <row r="8427" spans="1:10" x14ac:dyDescent="0.3">
      <c r="A8427" s="27"/>
      <c r="J8427" s="27"/>
    </row>
    <row r="8428" spans="1:10" x14ac:dyDescent="0.3">
      <c r="A8428" s="27"/>
      <c r="J8428" s="27"/>
    </row>
    <row r="8429" spans="1:10" x14ac:dyDescent="0.3">
      <c r="A8429" s="27"/>
      <c r="J8429" s="27"/>
    </row>
    <row r="8430" spans="1:10" x14ac:dyDescent="0.3">
      <c r="A8430" s="27"/>
      <c r="J8430" s="27"/>
    </row>
    <row r="8431" spans="1:10" x14ac:dyDescent="0.3">
      <c r="A8431" s="27"/>
      <c r="J8431" s="27"/>
    </row>
    <row r="8432" spans="1:10" x14ac:dyDescent="0.3">
      <c r="A8432" s="27"/>
      <c r="J8432" s="27"/>
    </row>
    <row r="8433" spans="1:10" x14ac:dyDescent="0.3">
      <c r="A8433" s="27"/>
      <c r="J8433" s="27"/>
    </row>
    <row r="8434" spans="1:10" x14ac:dyDescent="0.3">
      <c r="A8434" s="27"/>
      <c r="J8434" s="27"/>
    </row>
    <row r="8435" spans="1:10" x14ac:dyDescent="0.3">
      <c r="A8435" s="27"/>
      <c r="J8435" s="27"/>
    </row>
    <row r="8436" spans="1:10" x14ac:dyDescent="0.3">
      <c r="A8436" s="27"/>
      <c r="J8436" s="27"/>
    </row>
    <row r="8437" spans="1:10" x14ac:dyDescent="0.3">
      <c r="A8437" s="27"/>
      <c r="J8437" s="27"/>
    </row>
    <row r="8438" spans="1:10" x14ac:dyDescent="0.3">
      <c r="A8438" s="27"/>
      <c r="J8438" s="27"/>
    </row>
    <row r="8439" spans="1:10" x14ac:dyDescent="0.3">
      <c r="A8439" s="27"/>
      <c r="J8439" s="27"/>
    </row>
    <row r="8440" spans="1:10" x14ac:dyDescent="0.3">
      <c r="A8440" s="27"/>
      <c r="J8440" s="27"/>
    </row>
    <row r="8441" spans="1:10" x14ac:dyDescent="0.3">
      <c r="A8441" s="27"/>
      <c r="J8441" s="27"/>
    </row>
    <row r="8442" spans="1:10" x14ac:dyDescent="0.3">
      <c r="A8442" s="27"/>
      <c r="J8442" s="27"/>
    </row>
    <row r="8443" spans="1:10" x14ac:dyDescent="0.3">
      <c r="A8443" s="27"/>
      <c r="J8443" s="27"/>
    </row>
    <row r="8444" spans="1:10" x14ac:dyDescent="0.3">
      <c r="A8444" s="27"/>
      <c r="J8444" s="27"/>
    </row>
    <row r="8445" spans="1:10" x14ac:dyDescent="0.3">
      <c r="A8445" s="27"/>
      <c r="J8445" s="27"/>
    </row>
    <row r="8446" spans="1:10" x14ac:dyDescent="0.3">
      <c r="A8446" s="27"/>
      <c r="J8446" s="27"/>
    </row>
    <row r="8447" spans="1:10" x14ac:dyDescent="0.3">
      <c r="A8447" s="27"/>
      <c r="J8447" s="27"/>
    </row>
    <row r="8448" spans="1:10" x14ac:dyDescent="0.3">
      <c r="A8448" s="27"/>
      <c r="J8448" s="27"/>
    </row>
    <row r="8449" spans="1:10" x14ac:dyDescent="0.3">
      <c r="A8449" s="27"/>
      <c r="J8449" s="27"/>
    </row>
    <row r="8450" spans="1:10" x14ac:dyDescent="0.3">
      <c r="A8450" s="27"/>
      <c r="J8450" s="27"/>
    </row>
    <row r="8451" spans="1:10" x14ac:dyDescent="0.3">
      <c r="A8451" s="27"/>
      <c r="J8451" s="27"/>
    </row>
    <row r="8452" spans="1:10" x14ac:dyDescent="0.3">
      <c r="A8452" s="27"/>
      <c r="J8452" s="27"/>
    </row>
    <row r="8453" spans="1:10" x14ac:dyDescent="0.3">
      <c r="A8453" s="27"/>
      <c r="J8453" s="27"/>
    </row>
    <row r="8454" spans="1:10" x14ac:dyDescent="0.3">
      <c r="A8454" s="27"/>
      <c r="J8454" s="27"/>
    </row>
    <row r="8455" spans="1:10" x14ac:dyDescent="0.3">
      <c r="A8455" s="27"/>
      <c r="J8455" s="27"/>
    </row>
    <row r="8456" spans="1:10" x14ac:dyDescent="0.3">
      <c r="A8456" s="27"/>
      <c r="J8456" s="27"/>
    </row>
    <row r="8457" spans="1:10" x14ac:dyDescent="0.3">
      <c r="A8457" s="27"/>
      <c r="J8457" s="27"/>
    </row>
    <row r="8458" spans="1:10" x14ac:dyDescent="0.3">
      <c r="A8458" s="27"/>
      <c r="J8458" s="27"/>
    </row>
    <row r="8459" spans="1:10" x14ac:dyDescent="0.3">
      <c r="A8459" s="27"/>
      <c r="J8459" s="27"/>
    </row>
    <row r="8460" spans="1:10" x14ac:dyDescent="0.3">
      <c r="A8460" s="27"/>
      <c r="J8460" s="27"/>
    </row>
    <row r="8461" spans="1:10" x14ac:dyDescent="0.3">
      <c r="A8461" s="27"/>
      <c r="J8461" s="27"/>
    </row>
    <row r="8462" spans="1:10" x14ac:dyDescent="0.3">
      <c r="A8462" s="27"/>
      <c r="J8462" s="27"/>
    </row>
    <row r="8463" spans="1:10" x14ac:dyDescent="0.3">
      <c r="A8463" s="27"/>
      <c r="J8463" s="27"/>
    </row>
    <row r="8464" spans="1:10" x14ac:dyDescent="0.3">
      <c r="A8464" s="27"/>
      <c r="J8464" s="27"/>
    </row>
    <row r="8465" spans="1:10" x14ac:dyDescent="0.3">
      <c r="A8465" s="27"/>
      <c r="J8465" s="27"/>
    </row>
    <row r="8466" spans="1:10" x14ac:dyDescent="0.3">
      <c r="A8466" s="27"/>
      <c r="J8466" s="27"/>
    </row>
    <row r="8467" spans="1:10" x14ac:dyDescent="0.3">
      <c r="A8467" s="27"/>
      <c r="J8467" s="27"/>
    </row>
    <row r="8468" spans="1:10" x14ac:dyDescent="0.3">
      <c r="A8468" s="27"/>
      <c r="J8468" s="27"/>
    </row>
    <row r="8469" spans="1:10" x14ac:dyDescent="0.3">
      <c r="A8469" s="27"/>
      <c r="J8469" s="27"/>
    </row>
    <row r="8470" spans="1:10" x14ac:dyDescent="0.3">
      <c r="A8470" s="27"/>
      <c r="J8470" s="27"/>
    </row>
    <row r="8471" spans="1:10" x14ac:dyDescent="0.3">
      <c r="A8471" s="27"/>
      <c r="J8471" s="27"/>
    </row>
    <row r="8472" spans="1:10" x14ac:dyDescent="0.3">
      <c r="A8472" s="27"/>
      <c r="J8472" s="27"/>
    </row>
    <row r="8473" spans="1:10" x14ac:dyDescent="0.3">
      <c r="A8473" s="27"/>
      <c r="J8473" s="27"/>
    </row>
    <row r="8474" spans="1:10" x14ac:dyDescent="0.3">
      <c r="A8474" s="27"/>
      <c r="J8474" s="27"/>
    </row>
    <row r="8475" spans="1:10" x14ac:dyDescent="0.3">
      <c r="A8475" s="27"/>
      <c r="J8475" s="27"/>
    </row>
    <row r="8476" spans="1:10" x14ac:dyDescent="0.3">
      <c r="A8476" s="27"/>
      <c r="J8476" s="27"/>
    </row>
    <row r="8477" spans="1:10" x14ac:dyDescent="0.3">
      <c r="A8477" s="27"/>
      <c r="J8477" s="27"/>
    </row>
    <row r="8478" spans="1:10" x14ac:dyDescent="0.3">
      <c r="A8478" s="27"/>
      <c r="J8478" s="27"/>
    </row>
    <row r="8479" spans="1:10" x14ac:dyDescent="0.3">
      <c r="A8479" s="27"/>
      <c r="J8479" s="27"/>
    </row>
    <row r="8480" spans="1:10" x14ac:dyDescent="0.3">
      <c r="A8480" s="27"/>
      <c r="J8480" s="27"/>
    </row>
    <row r="8481" spans="1:10" x14ac:dyDescent="0.3">
      <c r="A8481" s="27"/>
      <c r="J8481" s="27"/>
    </row>
    <row r="8482" spans="1:10" x14ac:dyDescent="0.3">
      <c r="A8482" s="27"/>
      <c r="J8482" s="27"/>
    </row>
    <row r="8483" spans="1:10" x14ac:dyDescent="0.3">
      <c r="A8483" s="27"/>
      <c r="J8483" s="27"/>
    </row>
    <row r="8484" spans="1:10" x14ac:dyDescent="0.3">
      <c r="A8484" s="27"/>
      <c r="J8484" s="27"/>
    </row>
    <row r="8485" spans="1:10" x14ac:dyDescent="0.3">
      <c r="A8485" s="27"/>
      <c r="J8485" s="27"/>
    </row>
    <row r="8486" spans="1:10" x14ac:dyDescent="0.3">
      <c r="A8486" s="27"/>
      <c r="J8486" s="27"/>
    </row>
    <row r="8487" spans="1:10" x14ac:dyDescent="0.3">
      <c r="A8487" s="27"/>
      <c r="J8487" s="27"/>
    </row>
    <row r="8488" spans="1:10" x14ac:dyDescent="0.3">
      <c r="A8488" s="27"/>
      <c r="J8488" s="27"/>
    </row>
    <row r="8489" spans="1:10" x14ac:dyDescent="0.3">
      <c r="A8489" s="27"/>
      <c r="J8489" s="27"/>
    </row>
    <row r="8490" spans="1:10" x14ac:dyDescent="0.3">
      <c r="A8490" s="27"/>
      <c r="J8490" s="27"/>
    </row>
    <row r="8491" spans="1:10" x14ac:dyDescent="0.3">
      <c r="A8491" s="27"/>
      <c r="J8491" s="27"/>
    </row>
    <row r="8492" spans="1:10" x14ac:dyDescent="0.3">
      <c r="A8492" s="27"/>
      <c r="J8492" s="27"/>
    </row>
    <row r="8493" spans="1:10" x14ac:dyDescent="0.3">
      <c r="A8493" s="27"/>
      <c r="J8493" s="27"/>
    </row>
    <row r="8494" spans="1:10" x14ac:dyDescent="0.3">
      <c r="A8494" s="27"/>
      <c r="J8494" s="27"/>
    </row>
    <row r="8495" spans="1:10" x14ac:dyDescent="0.3">
      <c r="A8495" s="27"/>
      <c r="J8495" s="27"/>
    </row>
    <row r="8496" spans="1:10" x14ac:dyDescent="0.3">
      <c r="A8496" s="27"/>
      <c r="J8496" s="27"/>
    </row>
    <row r="8497" spans="1:10" x14ac:dyDescent="0.3">
      <c r="A8497" s="27"/>
      <c r="J8497" s="27"/>
    </row>
    <row r="8498" spans="1:10" x14ac:dyDescent="0.3">
      <c r="A8498" s="27"/>
      <c r="J8498" s="27"/>
    </row>
    <row r="8499" spans="1:10" x14ac:dyDescent="0.3">
      <c r="A8499" s="27"/>
      <c r="J8499" s="27"/>
    </row>
    <row r="8500" spans="1:10" x14ac:dyDescent="0.3">
      <c r="A8500" s="27"/>
      <c r="J8500" s="27"/>
    </row>
    <row r="8501" spans="1:10" x14ac:dyDescent="0.3">
      <c r="A8501" s="27"/>
      <c r="J8501" s="27"/>
    </row>
    <row r="8502" spans="1:10" x14ac:dyDescent="0.3">
      <c r="A8502" s="27"/>
      <c r="J8502" s="27"/>
    </row>
    <row r="8503" spans="1:10" x14ac:dyDescent="0.3">
      <c r="A8503" s="27"/>
      <c r="J8503" s="27"/>
    </row>
    <row r="8504" spans="1:10" x14ac:dyDescent="0.3">
      <c r="A8504" s="27"/>
      <c r="J8504" s="27"/>
    </row>
    <row r="8505" spans="1:10" x14ac:dyDescent="0.3">
      <c r="A8505" s="27"/>
      <c r="J8505" s="27"/>
    </row>
    <row r="8506" spans="1:10" x14ac:dyDescent="0.3">
      <c r="A8506" s="27"/>
      <c r="J8506" s="27"/>
    </row>
    <row r="8507" spans="1:10" x14ac:dyDescent="0.3">
      <c r="A8507" s="27"/>
      <c r="J8507" s="27"/>
    </row>
    <row r="8508" spans="1:10" x14ac:dyDescent="0.3">
      <c r="A8508" s="27"/>
      <c r="J8508" s="27"/>
    </row>
    <row r="8509" spans="1:10" x14ac:dyDescent="0.3">
      <c r="A8509" s="27"/>
      <c r="J8509" s="27"/>
    </row>
    <row r="8510" spans="1:10" x14ac:dyDescent="0.3">
      <c r="A8510" s="27"/>
      <c r="J8510" s="27"/>
    </row>
    <row r="8511" spans="1:10" x14ac:dyDescent="0.3">
      <c r="A8511" s="27"/>
      <c r="J8511" s="27"/>
    </row>
    <row r="8512" spans="1:10" x14ac:dyDescent="0.3">
      <c r="A8512" s="27"/>
      <c r="J8512" s="27"/>
    </row>
    <row r="8513" spans="1:10" x14ac:dyDescent="0.3">
      <c r="A8513" s="27"/>
      <c r="J8513" s="27"/>
    </row>
    <row r="8514" spans="1:10" x14ac:dyDescent="0.3">
      <c r="A8514" s="27"/>
      <c r="J8514" s="27"/>
    </row>
    <row r="8515" spans="1:10" x14ac:dyDescent="0.3">
      <c r="A8515" s="27"/>
      <c r="J8515" s="27"/>
    </row>
    <row r="8516" spans="1:10" x14ac:dyDescent="0.3">
      <c r="A8516" s="27"/>
      <c r="J8516" s="27"/>
    </row>
    <row r="8517" spans="1:10" x14ac:dyDescent="0.3">
      <c r="A8517" s="27"/>
      <c r="J8517" s="27"/>
    </row>
    <row r="8518" spans="1:10" x14ac:dyDescent="0.3">
      <c r="A8518" s="27"/>
      <c r="J8518" s="27"/>
    </row>
    <row r="8519" spans="1:10" x14ac:dyDescent="0.3">
      <c r="A8519" s="27"/>
      <c r="J8519" s="27"/>
    </row>
    <row r="8520" spans="1:10" x14ac:dyDescent="0.3">
      <c r="A8520" s="27"/>
      <c r="J8520" s="27"/>
    </row>
    <row r="8521" spans="1:10" x14ac:dyDescent="0.3">
      <c r="A8521" s="27"/>
      <c r="J8521" s="27"/>
    </row>
    <row r="8522" spans="1:10" x14ac:dyDescent="0.3">
      <c r="A8522" s="27"/>
      <c r="J8522" s="27"/>
    </row>
    <row r="8523" spans="1:10" x14ac:dyDescent="0.3">
      <c r="A8523" s="27"/>
      <c r="J8523" s="27"/>
    </row>
    <row r="8524" spans="1:10" x14ac:dyDescent="0.3">
      <c r="A8524" s="27"/>
      <c r="J8524" s="27"/>
    </row>
    <row r="8525" spans="1:10" x14ac:dyDescent="0.3">
      <c r="A8525" s="27"/>
      <c r="J8525" s="27"/>
    </row>
    <row r="8526" spans="1:10" x14ac:dyDescent="0.3">
      <c r="A8526" s="27"/>
      <c r="J8526" s="27"/>
    </row>
    <row r="8527" spans="1:10" x14ac:dyDescent="0.3">
      <c r="A8527" s="27"/>
      <c r="J8527" s="27"/>
    </row>
    <row r="8528" spans="1:10" x14ac:dyDescent="0.3">
      <c r="A8528" s="27"/>
      <c r="J8528" s="27"/>
    </row>
    <row r="8529" spans="1:10" x14ac:dyDescent="0.3">
      <c r="A8529" s="27"/>
      <c r="J8529" s="27"/>
    </row>
    <row r="8530" spans="1:10" x14ac:dyDescent="0.3">
      <c r="A8530" s="27"/>
      <c r="J8530" s="27"/>
    </row>
    <row r="8531" spans="1:10" x14ac:dyDescent="0.3">
      <c r="A8531" s="27"/>
      <c r="J8531" s="27"/>
    </row>
    <row r="8532" spans="1:10" x14ac:dyDescent="0.3">
      <c r="A8532" s="27"/>
      <c r="J8532" s="27"/>
    </row>
    <row r="8533" spans="1:10" x14ac:dyDescent="0.3">
      <c r="A8533" s="27"/>
      <c r="J8533" s="27"/>
    </row>
    <row r="8534" spans="1:10" x14ac:dyDescent="0.3">
      <c r="A8534" s="27"/>
      <c r="J8534" s="27"/>
    </row>
    <row r="8535" spans="1:10" x14ac:dyDescent="0.3">
      <c r="A8535" s="27"/>
      <c r="J8535" s="27"/>
    </row>
    <row r="8536" spans="1:10" x14ac:dyDescent="0.3">
      <c r="A8536" s="27"/>
      <c r="J8536" s="27"/>
    </row>
    <row r="8537" spans="1:10" x14ac:dyDescent="0.3">
      <c r="A8537" s="27"/>
      <c r="J8537" s="27"/>
    </row>
    <row r="8538" spans="1:10" x14ac:dyDescent="0.3">
      <c r="A8538" s="27"/>
      <c r="J8538" s="27"/>
    </row>
    <row r="8539" spans="1:10" x14ac:dyDescent="0.3">
      <c r="A8539" s="27"/>
      <c r="J8539" s="27"/>
    </row>
    <row r="8540" spans="1:10" x14ac:dyDescent="0.3">
      <c r="A8540" s="27"/>
      <c r="J8540" s="27"/>
    </row>
    <row r="8541" spans="1:10" x14ac:dyDescent="0.3">
      <c r="A8541" s="27"/>
      <c r="J8541" s="27"/>
    </row>
    <row r="8542" spans="1:10" x14ac:dyDescent="0.3">
      <c r="A8542" s="27"/>
      <c r="J8542" s="27"/>
    </row>
    <row r="8543" spans="1:10" x14ac:dyDescent="0.3">
      <c r="A8543" s="27"/>
      <c r="J8543" s="27"/>
    </row>
    <row r="8544" spans="1:10" x14ac:dyDescent="0.3">
      <c r="A8544" s="27"/>
      <c r="J8544" s="27"/>
    </row>
    <row r="8545" spans="1:10" x14ac:dyDescent="0.3">
      <c r="A8545" s="27"/>
      <c r="J8545" s="27"/>
    </row>
    <row r="8546" spans="1:10" x14ac:dyDescent="0.3">
      <c r="A8546" s="27"/>
      <c r="J8546" s="27"/>
    </row>
    <row r="8547" spans="1:10" x14ac:dyDescent="0.3">
      <c r="A8547" s="27"/>
      <c r="J8547" s="27"/>
    </row>
    <row r="8548" spans="1:10" x14ac:dyDescent="0.3">
      <c r="A8548" s="27"/>
      <c r="J8548" s="27"/>
    </row>
    <row r="8549" spans="1:10" x14ac:dyDescent="0.3">
      <c r="A8549" s="27"/>
      <c r="J8549" s="27"/>
    </row>
    <row r="8550" spans="1:10" x14ac:dyDescent="0.3">
      <c r="A8550" s="27"/>
      <c r="J8550" s="27"/>
    </row>
    <row r="8551" spans="1:10" x14ac:dyDescent="0.3">
      <c r="A8551" s="27"/>
      <c r="J8551" s="27"/>
    </row>
    <row r="8552" spans="1:10" x14ac:dyDescent="0.3">
      <c r="A8552" s="27"/>
      <c r="J8552" s="27"/>
    </row>
    <row r="8553" spans="1:10" x14ac:dyDescent="0.3">
      <c r="A8553" s="27"/>
      <c r="J8553" s="27"/>
    </row>
    <row r="8554" spans="1:10" x14ac:dyDescent="0.3">
      <c r="A8554" s="27"/>
      <c r="J8554" s="27"/>
    </row>
    <row r="8555" spans="1:10" x14ac:dyDescent="0.3">
      <c r="A8555" s="27"/>
      <c r="J8555" s="27"/>
    </row>
    <row r="8556" spans="1:10" x14ac:dyDescent="0.3">
      <c r="A8556" s="27"/>
      <c r="J8556" s="27"/>
    </row>
    <row r="8557" spans="1:10" x14ac:dyDescent="0.3">
      <c r="A8557" s="27"/>
      <c r="J8557" s="27"/>
    </row>
    <row r="8558" spans="1:10" x14ac:dyDescent="0.3">
      <c r="A8558" s="27"/>
      <c r="J8558" s="27"/>
    </row>
    <row r="8559" spans="1:10" x14ac:dyDescent="0.3">
      <c r="A8559" s="27"/>
      <c r="J8559" s="27"/>
    </row>
    <row r="8560" spans="1:10" x14ac:dyDescent="0.3">
      <c r="A8560" s="27"/>
      <c r="J8560" s="27"/>
    </row>
    <row r="8561" spans="1:10" x14ac:dyDescent="0.3">
      <c r="A8561" s="27"/>
      <c r="J8561" s="27"/>
    </row>
    <row r="8562" spans="1:10" x14ac:dyDescent="0.3">
      <c r="A8562" s="27"/>
      <c r="J8562" s="27"/>
    </row>
    <row r="8563" spans="1:10" x14ac:dyDescent="0.3">
      <c r="A8563" s="27"/>
      <c r="J8563" s="27"/>
    </row>
    <row r="8564" spans="1:10" x14ac:dyDescent="0.3">
      <c r="A8564" s="27"/>
      <c r="J8564" s="27"/>
    </row>
    <row r="8565" spans="1:10" x14ac:dyDescent="0.3">
      <c r="A8565" s="27"/>
      <c r="J8565" s="27"/>
    </row>
    <row r="8566" spans="1:10" x14ac:dyDescent="0.3">
      <c r="A8566" s="27"/>
      <c r="J8566" s="27"/>
    </row>
    <row r="8567" spans="1:10" x14ac:dyDescent="0.3">
      <c r="A8567" s="27"/>
      <c r="J8567" s="27"/>
    </row>
    <row r="8568" spans="1:10" x14ac:dyDescent="0.3">
      <c r="A8568" s="27"/>
      <c r="J8568" s="27"/>
    </row>
    <row r="8569" spans="1:10" x14ac:dyDescent="0.3">
      <c r="A8569" s="27"/>
      <c r="J8569" s="27"/>
    </row>
    <row r="8570" spans="1:10" x14ac:dyDescent="0.3">
      <c r="A8570" s="27"/>
      <c r="J8570" s="27"/>
    </row>
    <row r="8571" spans="1:10" x14ac:dyDescent="0.3">
      <c r="A8571" s="27"/>
      <c r="J8571" s="27"/>
    </row>
    <row r="8572" spans="1:10" x14ac:dyDescent="0.3">
      <c r="A8572" s="27"/>
      <c r="J8572" s="27"/>
    </row>
    <row r="8573" spans="1:10" x14ac:dyDescent="0.3">
      <c r="A8573" s="27"/>
      <c r="J8573" s="27"/>
    </row>
    <row r="8574" spans="1:10" x14ac:dyDescent="0.3">
      <c r="A8574" s="27"/>
      <c r="J8574" s="27"/>
    </row>
    <row r="8575" spans="1:10" x14ac:dyDescent="0.3">
      <c r="A8575" s="27"/>
      <c r="J8575" s="27"/>
    </row>
    <row r="8576" spans="1:10" x14ac:dyDescent="0.3">
      <c r="A8576" s="27"/>
      <c r="J8576" s="27"/>
    </row>
    <row r="8577" spans="1:10" x14ac:dyDescent="0.3">
      <c r="A8577" s="27"/>
      <c r="J8577" s="27"/>
    </row>
    <row r="8578" spans="1:10" x14ac:dyDescent="0.3">
      <c r="A8578" s="27"/>
      <c r="J8578" s="27"/>
    </row>
    <row r="8579" spans="1:10" x14ac:dyDescent="0.3">
      <c r="A8579" s="27"/>
      <c r="J8579" s="27"/>
    </row>
    <row r="8580" spans="1:10" x14ac:dyDescent="0.3">
      <c r="A8580" s="27"/>
      <c r="J8580" s="27"/>
    </row>
    <row r="8581" spans="1:10" x14ac:dyDescent="0.3">
      <c r="A8581" s="27"/>
      <c r="J8581" s="27"/>
    </row>
    <row r="8582" spans="1:10" x14ac:dyDescent="0.3">
      <c r="A8582" s="27"/>
      <c r="J8582" s="27"/>
    </row>
    <row r="8583" spans="1:10" x14ac:dyDescent="0.3">
      <c r="A8583" s="27"/>
      <c r="J8583" s="27"/>
    </row>
    <row r="8584" spans="1:10" x14ac:dyDescent="0.3">
      <c r="A8584" s="27"/>
      <c r="J8584" s="27"/>
    </row>
    <row r="8585" spans="1:10" x14ac:dyDescent="0.3">
      <c r="A8585" s="27"/>
      <c r="J8585" s="27"/>
    </row>
    <row r="8586" spans="1:10" x14ac:dyDescent="0.3">
      <c r="A8586" s="27"/>
      <c r="J8586" s="27"/>
    </row>
    <row r="8587" spans="1:10" x14ac:dyDescent="0.3">
      <c r="A8587" s="27"/>
      <c r="J8587" s="27"/>
    </row>
    <row r="8588" spans="1:10" x14ac:dyDescent="0.3">
      <c r="A8588" s="27"/>
      <c r="J8588" s="27"/>
    </row>
    <row r="8589" spans="1:10" x14ac:dyDescent="0.3">
      <c r="A8589" s="27"/>
      <c r="J8589" s="27"/>
    </row>
    <row r="8590" spans="1:10" x14ac:dyDescent="0.3">
      <c r="A8590" s="27"/>
      <c r="J8590" s="27"/>
    </row>
    <row r="8591" spans="1:10" x14ac:dyDescent="0.3">
      <c r="A8591" s="27"/>
      <c r="J8591" s="27"/>
    </row>
    <row r="8592" spans="1:10" x14ac:dyDescent="0.3">
      <c r="A8592" s="27"/>
      <c r="J8592" s="27"/>
    </row>
    <row r="8593" spans="1:10" x14ac:dyDescent="0.3">
      <c r="A8593" s="27"/>
      <c r="J8593" s="27"/>
    </row>
    <row r="8594" spans="1:10" x14ac:dyDescent="0.3">
      <c r="A8594" s="27"/>
      <c r="J8594" s="27"/>
    </row>
    <row r="8595" spans="1:10" x14ac:dyDescent="0.3">
      <c r="A8595" s="27"/>
      <c r="J8595" s="27"/>
    </row>
    <row r="8596" spans="1:10" x14ac:dyDescent="0.3">
      <c r="A8596" s="27"/>
      <c r="J8596" s="27"/>
    </row>
    <row r="8597" spans="1:10" x14ac:dyDescent="0.3">
      <c r="A8597" s="27"/>
      <c r="J8597" s="27"/>
    </row>
    <row r="8598" spans="1:10" x14ac:dyDescent="0.3">
      <c r="A8598" s="27"/>
      <c r="J8598" s="27"/>
    </row>
    <row r="8599" spans="1:10" x14ac:dyDescent="0.3">
      <c r="A8599" s="27"/>
      <c r="J8599" s="27"/>
    </row>
    <row r="8600" spans="1:10" x14ac:dyDescent="0.3">
      <c r="A8600" s="27"/>
      <c r="J8600" s="27"/>
    </row>
    <row r="8601" spans="1:10" x14ac:dyDescent="0.3">
      <c r="A8601" s="27"/>
      <c r="J8601" s="27"/>
    </row>
    <row r="8602" spans="1:10" x14ac:dyDescent="0.3">
      <c r="A8602" s="27"/>
      <c r="J8602" s="27"/>
    </row>
    <row r="8603" spans="1:10" x14ac:dyDescent="0.3">
      <c r="A8603" s="27"/>
      <c r="J8603" s="27"/>
    </row>
    <row r="8604" spans="1:10" x14ac:dyDescent="0.3">
      <c r="A8604" s="27"/>
      <c r="J8604" s="27"/>
    </row>
    <row r="8605" spans="1:10" x14ac:dyDescent="0.3">
      <c r="A8605" s="27"/>
      <c r="J8605" s="27"/>
    </row>
    <row r="8606" spans="1:10" x14ac:dyDescent="0.3">
      <c r="A8606" s="27"/>
      <c r="J8606" s="27"/>
    </row>
    <row r="8607" spans="1:10" x14ac:dyDescent="0.3">
      <c r="A8607" s="27"/>
      <c r="J8607" s="27"/>
    </row>
    <row r="8608" spans="1:10" x14ac:dyDescent="0.3">
      <c r="A8608" s="27"/>
      <c r="J8608" s="27"/>
    </row>
    <row r="8609" spans="1:10" x14ac:dyDescent="0.3">
      <c r="A8609" s="27"/>
      <c r="J8609" s="27"/>
    </row>
    <row r="8610" spans="1:10" x14ac:dyDescent="0.3">
      <c r="A8610" s="27"/>
      <c r="J8610" s="27"/>
    </row>
    <row r="8611" spans="1:10" x14ac:dyDescent="0.3">
      <c r="A8611" s="27"/>
      <c r="J8611" s="27"/>
    </row>
    <row r="8612" spans="1:10" x14ac:dyDescent="0.3">
      <c r="A8612" s="27"/>
      <c r="J8612" s="27"/>
    </row>
    <row r="8613" spans="1:10" x14ac:dyDescent="0.3">
      <c r="A8613" s="27"/>
      <c r="J8613" s="27"/>
    </row>
    <row r="8614" spans="1:10" x14ac:dyDescent="0.3">
      <c r="A8614" s="27"/>
      <c r="J8614" s="27"/>
    </row>
    <row r="8615" spans="1:10" x14ac:dyDescent="0.3">
      <c r="A8615" s="27"/>
      <c r="J8615" s="27"/>
    </row>
    <row r="8616" spans="1:10" x14ac:dyDescent="0.3">
      <c r="A8616" s="27"/>
      <c r="J8616" s="27"/>
    </row>
    <row r="8617" spans="1:10" x14ac:dyDescent="0.3">
      <c r="A8617" s="27"/>
      <c r="J8617" s="27"/>
    </row>
    <row r="8618" spans="1:10" x14ac:dyDescent="0.3">
      <c r="A8618" s="27"/>
      <c r="J8618" s="27"/>
    </row>
    <row r="8619" spans="1:10" x14ac:dyDescent="0.3">
      <c r="A8619" s="27"/>
      <c r="J8619" s="27"/>
    </row>
    <row r="8620" spans="1:10" x14ac:dyDescent="0.3">
      <c r="A8620" s="27"/>
      <c r="J8620" s="27"/>
    </row>
    <row r="8621" spans="1:10" x14ac:dyDescent="0.3">
      <c r="A8621" s="27"/>
      <c r="J8621" s="27"/>
    </row>
    <row r="8622" spans="1:10" x14ac:dyDescent="0.3">
      <c r="A8622" s="27"/>
      <c r="J8622" s="27"/>
    </row>
    <row r="8623" spans="1:10" x14ac:dyDescent="0.3">
      <c r="A8623" s="27"/>
      <c r="J8623" s="27"/>
    </row>
    <row r="8624" spans="1:10" x14ac:dyDescent="0.3">
      <c r="A8624" s="27"/>
      <c r="J8624" s="27"/>
    </row>
    <row r="8625" spans="1:10" x14ac:dyDescent="0.3">
      <c r="A8625" s="27"/>
      <c r="J8625" s="27"/>
    </row>
    <row r="8626" spans="1:10" x14ac:dyDescent="0.3">
      <c r="A8626" s="27"/>
      <c r="J8626" s="27"/>
    </row>
    <row r="8627" spans="1:10" x14ac:dyDescent="0.3">
      <c r="A8627" s="27"/>
      <c r="J8627" s="27"/>
    </row>
    <row r="8628" spans="1:10" x14ac:dyDescent="0.3">
      <c r="A8628" s="27"/>
      <c r="J8628" s="27"/>
    </row>
    <row r="8629" spans="1:10" x14ac:dyDescent="0.3">
      <c r="A8629" s="27"/>
      <c r="J8629" s="27"/>
    </row>
    <row r="8630" spans="1:10" x14ac:dyDescent="0.3">
      <c r="A8630" s="27"/>
      <c r="J8630" s="27"/>
    </row>
    <row r="8631" spans="1:10" x14ac:dyDescent="0.3">
      <c r="A8631" s="27"/>
      <c r="J8631" s="27"/>
    </row>
    <row r="8632" spans="1:10" x14ac:dyDescent="0.3">
      <c r="A8632" s="27"/>
      <c r="J8632" s="27"/>
    </row>
    <row r="8633" spans="1:10" x14ac:dyDescent="0.3">
      <c r="A8633" s="27"/>
      <c r="J8633" s="27"/>
    </row>
    <row r="8634" spans="1:10" x14ac:dyDescent="0.3">
      <c r="A8634" s="27"/>
      <c r="J8634" s="27"/>
    </row>
    <row r="8635" spans="1:10" x14ac:dyDescent="0.3">
      <c r="A8635" s="27"/>
      <c r="J8635" s="27"/>
    </row>
    <row r="8636" spans="1:10" x14ac:dyDescent="0.3">
      <c r="A8636" s="27"/>
      <c r="J8636" s="27"/>
    </row>
    <row r="8637" spans="1:10" x14ac:dyDescent="0.3">
      <c r="A8637" s="27"/>
      <c r="J8637" s="27"/>
    </row>
    <row r="8638" spans="1:10" x14ac:dyDescent="0.3">
      <c r="A8638" s="27"/>
      <c r="J8638" s="27"/>
    </row>
    <row r="8639" spans="1:10" x14ac:dyDescent="0.3">
      <c r="A8639" s="27"/>
      <c r="J8639" s="27"/>
    </row>
    <row r="8640" spans="1:10" x14ac:dyDescent="0.3">
      <c r="A8640" s="27"/>
      <c r="J8640" s="27"/>
    </row>
    <row r="8641" spans="1:10" x14ac:dyDescent="0.3">
      <c r="A8641" s="27"/>
      <c r="J8641" s="27"/>
    </row>
    <row r="8642" spans="1:10" x14ac:dyDescent="0.3">
      <c r="A8642" s="27"/>
      <c r="J8642" s="27"/>
    </row>
    <row r="8643" spans="1:10" x14ac:dyDescent="0.3">
      <c r="A8643" s="27"/>
      <c r="J8643" s="27"/>
    </row>
    <row r="8644" spans="1:10" x14ac:dyDescent="0.3">
      <c r="A8644" s="27"/>
      <c r="J8644" s="27"/>
    </row>
    <row r="8645" spans="1:10" x14ac:dyDescent="0.3">
      <c r="A8645" s="27"/>
      <c r="J8645" s="27"/>
    </row>
    <row r="8646" spans="1:10" x14ac:dyDescent="0.3">
      <c r="A8646" s="27"/>
      <c r="J8646" s="27"/>
    </row>
    <row r="8647" spans="1:10" x14ac:dyDescent="0.3">
      <c r="A8647" s="27"/>
      <c r="J8647" s="27"/>
    </row>
    <row r="8648" spans="1:10" x14ac:dyDescent="0.3">
      <c r="A8648" s="27"/>
      <c r="J8648" s="27"/>
    </row>
    <row r="8649" spans="1:10" x14ac:dyDescent="0.3">
      <c r="A8649" s="27"/>
      <c r="J8649" s="27"/>
    </row>
    <row r="8650" spans="1:10" x14ac:dyDescent="0.3">
      <c r="A8650" s="27"/>
      <c r="J8650" s="27"/>
    </row>
    <row r="8651" spans="1:10" x14ac:dyDescent="0.3">
      <c r="A8651" s="27"/>
      <c r="J8651" s="27"/>
    </row>
    <row r="8652" spans="1:10" x14ac:dyDescent="0.3">
      <c r="A8652" s="27"/>
      <c r="J8652" s="27"/>
    </row>
    <row r="8653" spans="1:10" x14ac:dyDescent="0.3">
      <c r="A8653" s="27"/>
      <c r="J8653" s="27"/>
    </row>
    <row r="8654" spans="1:10" x14ac:dyDescent="0.3">
      <c r="A8654" s="27"/>
      <c r="J8654" s="27"/>
    </row>
    <row r="8655" spans="1:10" x14ac:dyDescent="0.3">
      <c r="A8655" s="27"/>
      <c r="J8655" s="27"/>
    </row>
    <row r="8656" spans="1:10" x14ac:dyDescent="0.3">
      <c r="A8656" s="27"/>
      <c r="J8656" s="27"/>
    </row>
    <row r="8657" spans="1:10" x14ac:dyDescent="0.3">
      <c r="A8657" s="27"/>
      <c r="J8657" s="27"/>
    </row>
    <row r="8658" spans="1:10" x14ac:dyDescent="0.3">
      <c r="A8658" s="27"/>
      <c r="J8658" s="27"/>
    </row>
    <row r="8659" spans="1:10" x14ac:dyDescent="0.3">
      <c r="A8659" s="27"/>
      <c r="J8659" s="27"/>
    </row>
    <row r="8660" spans="1:10" x14ac:dyDescent="0.3">
      <c r="A8660" s="27"/>
      <c r="J8660" s="27"/>
    </row>
    <row r="8661" spans="1:10" x14ac:dyDescent="0.3">
      <c r="A8661" s="27"/>
      <c r="J8661" s="27"/>
    </row>
    <row r="8662" spans="1:10" x14ac:dyDescent="0.3">
      <c r="A8662" s="27"/>
      <c r="J8662" s="27"/>
    </row>
    <row r="8663" spans="1:10" x14ac:dyDescent="0.3">
      <c r="A8663" s="27"/>
      <c r="J8663" s="27"/>
    </row>
    <row r="8664" spans="1:10" x14ac:dyDescent="0.3">
      <c r="A8664" s="27"/>
      <c r="J8664" s="27"/>
    </row>
    <row r="8665" spans="1:10" x14ac:dyDescent="0.3">
      <c r="A8665" s="27"/>
      <c r="J8665" s="27"/>
    </row>
    <row r="8666" spans="1:10" x14ac:dyDescent="0.3">
      <c r="A8666" s="27"/>
      <c r="J8666" s="27"/>
    </row>
    <row r="8667" spans="1:10" x14ac:dyDescent="0.3">
      <c r="A8667" s="27"/>
      <c r="J8667" s="27"/>
    </row>
    <row r="8668" spans="1:10" x14ac:dyDescent="0.3">
      <c r="A8668" s="27"/>
      <c r="J8668" s="27"/>
    </row>
    <row r="8669" spans="1:10" x14ac:dyDescent="0.3">
      <c r="A8669" s="27"/>
      <c r="J8669" s="27"/>
    </row>
    <row r="8670" spans="1:10" x14ac:dyDescent="0.3">
      <c r="A8670" s="27"/>
      <c r="J8670" s="27"/>
    </row>
    <row r="8671" spans="1:10" x14ac:dyDescent="0.3">
      <c r="A8671" s="27"/>
      <c r="J8671" s="27"/>
    </row>
    <row r="8672" spans="1:10" x14ac:dyDescent="0.3">
      <c r="A8672" s="27"/>
      <c r="J8672" s="27"/>
    </row>
    <row r="8673" spans="1:10" x14ac:dyDescent="0.3">
      <c r="A8673" s="27"/>
      <c r="J8673" s="27"/>
    </row>
    <row r="8674" spans="1:10" x14ac:dyDescent="0.3">
      <c r="A8674" s="27"/>
      <c r="J8674" s="27"/>
    </row>
    <row r="8675" spans="1:10" x14ac:dyDescent="0.3">
      <c r="A8675" s="27"/>
      <c r="J8675" s="27"/>
    </row>
    <row r="8676" spans="1:10" x14ac:dyDescent="0.3">
      <c r="A8676" s="27"/>
      <c r="J8676" s="27"/>
    </row>
    <row r="8677" spans="1:10" x14ac:dyDescent="0.3">
      <c r="A8677" s="27"/>
      <c r="J8677" s="27"/>
    </row>
    <row r="8678" spans="1:10" x14ac:dyDescent="0.3">
      <c r="A8678" s="27"/>
      <c r="J8678" s="27"/>
    </row>
    <row r="8679" spans="1:10" x14ac:dyDescent="0.3">
      <c r="A8679" s="27"/>
      <c r="J8679" s="27"/>
    </row>
    <row r="8680" spans="1:10" x14ac:dyDescent="0.3">
      <c r="A8680" s="27"/>
      <c r="J8680" s="27"/>
    </row>
    <row r="8681" spans="1:10" x14ac:dyDescent="0.3">
      <c r="A8681" s="27"/>
      <c r="J8681" s="27"/>
    </row>
    <row r="8682" spans="1:10" x14ac:dyDescent="0.3">
      <c r="A8682" s="27"/>
      <c r="J8682" s="27"/>
    </row>
    <row r="8683" spans="1:10" x14ac:dyDescent="0.3">
      <c r="A8683" s="27"/>
      <c r="J8683" s="27"/>
    </row>
    <row r="8684" spans="1:10" x14ac:dyDescent="0.3">
      <c r="A8684" s="27"/>
      <c r="J8684" s="27"/>
    </row>
    <row r="8685" spans="1:10" x14ac:dyDescent="0.3">
      <c r="A8685" s="27"/>
      <c r="J8685" s="27"/>
    </row>
    <row r="8686" spans="1:10" x14ac:dyDescent="0.3">
      <c r="A8686" s="27"/>
      <c r="J8686" s="27"/>
    </row>
    <row r="8687" spans="1:10" x14ac:dyDescent="0.3">
      <c r="A8687" s="27"/>
      <c r="J8687" s="27"/>
    </row>
    <row r="8688" spans="1:10" x14ac:dyDescent="0.3">
      <c r="A8688" s="27"/>
      <c r="J8688" s="27"/>
    </row>
    <row r="8689" spans="1:10" x14ac:dyDescent="0.3">
      <c r="A8689" s="27"/>
      <c r="J8689" s="27"/>
    </row>
    <row r="8690" spans="1:10" x14ac:dyDescent="0.3">
      <c r="A8690" s="27"/>
      <c r="J8690" s="27"/>
    </row>
    <row r="8691" spans="1:10" x14ac:dyDescent="0.3">
      <c r="A8691" s="27"/>
      <c r="J8691" s="27"/>
    </row>
    <row r="8692" spans="1:10" x14ac:dyDescent="0.3">
      <c r="A8692" s="27"/>
      <c r="J8692" s="27"/>
    </row>
    <row r="8693" spans="1:10" x14ac:dyDescent="0.3">
      <c r="A8693" s="27"/>
      <c r="J8693" s="27"/>
    </row>
    <row r="8694" spans="1:10" x14ac:dyDescent="0.3">
      <c r="A8694" s="27"/>
      <c r="J8694" s="27"/>
    </row>
    <row r="8695" spans="1:10" x14ac:dyDescent="0.3">
      <c r="A8695" s="27"/>
      <c r="J8695" s="27"/>
    </row>
    <row r="8696" spans="1:10" x14ac:dyDescent="0.3">
      <c r="A8696" s="27"/>
      <c r="J8696" s="27"/>
    </row>
    <row r="8697" spans="1:10" x14ac:dyDescent="0.3">
      <c r="A8697" s="27"/>
      <c r="J8697" s="27"/>
    </row>
    <row r="8698" spans="1:10" x14ac:dyDescent="0.3">
      <c r="A8698" s="27"/>
      <c r="J8698" s="27"/>
    </row>
    <row r="8699" spans="1:10" x14ac:dyDescent="0.3">
      <c r="A8699" s="27"/>
      <c r="J8699" s="27"/>
    </row>
    <row r="8700" spans="1:10" x14ac:dyDescent="0.3">
      <c r="A8700" s="27"/>
      <c r="J8700" s="27"/>
    </row>
    <row r="8701" spans="1:10" x14ac:dyDescent="0.3">
      <c r="A8701" s="27"/>
      <c r="J8701" s="27"/>
    </row>
    <row r="8702" spans="1:10" x14ac:dyDescent="0.3">
      <c r="A8702" s="27"/>
      <c r="J8702" s="27"/>
    </row>
    <row r="8703" spans="1:10" x14ac:dyDescent="0.3">
      <c r="A8703" s="27"/>
      <c r="J8703" s="27"/>
    </row>
    <row r="8704" spans="1:10" x14ac:dyDescent="0.3">
      <c r="A8704" s="27"/>
      <c r="J8704" s="27"/>
    </row>
    <row r="8705" spans="1:10" x14ac:dyDescent="0.3">
      <c r="A8705" s="27"/>
      <c r="J8705" s="27"/>
    </row>
    <row r="8706" spans="1:10" x14ac:dyDescent="0.3">
      <c r="A8706" s="27"/>
      <c r="J8706" s="27"/>
    </row>
    <row r="8707" spans="1:10" x14ac:dyDescent="0.3">
      <c r="A8707" s="27"/>
      <c r="J8707" s="27"/>
    </row>
    <row r="8708" spans="1:10" x14ac:dyDescent="0.3">
      <c r="A8708" s="27"/>
      <c r="J8708" s="27"/>
    </row>
    <row r="8709" spans="1:10" x14ac:dyDescent="0.3">
      <c r="A8709" s="27"/>
      <c r="J8709" s="27"/>
    </row>
    <row r="8710" spans="1:10" x14ac:dyDescent="0.3">
      <c r="A8710" s="27"/>
      <c r="J8710" s="27"/>
    </row>
    <row r="8711" spans="1:10" x14ac:dyDescent="0.3">
      <c r="A8711" s="27"/>
      <c r="J8711" s="27"/>
    </row>
    <row r="8712" spans="1:10" x14ac:dyDescent="0.3">
      <c r="A8712" s="27"/>
      <c r="J8712" s="27"/>
    </row>
    <row r="8713" spans="1:10" x14ac:dyDescent="0.3">
      <c r="A8713" s="27"/>
      <c r="J8713" s="27"/>
    </row>
    <row r="8714" spans="1:10" x14ac:dyDescent="0.3">
      <c r="A8714" s="27"/>
      <c r="J8714" s="27"/>
    </row>
    <row r="8715" spans="1:10" x14ac:dyDescent="0.3">
      <c r="A8715" s="27"/>
      <c r="J8715" s="27"/>
    </row>
    <row r="8716" spans="1:10" x14ac:dyDescent="0.3">
      <c r="A8716" s="27"/>
      <c r="J8716" s="27"/>
    </row>
    <row r="8717" spans="1:10" x14ac:dyDescent="0.3">
      <c r="A8717" s="27"/>
      <c r="J8717" s="27"/>
    </row>
    <row r="8718" spans="1:10" x14ac:dyDescent="0.3">
      <c r="A8718" s="27"/>
      <c r="J8718" s="27"/>
    </row>
    <row r="8719" spans="1:10" x14ac:dyDescent="0.3">
      <c r="A8719" s="27"/>
      <c r="J8719" s="27"/>
    </row>
    <row r="8720" spans="1:10" x14ac:dyDescent="0.3">
      <c r="A8720" s="27"/>
      <c r="J8720" s="27"/>
    </row>
    <row r="8721" spans="1:10" x14ac:dyDescent="0.3">
      <c r="A8721" s="27"/>
      <c r="J8721" s="27"/>
    </row>
    <row r="8722" spans="1:10" x14ac:dyDescent="0.3">
      <c r="A8722" s="27"/>
      <c r="J8722" s="27"/>
    </row>
    <row r="8723" spans="1:10" x14ac:dyDescent="0.3">
      <c r="A8723" s="27"/>
      <c r="J8723" s="27"/>
    </row>
    <row r="8724" spans="1:10" x14ac:dyDescent="0.3">
      <c r="A8724" s="27"/>
      <c r="J8724" s="27"/>
    </row>
    <row r="8725" spans="1:10" x14ac:dyDescent="0.3">
      <c r="A8725" s="27"/>
      <c r="J8725" s="27"/>
    </row>
    <row r="8726" spans="1:10" x14ac:dyDescent="0.3">
      <c r="A8726" s="27"/>
      <c r="J8726" s="27"/>
    </row>
    <row r="8727" spans="1:10" x14ac:dyDescent="0.3">
      <c r="A8727" s="27"/>
      <c r="J8727" s="27"/>
    </row>
    <row r="8728" spans="1:10" x14ac:dyDescent="0.3">
      <c r="A8728" s="27"/>
      <c r="J8728" s="27"/>
    </row>
    <row r="8729" spans="1:10" x14ac:dyDescent="0.3">
      <c r="A8729" s="27"/>
      <c r="J8729" s="27"/>
    </row>
    <row r="8730" spans="1:10" x14ac:dyDescent="0.3">
      <c r="A8730" s="27"/>
      <c r="J8730" s="27"/>
    </row>
    <row r="8731" spans="1:10" x14ac:dyDescent="0.3">
      <c r="A8731" s="27"/>
      <c r="J8731" s="27"/>
    </row>
    <row r="8732" spans="1:10" x14ac:dyDescent="0.3">
      <c r="A8732" s="27"/>
      <c r="J8732" s="27"/>
    </row>
    <row r="8733" spans="1:10" x14ac:dyDescent="0.3">
      <c r="A8733" s="27"/>
      <c r="J8733" s="27"/>
    </row>
    <row r="8734" spans="1:10" x14ac:dyDescent="0.3">
      <c r="A8734" s="27"/>
      <c r="J8734" s="27"/>
    </row>
    <row r="8735" spans="1:10" x14ac:dyDescent="0.3">
      <c r="A8735" s="27"/>
      <c r="J8735" s="27"/>
    </row>
    <row r="8736" spans="1:10" x14ac:dyDescent="0.3">
      <c r="A8736" s="27"/>
      <c r="J8736" s="27"/>
    </row>
    <row r="8737" spans="1:10" x14ac:dyDescent="0.3">
      <c r="A8737" s="27"/>
      <c r="J8737" s="27"/>
    </row>
    <row r="8738" spans="1:10" x14ac:dyDescent="0.3">
      <c r="A8738" s="27"/>
      <c r="J8738" s="27"/>
    </row>
    <row r="8739" spans="1:10" x14ac:dyDescent="0.3">
      <c r="A8739" s="27"/>
      <c r="J8739" s="27"/>
    </row>
    <row r="8740" spans="1:10" x14ac:dyDescent="0.3">
      <c r="A8740" s="27"/>
      <c r="J8740" s="27"/>
    </row>
    <row r="8741" spans="1:10" x14ac:dyDescent="0.3">
      <c r="A8741" s="27"/>
      <c r="J8741" s="27"/>
    </row>
    <row r="8742" spans="1:10" x14ac:dyDescent="0.3">
      <c r="A8742" s="27"/>
      <c r="J8742" s="27"/>
    </row>
    <row r="8743" spans="1:10" x14ac:dyDescent="0.3">
      <c r="A8743" s="27"/>
      <c r="J8743" s="27"/>
    </row>
    <row r="8744" spans="1:10" x14ac:dyDescent="0.3">
      <c r="A8744" s="27"/>
      <c r="J8744" s="27"/>
    </row>
    <row r="8745" spans="1:10" x14ac:dyDescent="0.3">
      <c r="A8745" s="27"/>
      <c r="J8745" s="27"/>
    </row>
    <row r="8746" spans="1:10" x14ac:dyDescent="0.3">
      <c r="A8746" s="27"/>
      <c r="J8746" s="27"/>
    </row>
    <row r="8747" spans="1:10" x14ac:dyDescent="0.3">
      <c r="A8747" s="27"/>
      <c r="J8747" s="27"/>
    </row>
    <row r="8748" spans="1:10" x14ac:dyDescent="0.3">
      <c r="A8748" s="27"/>
      <c r="J8748" s="27"/>
    </row>
    <row r="8749" spans="1:10" x14ac:dyDescent="0.3">
      <c r="A8749" s="27"/>
      <c r="J8749" s="27"/>
    </row>
    <row r="8750" spans="1:10" x14ac:dyDescent="0.3">
      <c r="A8750" s="27"/>
      <c r="J8750" s="27"/>
    </row>
    <row r="8751" spans="1:10" x14ac:dyDescent="0.3">
      <c r="A8751" s="27"/>
      <c r="J8751" s="27"/>
    </row>
    <row r="8752" spans="1:10" x14ac:dyDescent="0.3">
      <c r="A8752" s="27"/>
      <c r="J8752" s="27"/>
    </row>
    <row r="8753" spans="1:10" x14ac:dyDescent="0.3">
      <c r="A8753" s="27"/>
      <c r="J8753" s="27"/>
    </row>
    <row r="8754" spans="1:10" x14ac:dyDescent="0.3">
      <c r="A8754" s="27"/>
      <c r="J8754" s="27"/>
    </row>
    <row r="8755" spans="1:10" x14ac:dyDescent="0.3">
      <c r="A8755" s="27"/>
      <c r="J8755" s="27"/>
    </row>
    <row r="8756" spans="1:10" x14ac:dyDescent="0.3">
      <c r="A8756" s="27"/>
      <c r="J8756" s="27"/>
    </row>
    <row r="8757" spans="1:10" x14ac:dyDescent="0.3">
      <c r="A8757" s="27"/>
      <c r="J8757" s="27"/>
    </row>
    <row r="8758" spans="1:10" x14ac:dyDescent="0.3">
      <c r="A8758" s="27"/>
      <c r="J8758" s="27"/>
    </row>
    <row r="8759" spans="1:10" x14ac:dyDescent="0.3">
      <c r="A8759" s="27"/>
      <c r="J8759" s="27"/>
    </row>
    <row r="8760" spans="1:10" x14ac:dyDescent="0.3">
      <c r="A8760" s="27"/>
      <c r="J8760" s="27"/>
    </row>
    <row r="8761" spans="1:10" x14ac:dyDescent="0.3">
      <c r="A8761" s="27"/>
      <c r="J8761" s="27"/>
    </row>
    <row r="8762" spans="1:10" x14ac:dyDescent="0.3">
      <c r="A8762" s="27"/>
      <c r="J8762" s="27"/>
    </row>
    <row r="8763" spans="1:10" x14ac:dyDescent="0.3">
      <c r="A8763" s="27"/>
      <c r="J8763" s="27"/>
    </row>
    <row r="8764" spans="1:10" x14ac:dyDescent="0.3">
      <c r="A8764" s="27"/>
      <c r="J8764" s="27"/>
    </row>
    <row r="8765" spans="1:10" x14ac:dyDescent="0.3">
      <c r="A8765" s="27"/>
      <c r="J8765" s="27"/>
    </row>
    <row r="8766" spans="1:10" x14ac:dyDescent="0.3">
      <c r="A8766" s="27"/>
      <c r="J8766" s="27"/>
    </row>
    <row r="8767" spans="1:10" x14ac:dyDescent="0.3">
      <c r="A8767" s="27"/>
      <c r="J8767" s="27"/>
    </row>
    <row r="8768" spans="1:10" x14ac:dyDescent="0.3">
      <c r="A8768" s="27"/>
      <c r="J8768" s="27"/>
    </row>
    <row r="8769" spans="1:10" x14ac:dyDescent="0.3">
      <c r="A8769" s="27"/>
      <c r="J8769" s="27"/>
    </row>
    <row r="8770" spans="1:10" x14ac:dyDescent="0.3">
      <c r="A8770" s="27"/>
      <c r="J8770" s="27"/>
    </row>
    <row r="8771" spans="1:10" x14ac:dyDescent="0.3">
      <c r="A8771" s="27"/>
      <c r="J8771" s="27"/>
    </row>
    <row r="8772" spans="1:10" x14ac:dyDescent="0.3">
      <c r="A8772" s="27"/>
      <c r="J8772" s="27"/>
    </row>
    <row r="8773" spans="1:10" x14ac:dyDescent="0.3">
      <c r="A8773" s="27"/>
      <c r="J8773" s="27"/>
    </row>
    <row r="8774" spans="1:10" x14ac:dyDescent="0.3">
      <c r="A8774" s="27"/>
      <c r="J8774" s="27"/>
    </row>
    <row r="8775" spans="1:10" x14ac:dyDescent="0.3">
      <c r="A8775" s="27"/>
      <c r="J8775" s="27"/>
    </row>
    <row r="8776" spans="1:10" x14ac:dyDescent="0.3">
      <c r="A8776" s="27"/>
      <c r="J8776" s="27"/>
    </row>
    <row r="8777" spans="1:10" x14ac:dyDescent="0.3">
      <c r="A8777" s="27"/>
      <c r="J8777" s="27"/>
    </row>
    <row r="8778" spans="1:10" x14ac:dyDescent="0.3">
      <c r="A8778" s="27"/>
      <c r="J8778" s="27"/>
    </row>
    <row r="8779" spans="1:10" x14ac:dyDescent="0.3">
      <c r="A8779" s="27"/>
      <c r="J8779" s="27"/>
    </row>
    <row r="8780" spans="1:10" x14ac:dyDescent="0.3">
      <c r="A8780" s="27"/>
      <c r="J8780" s="27"/>
    </row>
    <row r="8781" spans="1:10" x14ac:dyDescent="0.3">
      <c r="A8781" s="27"/>
      <c r="J8781" s="27"/>
    </row>
    <row r="8782" spans="1:10" x14ac:dyDescent="0.3">
      <c r="A8782" s="27"/>
      <c r="J8782" s="27"/>
    </row>
    <row r="8783" spans="1:10" x14ac:dyDescent="0.3">
      <c r="A8783" s="27"/>
      <c r="J8783" s="27"/>
    </row>
    <row r="8784" spans="1:10" x14ac:dyDescent="0.3">
      <c r="A8784" s="27"/>
      <c r="J8784" s="27"/>
    </row>
    <row r="8785" spans="1:10" x14ac:dyDescent="0.3">
      <c r="A8785" s="27"/>
      <c r="J8785" s="27"/>
    </row>
    <row r="8786" spans="1:10" x14ac:dyDescent="0.3">
      <c r="A8786" s="27"/>
      <c r="J8786" s="27"/>
    </row>
    <row r="8787" spans="1:10" x14ac:dyDescent="0.3">
      <c r="A8787" s="27"/>
      <c r="J8787" s="27"/>
    </row>
    <row r="8788" spans="1:10" x14ac:dyDescent="0.3">
      <c r="A8788" s="27"/>
      <c r="J8788" s="27"/>
    </row>
    <row r="8789" spans="1:10" x14ac:dyDescent="0.3">
      <c r="A8789" s="27"/>
      <c r="J8789" s="27"/>
    </row>
    <row r="8790" spans="1:10" x14ac:dyDescent="0.3">
      <c r="A8790" s="27"/>
      <c r="J8790" s="27"/>
    </row>
    <row r="8791" spans="1:10" x14ac:dyDescent="0.3">
      <c r="A8791" s="27"/>
      <c r="J8791" s="27"/>
    </row>
    <row r="8792" spans="1:10" x14ac:dyDescent="0.3">
      <c r="A8792" s="27"/>
      <c r="J8792" s="27"/>
    </row>
    <row r="8793" spans="1:10" x14ac:dyDescent="0.3">
      <c r="A8793" s="27"/>
      <c r="J8793" s="27"/>
    </row>
    <row r="8794" spans="1:10" x14ac:dyDescent="0.3">
      <c r="A8794" s="27"/>
      <c r="J8794" s="27"/>
    </row>
    <row r="8795" spans="1:10" x14ac:dyDescent="0.3">
      <c r="A8795" s="27"/>
      <c r="J8795" s="27"/>
    </row>
    <row r="8796" spans="1:10" x14ac:dyDescent="0.3">
      <c r="A8796" s="27"/>
      <c r="J8796" s="27"/>
    </row>
    <row r="8797" spans="1:10" x14ac:dyDescent="0.3">
      <c r="A8797" s="27"/>
      <c r="J8797" s="27"/>
    </row>
    <row r="8798" spans="1:10" x14ac:dyDescent="0.3">
      <c r="A8798" s="27"/>
      <c r="J8798" s="27"/>
    </row>
    <row r="8799" spans="1:10" x14ac:dyDescent="0.3">
      <c r="A8799" s="27"/>
      <c r="J8799" s="27"/>
    </row>
    <row r="8800" spans="1:10" x14ac:dyDescent="0.3">
      <c r="A8800" s="27"/>
      <c r="J8800" s="27"/>
    </row>
    <row r="8801" spans="1:10" x14ac:dyDescent="0.3">
      <c r="A8801" s="27"/>
      <c r="J8801" s="27"/>
    </row>
    <row r="8802" spans="1:10" x14ac:dyDescent="0.3">
      <c r="A8802" s="27"/>
      <c r="J8802" s="27"/>
    </row>
    <row r="8803" spans="1:10" x14ac:dyDescent="0.3">
      <c r="A8803" s="27"/>
      <c r="J8803" s="27"/>
    </row>
    <row r="8804" spans="1:10" x14ac:dyDescent="0.3">
      <c r="A8804" s="27"/>
      <c r="J8804" s="27"/>
    </row>
    <row r="8805" spans="1:10" x14ac:dyDescent="0.3">
      <c r="A8805" s="27"/>
      <c r="J8805" s="27"/>
    </row>
    <row r="8806" spans="1:10" x14ac:dyDescent="0.3">
      <c r="A8806" s="27"/>
      <c r="J8806" s="27"/>
    </row>
    <row r="8807" spans="1:10" x14ac:dyDescent="0.3">
      <c r="A8807" s="27"/>
      <c r="J8807" s="27"/>
    </row>
    <row r="8808" spans="1:10" x14ac:dyDescent="0.3">
      <c r="A8808" s="27"/>
      <c r="J8808" s="27"/>
    </row>
    <row r="8809" spans="1:10" x14ac:dyDescent="0.3">
      <c r="A8809" s="27"/>
      <c r="J8809" s="27"/>
    </row>
    <row r="8810" spans="1:10" x14ac:dyDescent="0.3">
      <c r="A8810" s="27"/>
      <c r="J8810" s="27"/>
    </row>
    <row r="8811" spans="1:10" x14ac:dyDescent="0.3">
      <c r="A8811" s="27"/>
      <c r="J8811" s="27"/>
    </row>
    <row r="8812" spans="1:10" x14ac:dyDescent="0.3">
      <c r="A8812" s="27"/>
      <c r="J8812" s="27"/>
    </row>
    <row r="8813" spans="1:10" x14ac:dyDescent="0.3">
      <c r="A8813" s="27"/>
      <c r="J8813" s="27"/>
    </row>
    <row r="8814" spans="1:10" x14ac:dyDescent="0.3">
      <c r="A8814" s="27"/>
      <c r="J8814" s="27"/>
    </row>
    <row r="8815" spans="1:10" x14ac:dyDescent="0.3">
      <c r="A8815" s="27"/>
      <c r="J8815" s="27"/>
    </row>
    <row r="8816" spans="1:10" x14ac:dyDescent="0.3">
      <c r="A8816" s="27"/>
      <c r="J8816" s="27"/>
    </row>
    <row r="8817" spans="1:10" x14ac:dyDescent="0.3">
      <c r="A8817" s="27"/>
      <c r="J8817" s="27"/>
    </row>
    <row r="8818" spans="1:10" x14ac:dyDescent="0.3">
      <c r="A8818" s="27"/>
      <c r="J8818" s="27"/>
    </row>
    <row r="8819" spans="1:10" x14ac:dyDescent="0.3">
      <c r="A8819" s="27"/>
      <c r="J8819" s="27"/>
    </row>
    <row r="8820" spans="1:10" x14ac:dyDescent="0.3">
      <c r="A8820" s="27"/>
      <c r="J8820" s="27"/>
    </row>
    <row r="8821" spans="1:10" x14ac:dyDescent="0.3">
      <c r="A8821" s="27"/>
      <c r="J8821" s="27"/>
    </row>
    <row r="8822" spans="1:10" x14ac:dyDescent="0.3">
      <c r="A8822" s="27"/>
      <c r="J8822" s="27"/>
    </row>
    <row r="8823" spans="1:10" x14ac:dyDescent="0.3">
      <c r="A8823" s="27"/>
      <c r="J8823" s="27"/>
    </row>
    <row r="8824" spans="1:10" x14ac:dyDescent="0.3">
      <c r="A8824" s="27"/>
      <c r="J8824" s="27"/>
    </row>
    <row r="8825" spans="1:10" x14ac:dyDescent="0.3">
      <c r="A8825" s="27"/>
      <c r="J8825" s="27"/>
    </row>
    <row r="8826" spans="1:10" x14ac:dyDescent="0.3">
      <c r="A8826" s="27"/>
      <c r="J8826" s="27"/>
    </row>
    <row r="8827" spans="1:10" x14ac:dyDescent="0.3">
      <c r="A8827" s="27"/>
      <c r="J8827" s="27"/>
    </row>
    <row r="8828" spans="1:10" x14ac:dyDescent="0.3">
      <c r="A8828" s="27"/>
      <c r="J8828" s="27"/>
    </row>
    <row r="8829" spans="1:10" x14ac:dyDescent="0.3">
      <c r="A8829" s="27"/>
      <c r="J8829" s="27"/>
    </row>
    <row r="8830" spans="1:10" x14ac:dyDescent="0.3">
      <c r="A8830" s="27"/>
      <c r="J8830" s="27"/>
    </row>
    <row r="8831" spans="1:10" x14ac:dyDescent="0.3">
      <c r="A8831" s="27"/>
      <c r="J8831" s="27"/>
    </row>
    <row r="8832" spans="1:10" x14ac:dyDescent="0.3">
      <c r="A8832" s="27"/>
      <c r="J8832" s="27"/>
    </row>
    <row r="8833" spans="1:10" x14ac:dyDescent="0.3">
      <c r="A8833" s="27"/>
      <c r="J8833" s="27"/>
    </row>
    <row r="8834" spans="1:10" x14ac:dyDescent="0.3">
      <c r="A8834" s="27"/>
      <c r="J8834" s="27"/>
    </row>
    <row r="8835" spans="1:10" x14ac:dyDescent="0.3">
      <c r="A8835" s="27"/>
      <c r="J8835" s="27"/>
    </row>
    <row r="8836" spans="1:10" x14ac:dyDescent="0.3">
      <c r="A8836" s="27"/>
      <c r="J8836" s="27"/>
    </row>
    <row r="8837" spans="1:10" x14ac:dyDescent="0.3">
      <c r="A8837" s="27"/>
      <c r="J8837" s="27"/>
    </row>
    <row r="8838" spans="1:10" x14ac:dyDescent="0.3">
      <c r="A8838" s="27"/>
      <c r="J8838" s="27"/>
    </row>
    <row r="8839" spans="1:10" x14ac:dyDescent="0.3">
      <c r="A8839" s="27"/>
      <c r="J8839" s="27"/>
    </row>
    <row r="8840" spans="1:10" x14ac:dyDescent="0.3">
      <c r="A8840" s="27"/>
      <c r="J8840" s="27"/>
    </row>
    <row r="8841" spans="1:10" x14ac:dyDescent="0.3">
      <c r="A8841" s="27"/>
      <c r="J8841" s="27"/>
    </row>
    <row r="8842" spans="1:10" x14ac:dyDescent="0.3">
      <c r="A8842" s="27"/>
      <c r="J8842" s="27"/>
    </row>
    <row r="8843" spans="1:10" x14ac:dyDescent="0.3">
      <c r="A8843" s="27"/>
      <c r="J8843" s="27"/>
    </row>
    <row r="8844" spans="1:10" x14ac:dyDescent="0.3">
      <c r="A8844" s="27"/>
      <c r="J8844" s="27"/>
    </row>
    <row r="8845" spans="1:10" x14ac:dyDescent="0.3">
      <c r="A8845" s="27"/>
      <c r="J8845" s="27"/>
    </row>
    <row r="8846" spans="1:10" x14ac:dyDescent="0.3">
      <c r="A8846" s="27"/>
      <c r="J8846" s="27"/>
    </row>
    <row r="8847" spans="1:10" x14ac:dyDescent="0.3">
      <c r="A8847" s="27"/>
      <c r="J8847" s="27"/>
    </row>
    <row r="8848" spans="1:10" x14ac:dyDescent="0.3">
      <c r="A8848" s="27"/>
      <c r="J8848" s="27"/>
    </row>
    <row r="8849" spans="1:10" x14ac:dyDescent="0.3">
      <c r="A8849" s="27"/>
      <c r="J8849" s="27"/>
    </row>
    <row r="8850" spans="1:10" x14ac:dyDescent="0.3">
      <c r="A8850" s="27"/>
      <c r="J8850" s="27"/>
    </row>
    <row r="8851" spans="1:10" x14ac:dyDescent="0.3">
      <c r="A8851" s="27"/>
      <c r="J8851" s="27"/>
    </row>
    <row r="8852" spans="1:10" x14ac:dyDescent="0.3">
      <c r="A8852" s="27"/>
      <c r="J8852" s="27"/>
    </row>
    <row r="8853" spans="1:10" x14ac:dyDescent="0.3">
      <c r="A8853" s="27"/>
      <c r="J8853" s="27"/>
    </row>
    <row r="8854" spans="1:10" x14ac:dyDescent="0.3">
      <c r="A8854" s="27"/>
      <c r="J8854" s="27"/>
    </row>
    <row r="8855" spans="1:10" x14ac:dyDescent="0.3">
      <c r="A8855" s="27"/>
      <c r="J8855" s="27"/>
    </row>
    <row r="8856" spans="1:10" x14ac:dyDescent="0.3">
      <c r="A8856" s="27"/>
      <c r="J8856" s="27"/>
    </row>
    <row r="8857" spans="1:10" x14ac:dyDescent="0.3">
      <c r="A8857" s="27"/>
      <c r="J8857" s="27"/>
    </row>
    <row r="8858" spans="1:10" x14ac:dyDescent="0.3">
      <c r="A8858" s="27"/>
      <c r="J8858" s="27"/>
    </row>
    <row r="8859" spans="1:10" x14ac:dyDescent="0.3">
      <c r="A8859" s="27"/>
      <c r="J8859" s="27"/>
    </row>
    <row r="8860" spans="1:10" x14ac:dyDescent="0.3">
      <c r="A8860" s="27"/>
      <c r="J8860" s="27"/>
    </row>
    <row r="8861" spans="1:10" x14ac:dyDescent="0.3">
      <c r="A8861" s="27"/>
      <c r="J8861" s="27"/>
    </row>
    <row r="8862" spans="1:10" x14ac:dyDescent="0.3">
      <c r="A8862" s="27"/>
      <c r="J8862" s="27"/>
    </row>
    <row r="8863" spans="1:10" x14ac:dyDescent="0.3">
      <c r="A8863" s="27"/>
      <c r="J8863" s="27"/>
    </row>
    <row r="8864" spans="1:10" x14ac:dyDescent="0.3">
      <c r="A8864" s="27"/>
      <c r="J8864" s="27"/>
    </row>
    <row r="8865" spans="1:10" x14ac:dyDescent="0.3">
      <c r="A8865" s="27"/>
      <c r="J8865" s="27"/>
    </row>
    <row r="8866" spans="1:10" x14ac:dyDescent="0.3">
      <c r="A8866" s="27"/>
      <c r="J8866" s="27"/>
    </row>
    <row r="8867" spans="1:10" x14ac:dyDescent="0.3">
      <c r="A8867" s="27"/>
      <c r="J8867" s="27"/>
    </row>
    <row r="8868" spans="1:10" x14ac:dyDescent="0.3">
      <c r="A8868" s="27"/>
      <c r="J8868" s="27"/>
    </row>
    <row r="8869" spans="1:10" x14ac:dyDescent="0.3">
      <c r="A8869" s="27"/>
      <c r="J8869" s="27"/>
    </row>
    <row r="8870" spans="1:10" x14ac:dyDescent="0.3">
      <c r="A8870" s="27"/>
      <c r="J8870" s="27"/>
    </row>
    <row r="8871" spans="1:10" x14ac:dyDescent="0.3">
      <c r="A8871" s="27"/>
      <c r="J8871" s="27"/>
    </row>
    <row r="8872" spans="1:10" x14ac:dyDescent="0.3">
      <c r="A8872" s="27"/>
      <c r="J8872" s="27"/>
    </row>
    <row r="8873" spans="1:10" x14ac:dyDescent="0.3">
      <c r="A8873" s="27"/>
      <c r="J8873" s="27"/>
    </row>
    <row r="8874" spans="1:10" x14ac:dyDescent="0.3">
      <c r="A8874" s="27"/>
      <c r="J8874" s="27"/>
    </row>
    <row r="8875" spans="1:10" x14ac:dyDescent="0.3">
      <c r="A8875" s="27"/>
      <c r="J8875" s="27"/>
    </row>
    <row r="8876" spans="1:10" x14ac:dyDescent="0.3">
      <c r="A8876" s="27"/>
      <c r="J8876" s="27"/>
    </row>
    <row r="8877" spans="1:10" x14ac:dyDescent="0.3">
      <c r="A8877" s="27"/>
      <c r="J8877" s="27"/>
    </row>
    <row r="8878" spans="1:10" x14ac:dyDescent="0.3">
      <c r="A8878" s="27"/>
      <c r="J8878" s="27"/>
    </row>
    <row r="8879" spans="1:10" x14ac:dyDescent="0.3">
      <c r="A8879" s="27"/>
      <c r="J8879" s="27"/>
    </row>
    <row r="8880" spans="1:10" x14ac:dyDescent="0.3">
      <c r="A8880" s="27"/>
      <c r="J8880" s="27"/>
    </row>
    <row r="8881" spans="1:10" x14ac:dyDescent="0.3">
      <c r="A8881" s="27"/>
      <c r="J8881" s="27"/>
    </row>
    <row r="8882" spans="1:10" x14ac:dyDescent="0.3">
      <c r="A8882" s="27"/>
      <c r="J8882" s="27"/>
    </row>
    <row r="8883" spans="1:10" x14ac:dyDescent="0.3">
      <c r="A8883" s="27"/>
      <c r="J8883" s="27"/>
    </row>
    <row r="8884" spans="1:10" x14ac:dyDescent="0.3">
      <c r="A8884" s="27"/>
      <c r="J8884" s="27"/>
    </row>
    <row r="8885" spans="1:10" x14ac:dyDescent="0.3">
      <c r="A8885" s="27"/>
      <c r="J8885" s="27"/>
    </row>
    <row r="8886" spans="1:10" x14ac:dyDescent="0.3">
      <c r="A8886" s="27"/>
      <c r="J8886" s="27"/>
    </row>
    <row r="8887" spans="1:10" x14ac:dyDescent="0.3">
      <c r="A8887" s="27"/>
      <c r="J8887" s="27"/>
    </row>
    <row r="8888" spans="1:10" x14ac:dyDescent="0.3">
      <c r="A8888" s="27"/>
      <c r="J8888" s="27"/>
    </row>
    <row r="8889" spans="1:10" x14ac:dyDescent="0.3">
      <c r="A8889" s="27"/>
      <c r="J8889" s="27"/>
    </row>
    <row r="8890" spans="1:10" x14ac:dyDescent="0.3">
      <c r="A8890" s="27"/>
      <c r="J8890" s="27"/>
    </row>
    <row r="8891" spans="1:10" x14ac:dyDescent="0.3">
      <c r="A8891" s="27"/>
      <c r="J8891" s="27"/>
    </row>
    <row r="8892" spans="1:10" x14ac:dyDescent="0.3">
      <c r="A8892" s="27"/>
      <c r="J8892" s="27"/>
    </row>
    <row r="8893" spans="1:10" x14ac:dyDescent="0.3">
      <c r="A8893" s="27"/>
      <c r="J8893" s="27"/>
    </row>
    <row r="8894" spans="1:10" x14ac:dyDescent="0.3">
      <c r="A8894" s="27"/>
      <c r="J8894" s="27"/>
    </row>
    <row r="8895" spans="1:10" x14ac:dyDescent="0.3">
      <c r="A8895" s="27"/>
      <c r="J8895" s="27"/>
    </row>
    <row r="8896" spans="1:10" x14ac:dyDescent="0.3">
      <c r="A8896" s="27"/>
      <c r="J8896" s="27"/>
    </row>
    <row r="8897" spans="1:10" x14ac:dyDescent="0.3">
      <c r="A8897" s="27"/>
      <c r="J8897" s="27"/>
    </row>
    <row r="8898" spans="1:10" x14ac:dyDescent="0.3">
      <c r="A8898" s="27"/>
      <c r="J8898" s="27"/>
    </row>
    <row r="8899" spans="1:10" x14ac:dyDescent="0.3">
      <c r="A8899" s="27"/>
      <c r="J8899" s="27"/>
    </row>
    <row r="8900" spans="1:10" x14ac:dyDescent="0.3">
      <c r="A8900" s="27"/>
      <c r="J8900" s="27"/>
    </row>
    <row r="8901" spans="1:10" x14ac:dyDescent="0.3">
      <c r="A8901" s="27"/>
      <c r="J8901" s="27"/>
    </row>
    <row r="8902" spans="1:10" x14ac:dyDescent="0.3">
      <c r="A8902" s="27"/>
      <c r="J8902" s="27"/>
    </row>
    <row r="8903" spans="1:10" x14ac:dyDescent="0.3">
      <c r="A8903" s="27"/>
      <c r="J8903" s="27"/>
    </row>
    <row r="8904" spans="1:10" x14ac:dyDescent="0.3">
      <c r="A8904" s="27"/>
      <c r="J8904" s="27"/>
    </row>
    <row r="8905" spans="1:10" x14ac:dyDescent="0.3">
      <c r="A8905" s="27"/>
      <c r="J8905" s="27"/>
    </row>
    <row r="8906" spans="1:10" x14ac:dyDescent="0.3">
      <c r="A8906" s="27"/>
      <c r="J8906" s="27"/>
    </row>
    <row r="8907" spans="1:10" x14ac:dyDescent="0.3">
      <c r="A8907" s="27"/>
      <c r="J8907" s="27"/>
    </row>
    <row r="8908" spans="1:10" x14ac:dyDescent="0.3">
      <c r="A8908" s="27"/>
      <c r="J8908" s="27"/>
    </row>
    <row r="8909" spans="1:10" x14ac:dyDescent="0.3">
      <c r="A8909" s="27"/>
      <c r="J8909" s="27"/>
    </row>
    <row r="8910" spans="1:10" x14ac:dyDescent="0.3">
      <c r="A8910" s="27"/>
      <c r="J8910" s="27"/>
    </row>
    <row r="8911" spans="1:10" x14ac:dyDescent="0.3">
      <c r="A8911" s="27"/>
      <c r="J8911" s="27"/>
    </row>
    <row r="8912" spans="1:10" x14ac:dyDescent="0.3">
      <c r="A8912" s="27"/>
      <c r="J8912" s="27"/>
    </row>
    <row r="8913" spans="1:10" x14ac:dyDescent="0.3">
      <c r="A8913" s="27"/>
      <c r="J8913" s="27"/>
    </row>
    <row r="8914" spans="1:10" x14ac:dyDescent="0.3">
      <c r="A8914" s="27"/>
      <c r="J8914" s="27"/>
    </row>
    <row r="8915" spans="1:10" x14ac:dyDescent="0.3">
      <c r="A8915" s="27"/>
      <c r="J8915" s="27"/>
    </row>
    <row r="8916" spans="1:10" x14ac:dyDescent="0.3">
      <c r="A8916" s="27"/>
      <c r="J8916" s="27"/>
    </row>
    <row r="8917" spans="1:10" x14ac:dyDescent="0.3">
      <c r="A8917" s="27"/>
      <c r="J8917" s="27"/>
    </row>
    <row r="8918" spans="1:10" x14ac:dyDescent="0.3">
      <c r="A8918" s="27"/>
      <c r="J8918" s="27"/>
    </row>
    <row r="8919" spans="1:10" x14ac:dyDescent="0.3">
      <c r="A8919" s="27"/>
      <c r="J8919" s="27"/>
    </row>
    <row r="8920" spans="1:10" x14ac:dyDescent="0.3">
      <c r="A8920" s="27"/>
      <c r="J8920" s="27"/>
    </row>
    <row r="8921" spans="1:10" x14ac:dyDescent="0.3">
      <c r="A8921" s="27"/>
      <c r="J8921" s="27"/>
    </row>
    <row r="8922" spans="1:10" x14ac:dyDescent="0.3">
      <c r="A8922" s="27"/>
      <c r="J8922" s="27"/>
    </row>
    <row r="8923" spans="1:10" x14ac:dyDescent="0.3">
      <c r="A8923" s="27"/>
      <c r="J8923" s="27"/>
    </row>
    <row r="8924" spans="1:10" x14ac:dyDescent="0.3">
      <c r="A8924" s="27"/>
      <c r="J8924" s="27"/>
    </row>
    <row r="8925" spans="1:10" x14ac:dyDescent="0.3">
      <c r="A8925" s="27"/>
      <c r="J8925" s="27"/>
    </row>
    <row r="8926" spans="1:10" x14ac:dyDescent="0.3">
      <c r="A8926" s="27"/>
      <c r="J8926" s="27"/>
    </row>
    <row r="8927" spans="1:10" x14ac:dyDescent="0.3">
      <c r="A8927" s="27"/>
      <c r="J8927" s="27"/>
    </row>
    <row r="8928" spans="1:10" x14ac:dyDescent="0.3">
      <c r="A8928" s="27"/>
      <c r="J8928" s="27"/>
    </row>
    <row r="8929" spans="1:10" x14ac:dyDescent="0.3">
      <c r="A8929" s="27"/>
      <c r="J8929" s="27"/>
    </row>
    <row r="8930" spans="1:10" x14ac:dyDescent="0.3">
      <c r="A8930" s="27"/>
      <c r="J8930" s="27"/>
    </row>
    <row r="8931" spans="1:10" x14ac:dyDescent="0.3">
      <c r="A8931" s="27"/>
      <c r="J8931" s="27"/>
    </row>
    <row r="8932" spans="1:10" x14ac:dyDescent="0.3">
      <c r="A8932" s="27"/>
      <c r="J8932" s="27"/>
    </row>
    <row r="8933" spans="1:10" x14ac:dyDescent="0.3">
      <c r="A8933" s="27"/>
      <c r="J8933" s="27"/>
    </row>
    <row r="8934" spans="1:10" x14ac:dyDescent="0.3">
      <c r="A8934" s="27"/>
      <c r="J8934" s="27"/>
    </row>
    <row r="8935" spans="1:10" x14ac:dyDescent="0.3">
      <c r="A8935" s="27"/>
      <c r="J8935" s="27"/>
    </row>
    <row r="8936" spans="1:10" x14ac:dyDescent="0.3">
      <c r="A8936" s="27"/>
      <c r="J8936" s="27"/>
    </row>
    <row r="8937" spans="1:10" x14ac:dyDescent="0.3">
      <c r="A8937" s="27"/>
      <c r="J8937" s="27"/>
    </row>
    <row r="8938" spans="1:10" x14ac:dyDescent="0.3">
      <c r="A8938" s="27"/>
      <c r="J8938" s="27"/>
    </row>
    <row r="8939" spans="1:10" x14ac:dyDescent="0.3">
      <c r="A8939" s="27"/>
      <c r="J8939" s="27"/>
    </row>
    <row r="8940" spans="1:10" x14ac:dyDescent="0.3">
      <c r="A8940" s="27"/>
      <c r="J8940" s="27"/>
    </row>
    <row r="8941" spans="1:10" x14ac:dyDescent="0.3">
      <c r="A8941" s="27"/>
      <c r="J8941" s="27"/>
    </row>
    <row r="8942" spans="1:10" x14ac:dyDescent="0.3">
      <c r="A8942" s="27"/>
      <c r="J8942" s="27"/>
    </row>
    <row r="8943" spans="1:10" x14ac:dyDescent="0.3">
      <c r="A8943" s="27"/>
      <c r="J8943" s="27"/>
    </row>
    <row r="8944" spans="1:10" x14ac:dyDescent="0.3">
      <c r="A8944" s="27"/>
      <c r="J8944" s="27"/>
    </row>
    <row r="8945" spans="1:10" x14ac:dyDescent="0.3">
      <c r="A8945" s="27"/>
      <c r="J8945" s="27"/>
    </row>
    <row r="8946" spans="1:10" x14ac:dyDescent="0.3">
      <c r="A8946" s="27"/>
      <c r="J8946" s="27"/>
    </row>
    <row r="8947" spans="1:10" x14ac:dyDescent="0.3">
      <c r="A8947" s="27"/>
      <c r="J8947" s="27"/>
    </row>
    <row r="8948" spans="1:10" x14ac:dyDescent="0.3">
      <c r="A8948" s="27"/>
      <c r="J8948" s="27"/>
    </row>
    <row r="8949" spans="1:10" x14ac:dyDescent="0.3">
      <c r="A8949" s="27"/>
      <c r="J8949" s="27"/>
    </row>
    <row r="8950" spans="1:10" x14ac:dyDescent="0.3">
      <c r="A8950" s="27"/>
      <c r="J8950" s="27"/>
    </row>
    <row r="8951" spans="1:10" x14ac:dyDescent="0.3">
      <c r="A8951" s="27"/>
      <c r="J8951" s="27"/>
    </row>
    <row r="8952" spans="1:10" x14ac:dyDescent="0.3">
      <c r="A8952" s="27"/>
      <c r="J8952" s="27"/>
    </row>
    <row r="8953" spans="1:10" x14ac:dyDescent="0.3">
      <c r="A8953" s="27"/>
      <c r="J8953" s="27"/>
    </row>
    <row r="8954" spans="1:10" x14ac:dyDescent="0.3">
      <c r="A8954" s="27"/>
      <c r="J8954" s="27"/>
    </row>
    <row r="8955" spans="1:10" x14ac:dyDescent="0.3">
      <c r="A8955" s="27"/>
      <c r="J8955" s="27"/>
    </row>
    <row r="8956" spans="1:10" x14ac:dyDescent="0.3">
      <c r="A8956" s="27"/>
      <c r="J8956" s="27"/>
    </row>
    <row r="8957" spans="1:10" x14ac:dyDescent="0.3">
      <c r="A8957" s="27"/>
      <c r="J8957" s="27"/>
    </row>
    <row r="8958" spans="1:10" x14ac:dyDescent="0.3">
      <c r="A8958" s="27"/>
      <c r="J8958" s="27"/>
    </row>
    <row r="8959" spans="1:10" x14ac:dyDescent="0.3">
      <c r="A8959" s="27"/>
      <c r="J8959" s="27"/>
    </row>
    <row r="8960" spans="1:10" x14ac:dyDescent="0.3">
      <c r="A8960" s="27"/>
      <c r="J8960" s="27"/>
    </row>
    <row r="8961" spans="1:10" x14ac:dyDescent="0.3">
      <c r="A8961" s="27"/>
      <c r="J8961" s="27"/>
    </row>
    <row r="8962" spans="1:10" x14ac:dyDescent="0.3">
      <c r="A8962" s="27"/>
      <c r="J8962" s="27"/>
    </row>
    <row r="8963" spans="1:10" x14ac:dyDescent="0.3">
      <c r="A8963" s="27"/>
      <c r="J8963" s="27"/>
    </row>
    <row r="8964" spans="1:10" x14ac:dyDescent="0.3">
      <c r="A8964" s="27"/>
      <c r="J8964" s="27"/>
    </row>
    <row r="8965" spans="1:10" x14ac:dyDescent="0.3">
      <c r="A8965" s="27"/>
      <c r="J8965" s="27"/>
    </row>
    <row r="8966" spans="1:10" x14ac:dyDescent="0.3">
      <c r="A8966" s="27"/>
      <c r="J8966" s="27"/>
    </row>
    <row r="8967" spans="1:10" x14ac:dyDescent="0.3">
      <c r="A8967" s="27"/>
      <c r="J8967" s="27"/>
    </row>
    <row r="8968" spans="1:10" x14ac:dyDescent="0.3">
      <c r="A8968" s="27"/>
      <c r="J8968" s="27"/>
    </row>
    <row r="8969" spans="1:10" x14ac:dyDescent="0.3">
      <c r="A8969" s="27"/>
      <c r="J8969" s="27"/>
    </row>
    <row r="8970" spans="1:10" x14ac:dyDescent="0.3">
      <c r="A8970" s="27"/>
      <c r="J8970" s="27"/>
    </row>
    <row r="8971" spans="1:10" x14ac:dyDescent="0.3">
      <c r="A8971" s="27"/>
      <c r="J8971" s="27"/>
    </row>
    <row r="8972" spans="1:10" x14ac:dyDescent="0.3">
      <c r="A8972" s="27"/>
      <c r="J8972" s="27"/>
    </row>
    <row r="8973" spans="1:10" x14ac:dyDescent="0.3">
      <c r="A8973" s="27"/>
      <c r="J8973" s="27"/>
    </row>
    <row r="8974" spans="1:10" x14ac:dyDescent="0.3">
      <c r="A8974" s="27"/>
      <c r="J8974" s="27"/>
    </row>
    <row r="8975" spans="1:10" x14ac:dyDescent="0.3">
      <c r="A8975" s="27"/>
      <c r="J8975" s="27"/>
    </row>
    <row r="8976" spans="1:10" x14ac:dyDescent="0.3">
      <c r="A8976" s="27"/>
      <c r="J8976" s="27"/>
    </row>
    <row r="8977" spans="1:10" x14ac:dyDescent="0.3">
      <c r="A8977" s="27"/>
      <c r="J8977" s="27"/>
    </row>
    <row r="8978" spans="1:10" x14ac:dyDescent="0.3">
      <c r="A8978" s="27"/>
      <c r="J8978" s="27"/>
    </row>
    <row r="8979" spans="1:10" x14ac:dyDescent="0.3">
      <c r="A8979" s="27"/>
      <c r="J8979" s="27"/>
    </row>
    <row r="8980" spans="1:10" x14ac:dyDescent="0.3">
      <c r="A8980" s="27"/>
      <c r="J8980" s="27"/>
    </row>
    <row r="8981" spans="1:10" x14ac:dyDescent="0.3">
      <c r="A8981" s="27"/>
      <c r="J8981" s="27"/>
    </row>
    <row r="8982" spans="1:10" x14ac:dyDescent="0.3">
      <c r="A8982" s="27"/>
      <c r="J8982" s="27"/>
    </row>
    <row r="8983" spans="1:10" x14ac:dyDescent="0.3">
      <c r="A8983" s="27"/>
      <c r="J8983" s="27"/>
    </row>
    <row r="8984" spans="1:10" x14ac:dyDescent="0.3">
      <c r="A8984" s="27"/>
      <c r="J8984" s="27"/>
    </row>
    <row r="8985" spans="1:10" x14ac:dyDescent="0.3">
      <c r="A8985" s="27"/>
      <c r="J8985" s="27"/>
    </row>
    <row r="8986" spans="1:10" x14ac:dyDescent="0.3">
      <c r="A8986" s="27"/>
      <c r="J8986" s="27"/>
    </row>
    <row r="8987" spans="1:10" x14ac:dyDescent="0.3">
      <c r="A8987" s="27"/>
      <c r="J8987" s="27"/>
    </row>
    <row r="8988" spans="1:10" x14ac:dyDescent="0.3">
      <c r="A8988" s="27"/>
      <c r="J8988" s="27"/>
    </row>
    <row r="8989" spans="1:10" x14ac:dyDescent="0.3">
      <c r="A8989" s="27"/>
      <c r="J8989" s="27"/>
    </row>
    <row r="8990" spans="1:10" x14ac:dyDescent="0.3">
      <c r="A8990" s="27"/>
      <c r="J8990" s="27"/>
    </row>
    <row r="8991" spans="1:10" x14ac:dyDescent="0.3">
      <c r="A8991" s="27"/>
      <c r="J8991" s="27"/>
    </row>
    <row r="8992" spans="1:10" x14ac:dyDescent="0.3">
      <c r="A8992" s="27"/>
      <c r="J8992" s="27"/>
    </row>
    <row r="8993" spans="1:10" x14ac:dyDescent="0.3">
      <c r="A8993" s="27"/>
      <c r="J8993" s="27"/>
    </row>
    <row r="8994" spans="1:10" x14ac:dyDescent="0.3">
      <c r="A8994" s="27"/>
      <c r="J8994" s="27"/>
    </row>
    <row r="8995" spans="1:10" x14ac:dyDescent="0.3">
      <c r="A8995" s="27"/>
      <c r="J8995" s="27"/>
    </row>
    <row r="8996" spans="1:10" x14ac:dyDescent="0.3">
      <c r="A8996" s="27"/>
      <c r="J8996" s="27"/>
    </row>
    <row r="8997" spans="1:10" x14ac:dyDescent="0.3">
      <c r="A8997" s="27"/>
      <c r="J8997" s="27"/>
    </row>
    <row r="8998" spans="1:10" x14ac:dyDescent="0.3">
      <c r="A8998" s="27"/>
      <c r="J8998" s="27"/>
    </row>
    <row r="8999" spans="1:10" x14ac:dyDescent="0.3">
      <c r="A8999" s="27"/>
      <c r="J8999" s="27"/>
    </row>
    <row r="9000" spans="1:10" x14ac:dyDescent="0.3">
      <c r="A9000" s="27"/>
      <c r="J9000" s="27"/>
    </row>
    <row r="9001" spans="1:10" x14ac:dyDescent="0.3">
      <c r="A9001" s="27"/>
      <c r="J9001" s="27"/>
    </row>
    <row r="9002" spans="1:10" x14ac:dyDescent="0.3">
      <c r="A9002" s="27"/>
      <c r="J9002" s="27"/>
    </row>
    <row r="9003" spans="1:10" x14ac:dyDescent="0.3">
      <c r="A9003" s="27"/>
      <c r="J9003" s="27"/>
    </row>
    <row r="9004" spans="1:10" x14ac:dyDescent="0.3">
      <c r="A9004" s="27"/>
      <c r="J9004" s="27"/>
    </row>
    <row r="9005" spans="1:10" x14ac:dyDescent="0.3">
      <c r="A9005" s="27"/>
      <c r="J9005" s="27"/>
    </row>
    <row r="9006" spans="1:10" x14ac:dyDescent="0.3">
      <c r="A9006" s="27"/>
      <c r="J9006" s="27"/>
    </row>
    <row r="9007" spans="1:10" x14ac:dyDescent="0.3">
      <c r="A9007" s="27"/>
      <c r="J9007" s="27"/>
    </row>
    <row r="9008" spans="1:10" x14ac:dyDescent="0.3">
      <c r="A9008" s="27"/>
      <c r="J9008" s="27"/>
    </row>
    <row r="9009" spans="1:10" x14ac:dyDescent="0.3">
      <c r="A9009" s="27"/>
      <c r="J9009" s="27"/>
    </row>
    <row r="9010" spans="1:10" x14ac:dyDescent="0.3">
      <c r="A9010" s="27"/>
      <c r="J9010" s="27"/>
    </row>
    <row r="9011" spans="1:10" x14ac:dyDescent="0.3">
      <c r="A9011" s="27"/>
      <c r="J9011" s="27"/>
    </row>
    <row r="9012" spans="1:10" x14ac:dyDescent="0.3">
      <c r="A9012" s="27"/>
      <c r="J9012" s="27"/>
    </row>
    <row r="9013" spans="1:10" x14ac:dyDescent="0.3">
      <c r="A9013" s="27"/>
      <c r="J9013" s="27"/>
    </row>
    <row r="9014" spans="1:10" x14ac:dyDescent="0.3">
      <c r="A9014" s="27"/>
      <c r="J9014" s="27"/>
    </row>
    <row r="9015" spans="1:10" x14ac:dyDescent="0.3">
      <c r="A9015" s="27"/>
      <c r="J9015" s="27"/>
    </row>
    <row r="9016" spans="1:10" x14ac:dyDescent="0.3">
      <c r="A9016" s="27"/>
      <c r="J9016" s="27"/>
    </row>
    <row r="9017" spans="1:10" x14ac:dyDescent="0.3">
      <c r="A9017" s="27"/>
      <c r="J9017" s="27"/>
    </row>
    <row r="9018" spans="1:10" x14ac:dyDescent="0.3">
      <c r="A9018" s="27"/>
      <c r="J9018" s="27"/>
    </row>
    <row r="9019" spans="1:10" x14ac:dyDescent="0.3">
      <c r="A9019" s="27"/>
      <c r="J9019" s="27"/>
    </row>
    <row r="9020" spans="1:10" x14ac:dyDescent="0.3">
      <c r="A9020" s="27"/>
      <c r="J9020" s="27"/>
    </row>
    <row r="9021" spans="1:10" x14ac:dyDescent="0.3">
      <c r="A9021" s="27"/>
      <c r="J9021" s="27"/>
    </row>
    <row r="9022" spans="1:10" x14ac:dyDescent="0.3">
      <c r="A9022" s="27"/>
      <c r="J9022" s="27"/>
    </row>
    <row r="9023" spans="1:10" x14ac:dyDescent="0.3">
      <c r="A9023" s="27"/>
      <c r="J9023" s="27"/>
    </row>
    <row r="9024" spans="1:10" x14ac:dyDescent="0.3">
      <c r="A9024" s="27"/>
      <c r="J9024" s="27"/>
    </row>
    <row r="9025" spans="1:10" x14ac:dyDescent="0.3">
      <c r="A9025" s="27"/>
      <c r="J9025" s="27"/>
    </row>
    <row r="9026" spans="1:10" x14ac:dyDescent="0.3">
      <c r="A9026" s="27"/>
      <c r="J9026" s="27"/>
    </row>
    <row r="9027" spans="1:10" x14ac:dyDescent="0.3">
      <c r="A9027" s="27"/>
      <c r="J9027" s="27"/>
    </row>
    <row r="9028" spans="1:10" x14ac:dyDescent="0.3">
      <c r="A9028" s="27"/>
      <c r="J9028" s="27"/>
    </row>
    <row r="9029" spans="1:10" x14ac:dyDescent="0.3">
      <c r="A9029" s="27"/>
      <c r="J9029" s="27"/>
    </row>
    <row r="9030" spans="1:10" x14ac:dyDescent="0.3">
      <c r="A9030" s="27"/>
      <c r="J9030" s="27"/>
    </row>
    <row r="9031" spans="1:10" x14ac:dyDescent="0.3">
      <c r="A9031" s="27"/>
      <c r="J9031" s="27"/>
    </row>
    <row r="9032" spans="1:10" x14ac:dyDescent="0.3">
      <c r="A9032" s="27"/>
      <c r="J9032" s="27"/>
    </row>
    <row r="9033" spans="1:10" x14ac:dyDescent="0.3">
      <c r="A9033" s="27"/>
      <c r="J9033" s="27"/>
    </row>
    <row r="9034" spans="1:10" x14ac:dyDescent="0.3">
      <c r="A9034" s="27"/>
      <c r="J9034" s="27"/>
    </row>
    <row r="9035" spans="1:10" x14ac:dyDescent="0.3">
      <c r="A9035" s="27"/>
      <c r="J9035" s="27"/>
    </row>
    <row r="9036" spans="1:10" x14ac:dyDescent="0.3">
      <c r="A9036" s="27"/>
      <c r="J9036" s="27"/>
    </row>
    <row r="9037" spans="1:10" x14ac:dyDescent="0.3">
      <c r="A9037" s="27"/>
      <c r="J9037" s="27"/>
    </row>
    <row r="9038" spans="1:10" x14ac:dyDescent="0.3">
      <c r="A9038" s="27"/>
      <c r="J9038" s="27"/>
    </row>
    <row r="9039" spans="1:10" x14ac:dyDescent="0.3">
      <c r="A9039" s="27"/>
      <c r="J9039" s="27"/>
    </row>
    <row r="9040" spans="1:10" x14ac:dyDescent="0.3">
      <c r="A9040" s="27"/>
      <c r="J9040" s="27"/>
    </row>
    <row r="9041" spans="1:10" x14ac:dyDescent="0.3">
      <c r="A9041" s="27"/>
      <c r="J9041" s="27"/>
    </row>
    <row r="9042" spans="1:10" x14ac:dyDescent="0.3">
      <c r="A9042" s="27"/>
      <c r="J9042" s="27"/>
    </row>
    <row r="9043" spans="1:10" x14ac:dyDescent="0.3">
      <c r="A9043" s="27"/>
      <c r="J9043" s="27"/>
    </row>
    <row r="9044" spans="1:10" x14ac:dyDescent="0.3">
      <c r="A9044" s="27"/>
      <c r="J9044" s="27"/>
    </row>
    <row r="9045" spans="1:10" x14ac:dyDescent="0.3">
      <c r="A9045" s="27"/>
      <c r="J9045" s="27"/>
    </row>
    <row r="9046" spans="1:10" x14ac:dyDescent="0.3">
      <c r="A9046" s="27"/>
      <c r="J9046" s="27"/>
    </row>
    <row r="9047" spans="1:10" x14ac:dyDescent="0.3">
      <c r="A9047" s="27"/>
      <c r="J9047" s="27"/>
    </row>
    <row r="9048" spans="1:10" x14ac:dyDescent="0.3">
      <c r="A9048" s="27"/>
      <c r="J9048" s="27"/>
    </row>
    <row r="9049" spans="1:10" x14ac:dyDescent="0.3">
      <c r="A9049" s="27"/>
      <c r="J9049" s="27"/>
    </row>
    <row r="9050" spans="1:10" x14ac:dyDescent="0.3">
      <c r="A9050" s="27"/>
      <c r="J9050" s="27"/>
    </row>
    <row r="9051" spans="1:10" x14ac:dyDescent="0.3">
      <c r="A9051" s="27"/>
      <c r="J9051" s="27"/>
    </row>
    <row r="9052" spans="1:10" x14ac:dyDescent="0.3">
      <c r="A9052" s="27"/>
      <c r="J9052" s="27"/>
    </row>
    <row r="9053" spans="1:10" x14ac:dyDescent="0.3">
      <c r="A9053" s="27"/>
      <c r="J9053" s="27"/>
    </row>
    <row r="9054" spans="1:10" x14ac:dyDescent="0.3">
      <c r="A9054" s="27"/>
      <c r="J9054" s="27"/>
    </row>
    <row r="9055" spans="1:10" x14ac:dyDescent="0.3">
      <c r="A9055" s="27"/>
      <c r="J9055" s="27"/>
    </row>
    <row r="9056" spans="1:10" x14ac:dyDescent="0.3">
      <c r="A9056" s="27"/>
      <c r="J9056" s="27"/>
    </row>
    <row r="9057" spans="1:10" x14ac:dyDescent="0.3">
      <c r="A9057" s="27"/>
      <c r="J9057" s="27"/>
    </row>
    <row r="9058" spans="1:10" x14ac:dyDescent="0.3">
      <c r="A9058" s="27"/>
      <c r="J9058" s="27"/>
    </row>
    <row r="9059" spans="1:10" x14ac:dyDescent="0.3">
      <c r="A9059" s="27"/>
      <c r="J9059" s="27"/>
    </row>
    <row r="9060" spans="1:10" x14ac:dyDescent="0.3">
      <c r="A9060" s="27"/>
      <c r="J9060" s="27"/>
    </row>
    <row r="9061" spans="1:10" x14ac:dyDescent="0.3">
      <c r="A9061" s="27"/>
      <c r="J9061" s="27"/>
    </row>
    <row r="9062" spans="1:10" x14ac:dyDescent="0.3">
      <c r="A9062" s="27"/>
      <c r="J9062" s="27"/>
    </row>
    <row r="9063" spans="1:10" x14ac:dyDescent="0.3">
      <c r="A9063" s="27"/>
      <c r="J9063" s="27"/>
    </row>
    <row r="9064" spans="1:10" x14ac:dyDescent="0.3">
      <c r="A9064" s="27"/>
      <c r="J9064" s="27"/>
    </row>
    <row r="9065" spans="1:10" x14ac:dyDescent="0.3">
      <c r="A9065" s="27"/>
      <c r="J9065" s="27"/>
    </row>
    <row r="9066" spans="1:10" x14ac:dyDescent="0.3">
      <c r="A9066" s="27"/>
      <c r="J9066" s="27"/>
    </row>
    <row r="9067" spans="1:10" x14ac:dyDescent="0.3">
      <c r="A9067" s="27"/>
      <c r="J9067" s="27"/>
    </row>
    <row r="9068" spans="1:10" x14ac:dyDescent="0.3">
      <c r="A9068" s="27"/>
      <c r="J9068" s="27"/>
    </row>
    <row r="9069" spans="1:10" x14ac:dyDescent="0.3">
      <c r="A9069" s="27"/>
      <c r="J9069" s="27"/>
    </row>
    <row r="9070" spans="1:10" x14ac:dyDescent="0.3">
      <c r="A9070" s="27"/>
      <c r="J9070" s="27"/>
    </row>
    <row r="9071" spans="1:10" x14ac:dyDescent="0.3">
      <c r="A9071" s="27"/>
      <c r="J9071" s="27"/>
    </row>
    <row r="9072" spans="1:10" x14ac:dyDescent="0.3">
      <c r="A9072" s="27"/>
      <c r="J9072" s="27"/>
    </row>
    <row r="9073" spans="1:10" x14ac:dyDescent="0.3">
      <c r="A9073" s="27"/>
      <c r="J9073" s="27"/>
    </row>
    <row r="9074" spans="1:10" x14ac:dyDescent="0.3">
      <c r="A9074" s="27"/>
      <c r="J9074" s="27"/>
    </row>
    <row r="9075" spans="1:10" x14ac:dyDescent="0.3">
      <c r="A9075" s="27"/>
      <c r="J9075" s="27"/>
    </row>
    <row r="9076" spans="1:10" x14ac:dyDescent="0.3">
      <c r="A9076" s="27"/>
      <c r="J9076" s="27"/>
    </row>
    <row r="9077" spans="1:10" x14ac:dyDescent="0.3">
      <c r="A9077" s="27"/>
      <c r="J9077" s="27"/>
    </row>
    <row r="9078" spans="1:10" x14ac:dyDescent="0.3">
      <c r="A9078" s="27"/>
      <c r="J9078" s="27"/>
    </row>
    <row r="9079" spans="1:10" x14ac:dyDescent="0.3">
      <c r="A9079" s="27"/>
      <c r="J9079" s="27"/>
    </row>
    <row r="9080" spans="1:10" x14ac:dyDescent="0.3">
      <c r="A9080" s="27"/>
      <c r="J9080" s="27"/>
    </row>
    <row r="9081" spans="1:10" x14ac:dyDescent="0.3">
      <c r="A9081" s="27"/>
      <c r="J9081" s="27"/>
    </row>
    <row r="9082" spans="1:10" x14ac:dyDescent="0.3">
      <c r="A9082" s="27"/>
      <c r="J9082" s="27"/>
    </row>
    <row r="9083" spans="1:10" x14ac:dyDescent="0.3">
      <c r="A9083" s="27"/>
      <c r="J9083" s="27"/>
    </row>
    <row r="9084" spans="1:10" x14ac:dyDescent="0.3">
      <c r="A9084" s="27"/>
      <c r="J9084" s="27"/>
    </row>
    <row r="9085" spans="1:10" x14ac:dyDescent="0.3">
      <c r="A9085" s="27"/>
      <c r="J9085" s="27"/>
    </row>
    <row r="9086" spans="1:10" x14ac:dyDescent="0.3">
      <c r="A9086" s="27"/>
      <c r="J9086" s="27"/>
    </row>
    <row r="9087" spans="1:10" x14ac:dyDescent="0.3">
      <c r="A9087" s="27"/>
      <c r="J9087" s="27"/>
    </row>
    <row r="9088" spans="1:10" x14ac:dyDescent="0.3">
      <c r="A9088" s="27"/>
      <c r="J9088" s="27"/>
    </row>
    <row r="9089" spans="1:10" x14ac:dyDescent="0.3">
      <c r="A9089" s="27"/>
      <c r="J9089" s="27"/>
    </row>
    <row r="9090" spans="1:10" x14ac:dyDescent="0.3">
      <c r="A9090" s="27"/>
      <c r="J9090" s="27"/>
    </row>
    <row r="9091" spans="1:10" x14ac:dyDescent="0.3">
      <c r="A9091" s="27"/>
      <c r="J9091" s="27"/>
    </row>
    <row r="9092" spans="1:10" x14ac:dyDescent="0.3">
      <c r="A9092" s="27"/>
      <c r="J9092" s="27"/>
    </row>
    <row r="9093" spans="1:10" x14ac:dyDescent="0.3">
      <c r="A9093" s="27"/>
      <c r="J9093" s="27"/>
    </row>
    <row r="9094" spans="1:10" x14ac:dyDescent="0.3">
      <c r="A9094" s="27"/>
      <c r="J9094" s="27"/>
    </row>
    <row r="9095" spans="1:10" x14ac:dyDescent="0.3">
      <c r="A9095" s="27"/>
      <c r="J9095" s="27"/>
    </row>
    <row r="9096" spans="1:10" x14ac:dyDescent="0.3">
      <c r="A9096" s="27"/>
      <c r="J9096" s="27"/>
    </row>
    <row r="9097" spans="1:10" x14ac:dyDescent="0.3">
      <c r="A9097" s="27"/>
      <c r="J9097" s="27"/>
    </row>
    <row r="9098" spans="1:10" x14ac:dyDescent="0.3">
      <c r="A9098" s="27"/>
      <c r="J9098" s="27"/>
    </row>
    <row r="9099" spans="1:10" x14ac:dyDescent="0.3">
      <c r="A9099" s="27"/>
      <c r="J9099" s="27"/>
    </row>
    <row r="9100" spans="1:10" x14ac:dyDescent="0.3">
      <c r="A9100" s="27"/>
      <c r="J9100" s="27"/>
    </row>
    <row r="9101" spans="1:10" x14ac:dyDescent="0.3">
      <c r="A9101" s="27"/>
      <c r="J9101" s="27"/>
    </row>
    <row r="9102" spans="1:10" x14ac:dyDescent="0.3">
      <c r="A9102" s="27"/>
      <c r="J9102" s="27"/>
    </row>
    <row r="9103" spans="1:10" x14ac:dyDescent="0.3">
      <c r="A9103" s="27"/>
      <c r="J9103" s="27"/>
    </row>
    <row r="9104" spans="1:10" x14ac:dyDescent="0.3">
      <c r="A9104" s="27"/>
      <c r="J9104" s="27"/>
    </row>
    <row r="9105" spans="1:10" x14ac:dyDescent="0.3">
      <c r="A9105" s="27"/>
      <c r="J9105" s="27"/>
    </row>
    <row r="9106" spans="1:10" x14ac:dyDescent="0.3">
      <c r="A9106" s="27"/>
      <c r="J9106" s="27"/>
    </row>
    <row r="9107" spans="1:10" x14ac:dyDescent="0.3">
      <c r="A9107" s="27"/>
      <c r="J9107" s="27"/>
    </row>
    <row r="9108" spans="1:10" x14ac:dyDescent="0.3">
      <c r="A9108" s="27"/>
      <c r="J9108" s="27"/>
    </row>
    <row r="9109" spans="1:10" x14ac:dyDescent="0.3">
      <c r="A9109" s="27"/>
      <c r="J9109" s="27"/>
    </row>
    <row r="9110" spans="1:10" x14ac:dyDescent="0.3">
      <c r="A9110" s="27"/>
      <c r="J9110" s="27"/>
    </row>
    <row r="9111" spans="1:10" x14ac:dyDescent="0.3">
      <c r="A9111" s="27"/>
      <c r="J9111" s="27"/>
    </row>
    <row r="9112" spans="1:10" x14ac:dyDescent="0.3">
      <c r="A9112" s="27"/>
      <c r="J9112" s="27"/>
    </row>
    <row r="9113" spans="1:10" x14ac:dyDescent="0.3">
      <c r="A9113" s="27"/>
      <c r="J9113" s="27"/>
    </row>
    <row r="9114" spans="1:10" x14ac:dyDescent="0.3">
      <c r="A9114" s="27"/>
      <c r="J9114" s="27"/>
    </row>
    <row r="9115" spans="1:10" x14ac:dyDescent="0.3">
      <c r="A9115" s="27"/>
      <c r="J9115" s="27"/>
    </row>
    <row r="9116" spans="1:10" x14ac:dyDescent="0.3">
      <c r="A9116" s="27"/>
      <c r="J9116" s="27"/>
    </row>
    <row r="9117" spans="1:10" x14ac:dyDescent="0.3">
      <c r="A9117" s="27"/>
      <c r="J9117" s="27"/>
    </row>
    <row r="9118" spans="1:10" x14ac:dyDescent="0.3">
      <c r="A9118" s="27"/>
      <c r="J9118" s="27"/>
    </row>
    <row r="9119" spans="1:10" x14ac:dyDescent="0.3">
      <c r="A9119" s="27"/>
      <c r="J9119" s="27"/>
    </row>
    <row r="9120" spans="1:10" x14ac:dyDescent="0.3">
      <c r="A9120" s="27"/>
      <c r="J9120" s="27"/>
    </row>
    <row r="9121" spans="1:10" x14ac:dyDescent="0.3">
      <c r="A9121" s="27"/>
      <c r="J9121" s="27"/>
    </row>
    <row r="9122" spans="1:10" x14ac:dyDescent="0.3">
      <c r="A9122" s="27"/>
      <c r="J9122" s="27"/>
    </row>
    <row r="9123" spans="1:10" x14ac:dyDescent="0.3">
      <c r="A9123" s="27"/>
      <c r="J9123" s="27"/>
    </row>
    <row r="9124" spans="1:10" x14ac:dyDescent="0.3">
      <c r="A9124" s="27"/>
      <c r="J9124" s="27"/>
    </row>
    <row r="9125" spans="1:10" x14ac:dyDescent="0.3">
      <c r="A9125" s="27"/>
      <c r="J9125" s="27"/>
    </row>
    <row r="9126" spans="1:10" x14ac:dyDescent="0.3">
      <c r="A9126" s="27"/>
      <c r="J9126" s="27"/>
    </row>
    <row r="9127" spans="1:10" x14ac:dyDescent="0.3">
      <c r="A9127" s="27"/>
      <c r="J9127" s="27"/>
    </row>
    <row r="9128" spans="1:10" x14ac:dyDescent="0.3">
      <c r="A9128" s="27"/>
      <c r="J9128" s="27"/>
    </row>
    <row r="9129" spans="1:10" x14ac:dyDescent="0.3">
      <c r="A9129" s="27"/>
      <c r="J9129" s="27"/>
    </row>
    <row r="9130" spans="1:10" x14ac:dyDescent="0.3">
      <c r="A9130" s="27"/>
      <c r="J9130" s="27"/>
    </row>
    <row r="9131" spans="1:10" x14ac:dyDescent="0.3">
      <c r="A9131" s="27"/>
      <c r="J9131" s="27"/>
    </row>
    <row r="9132" spans="1:10" x14ac:dyDescent="0.3">
      <c r="A9132" s="27"/>
      <c r="J9132" s="27"/>
    </row>
    <row r="9133" spans="1:10" x14ac:dyDescent="0.3">
      <c r="A9133" s="27"/>
      <c r="J9133" s="27"/>
    </row>
    <row r="9134" spans="1:10" x14ac:dyDescent="0.3">
      <c r="A9134" s="27"/>
      <c r="J9134" s="27"/>
    </row>
    <row r="9135" spans="1:10" x14ac:dyDescent="0.3">
      <c r="A9135" s="27"/>
      <c r="J9135" s="27"/>
    </row>
    <row r="9136" spans="1:10" x14ac:dyDescent="0.3">
      <c r="A9136" s="27"/>
      <c r="J9136" s="27"/>
    </row>
    <row r="9137" spans="1:10" x14ac:dyDescent="0.3">
      <c r="A9137" s="27"/>
      <c r="J9137" s="27"/>
    </row>
    <row r="9138" spans="1:10" x14ac:dyDescent="0.3">
      <c r="A9138" s="27"/>
      <c r="J9138" s="27"/>
    </row>
    <row r="9139" spans="1:10" x14ac:dyDescent="0.3">
      <c r="A9139" s="27"/>
      <c r="J9139" s="27"/>
    </row>
    <row r="9140" spans="1:10" x14ac:dyDescent="0.3">
      <c r="A9140" s="27"/>
      <c r="J9140" s="27"/>
    </row>
    <row r="9141" spans="1:10" x14ac:dyDescent="0.3">
      <c r="A9141" s="27"/>
      <c r="J9141" s="27"/>
    </row>
    <row r="9142" spans="1:10" x14ac:dyDescent="0.3">
      <c r="A9142" s="27"/>
      <c r="J9142" s="27"/>
    </row>
    <row r="9143" spans="1:10" x14ac:dyDescent="0.3">
      <c r="A9143" s="27"/>
      <c r="J9143" s="27"/>
    </row>
    <row r="9144" spans="1:10" x14ac:dyDescent="0.3">
      <c r="A9144" s="27"/>
      <c r="J9144" s="27"/>
    </row>
    <row r="9145" spans="1:10" x14ac:dyDescent="0.3">
      <c r="A9145" s="27"/>
      <c r="J9145" s="27"/>
    </row>
    <row r="9146" spans="1:10" x14ac:dyDescent="0.3">
      <c r="A9146" s="27"/>
      <c r="J9146" s="27"/>
    </row>
    <row r="9147" spans="1:10" x14ac:dyDescent="0.3">
      <c r="A9147" s="27"/>
      <c r="J9147" s="27"/>
    </row>
    <row r="9148" spans="1:10" x14ac:dyDescent="0.3">
      <c r="A9148" s="27"/>
      <c r="J9148" s="27"/>
    </row>
    <row r="9149" spans="1:10" x14ac:dyDescent="0.3">
      <c r="A9149" s="27"/>
      <c r="J9149" s="27"/>
    </row>
    <row r="9150" spans="1:10" x14ac:dyDescent="0.3">
      <c r="A9150" s="27"/>
      <c r="J9150" s="27"/>
    </row>
    <row r="9151" spans="1:10" x14ac:dyDescent="0.3">
      <c r="A9151" s="27"/>
      <c r="J9151" s="27"/>
    </row>
    <row r="9152" spans="1:10" x14ac:dyDescent="0.3">
      <c r="A9152" s="27"/>
      <c r="J9152" s="27"/>
    </row>
    <row r="9153" spans="1:10" x14ac:dyDescent="0.3">
      <c r="A9153" s="27"/>
      <c r="J9153" s="27"/>
    </row>
    <row r="9154" spans="1:10" x14ac:dyDescent="0.3">
      <c r="A9154" s="27"/>
      <c r="J9154" s="27"/>
    </row>
    <row r="9155" spans="1:10" x14ac:dyDescent="0.3">
      <c r="A9155" s="27"/>
      <c r="J9155" s="27"/>
    </row>
    <row r="9156" spans="1:10" x14ac:dyDescent="0.3">
      <c r="A9156" s="27"/>
      <c r="J9156" s="27"/>
    </row>
    <row r="9157" spans="1:10" x14ac:dyDescent="0.3">
      <c r="A9157" s="27"/>
      <c r="J9157" s="27"/>
    </row>
    <row r="9158" spans="1:10" x14ac:dyDescent="0.3">
      <c r="A9158" s="27"/>
      <c r="J9158" s="27"/>
    </row>
    <row r="9159" spans="1:10" x14ac:dyDescent="0.3">
      <c r="A9159" s="27"/>
      <c r="J9159" s="27"/>
    </row>
    <row r="9160" spans="1:10" x14ac:dyDescent="0.3">
      <c r="A9160" s="27"/>
      <c r="J9160" s="27"/>
    </row>
    <row r="9161" spans="1:10" x14ac:dyDescent="0.3">
      <c r="A9161" s="27"/>
      <c r="J9161" s="27"/>
    </row>
    <row r="9162" spans="1:10" x14ac:dyDescent="0.3">
      <c r="A9162" s="27"/>
      <c r="J9162" s="27"/>
    </row>
    <row r="9163" spans="1:10" x14ac:dyDescent="0.3">
      <c r="A9163" s="27"/>
      <c r="J9163" s="27"/>
    </row>
    <row r="9164" spans="1:10" x14ac:dyDescent="0.3">
      <c r="A9164" s="27"/>
      <c r="J9164" s="27"/>
    </row>
    <row r="9165" spans="1:10" x14ac:dyDescent="0.3">
      <c r="A9165" s="27"/>
      <c r="J9165" s="27"/>
    </row>
    <row r="9166" spans="1:10" x14ac:dyDescent="0.3">
      <c r="A9166" s="27"/>
      <c r="J9166" s="27"/>
    </row>
    <row r="9167" spans="1:10" x14ac:dyDescent="0.3">
      <c r="A9167" s="27"/>
      <c r="J9167" s="27"/>
    </row>
    <row r="9168" spans="1:10" x14ac:dyDescent="0.3">
      <c r="A9168" s="27"/>
      <c r="J9168" s="27"/>
    </row>
    <row r="9169" spans="1:10" x14ac:dyDescent="0.3">
      <c r="A9169" s="27"/>
      <c r="J9169" s="27"/>
    </row>
    <row r="9170" spans="1:10" x14ac:dyDescent="0.3">
      <c r="A9170" s="27"/>
      <c r="J9170" s="27"/>
    </row>
    <row r="9171" spans="1:10" x14ac:dyDescent="0.3">
      <c r="A9171" s="27"/>
      <c r="J9171" s="27"/>
    </row>
    <row r="9172" spans="1:10" x14ac:dyDescent="0.3">
      <c r="A9172" s="27"/>
      <c r="J9172" s="27"/>
    </row>
    <row r="9173" spans="1:10" x14ac:dyDescent="0.3">
      <c r="A9173" s="27"/>
      <c r="J9173" s="27"/>
    </row>
    <row r="9174" spans="1:10" x14ac:dyDescent="0.3">
      <c r="A9174" s="27"/>
      <c r="J9174" s="27"/>
    </row>
    <row r="9175" spans="1:10" x14ac:dyDescent="0.3">
      <c r="A9175" s="27"/>
      <c r="J9175" s="27"/>
    </row>
    <row r="9176" spans="1:10" x14ac:dyDescent="0.3">
      <c r="A9176" s="27"/>
      <c r="J9176" s="27"/>
    </row>
    <row r="9177" spans="1:10" x14ac:dyDescent="0.3">
      <c r="A9177" s="27"/>
      <c r="J9177" s="27"/>
    </row>
    <row r="9178" spans="1:10" x14ac:dyDescent="0.3">
      <c r="A9178" s="27"/>
      <c r="J9178" s="27"/>
    </row>
    <row r="9179" spans="1:10" x14ac:dyDescent="0.3">
      <c r="A9179" s="27"/>
      <c r="J9179" s="27"/>
    </row>
    <row r="9180" spans="1:10" x14ac:dyDescent="0.3">
      <c r="A9180" s="27"/>
      <c r="J9180" s="27"/>
    </row>
    <row r="9181" spans="1:10" x14ac:dyDescent="0.3">
      <c r="A9181" s="27"/>
      <c r="J9181" s="27"/>
    </row>
    <row r="9182" spans="1:10" x14ac:dyDescent="0.3">
      <c r="A9182" s="27"/>
      <c r="J9182" s="27"/>
    </row>
    <row r="9183" spans="1:10" x14ac:dyDescent="0.3">
      <c r="A9183" s="27"/>
      <c r="J9183" s="27"/>
    </row>
    <row r="9184" spans="1:10" x14ac:dyDescent="0.3">
      <c r="A9184" s="27"/>
      <c r="J9184" s="27"/>
    </row>
    <row r="9185" spans="1:10" x14ac:dyDescent="0.3">
      <c r="A9185" s="27"/>
      <c r="J9185" s="27"/>
    </row>
    <row r="9186" spans="1:10" x14ac:dyDescent="0.3">
      <c r="A9186" s="27"/>
      <c r="J9186" s="27"/>
    </row>
    <row r="9187" spans="1:10" x14ac:dyDescent="0.3">
      <c r="A9187" s="27"/>
      <c r="J9187" s="27"/>
    </row>
    <row r="9188" spans="1:10" x14ac:dyDescent="0.3">
      <c r="A9188" s="27"/>
      <c r="J9188" s="27"/>
    </row>
    <row r="9189" spans="1:10" x14ac:dyDescent="0.3">
      <c r="A9189" s="27"/>
      <c r="J9189" s="27"/>
    </row>
    <row r="9190" spans="1:10" x14ac:dyDescent="0.3">
      <c r="A9190" s="27"/>
      <c r="J9190" s="27"/>
    </row>
    <row r="9191" spans="1:10" x14ac:dyDescent="0.3">
      <c r="A9191" s="27"/>
      <c r="J9191" s="27"/>
    </row>
    <row r="9192" spans="1:10" x14ac:dyDescent="0.3">
      <c r="A9192" s="27"/>
      <c r="J9192" s="27"/>
    </row>
    <row r="9193" spans="1:10" x14ac:dyDescent="0.3">
      <c r="A9193" s="27"/>
      <c r="J9193" s="27"/>
    </row>
    <row r="9194" spans="1:10" x14ac:dyDescent="0.3">
      <c r="A9194" s="27"/>
      <c r="J9194" s="27"/>
    </row>
    <row r="9195" spans="1:10" x14ac:dyDescent="0.3">
      <c r="A9195" s="27"/>
      <c r="J9195" s="27"/>
    </row>
    <row r="9196" spans="1:10" x14ac:dyDescent="0.3">
      <c r="A9196" s="27"/>
      <c r="J9196" s="27"/>
    </row>
    <row r="9197" spans="1:10" x14ac:dyDescent="0.3">
      <c r="A9197" s="27"/>
      <c r="J9197" s="27"/>
    </row>
    <row r="9198" spans="1:10" x14ac:dyDescent="0.3">
      <c r="A9198" s="27"/>
      <c r="J9198" s="27"/>
    </row>
    <row r="9199" spans="1:10" x14ac:dyDescent="0.3">
      <c r="A9199" s="27"/>
      <c r="J9199" s="27"/>
    </row>
    <row r="9200" spans="1:10" x14ac:dyDescent="0.3">
      <c r="A9200" s="27"/>
      <c r="J9200" s="27"/>
    </row>
    <row r="9201" spans="1:10" x14ac:dyDescent="0.3">
      <c r="A9201" s="27"/>
      <c r="J9201" s="27"/>
    </row>
    <row r="9202" spans="1:10" x14ac:dyDescent="0.3">
      <c r="A9202" s="27"/>
      <c r="J9202" s="27"/>
    </row>
    <row r="9203" spans="1:10" x14ac:dyDescent="0.3">
      <c r="A9203" s="27"/>
      <c r="J9203" s="27"/>
    </row>
    <row r="9204" spans="1:10" x14ac:dyDescent="0.3">
      <c r="A9204" s="27"/>
      <c r="J9204" s="27"/>
    </row>
    <row r="9205" spans="1:10" x14ac:dyDescent="0.3">
      <c r="A9205" s="27"/>
      <c r="J9205" s="27"/>
    </row>
    <row r="9206" spans="1:10" x14ac:dyDescent="0.3">
      <c r="A9206" s="27"/>
      <c r="J9206" s="27"/>
    </row>
    <row r="9207" spans="1:10" x14ac:dyDescent="0.3">
      <c r="A9207" s="27"/>
      <c r="J9207" s="27"/>
    </row>
    <row r="9208" spans="1:10" x14ac:dyDescent="0.3">
      <c r="A9208" s="27"/>
      <c r="J9208" s="27"/>
    </row>
    <row r="9209" spans="1:10" x14ac:dyDescent="0.3">
      <c r="A9209" s="27"/>
      <c r="J9209" s="27"/>
    </row>
    <row r="9210" spans="1:10" x14ac:dyDescent="0.3">
      <c r="A9210" s="27"/>
      <c r="J9210" s="27"/>
    </row>
    <row r="9211" spans="1:10" x14ac:dyDescent="0.3">
      <c r="A9211" s="27"/>
      <c r="J9211" s="27"/>
    </row>
    <row r="9212" spans="1:10" x14ac:dyDescent="0.3">
      <c r="A9212" s="27"/>
      <c r="J9212" s="27"/>
    </row>
    <row r="9213" spans="1:10" x14ac:dyDescent="0.3">
      <c r="A9213" s="27"/>
      <c r="J9213" s="27"/>
    </row>
    <row r="9214" spans="1:10" x14ac:dyDescent="0.3">
      <c r="A9214" s="27"/>
      <c r="J9214" s="27"/>
    </row>
    <row r="9215" spans="1:10" x14ac:dyDescent="0.3">
      <c r="A9215" s="27"/>
      <c r="J9215" s="27"/>
    </row>
    <row r="9216" spans="1:10" x14ac:dyDescent="0.3">
      <c r="A9216" s="27"/>
      <c r="J9216" s="27"/>
    </row>
    <row r="9217" spans="1:10" x14ac:dyDescent="0.3">
      <c r="A9217" s="27"/>
      <c r="J9217" s="27"/>
    </row>
    <row r="9218" spans="1:10" x14ac:dyDescent="0.3">
      <c r="A9218" s="27"/>
      <c r="J9218" s="27"/>
    </row>
    <row r="9219" spans="1:10" x14ac:dyDescent="0.3">
      <c r="A9219" s="27"/>
      <c r="J9219" s="27"/>
    </row>
    <row r="9220" spans="1:10" x14ac:dyDescent="0.3">
      <c r="A9220" s="27"/>
      <c r="J9220" s="27"/>
    </row>
    <row r="9221" spans="1:10" x14ac:dyDescent="0.3">
      <c r="A9221" s="27"/>
      <c r="J9221" s="27"/>
    </row>
    <row r="9222" spans="1:10" x14ac:dyDescent="0.3">
      <c r="A9222" s="27"/>
      <c r="J9222" s="27"/>
    </row>
    <row r="9223" spans="1:10" x14ac:dyDescent="0.3">
      <c r="A9223" s="27"/>
      <c r="J9223" s="27"/>
    </row>
    <row r="9224" spans="1:10" x14ac:dyDescent="0.3">
      <c r="A9224" s="27"/>
      <c r="J9224" s="27"/>
    </row>
    <row r="9225" spans="1:10" x14ac:dyDescent="0.3">
      <c r="A9225" s="27"/>
      <c r="J9225" s="27"/>
    </row>
    <row r="9226" spans="1:10" x14ac:dyDescent="0.3">
      <c r="A9226" s="27"/>
      <c r="J9226" s="27"/>
    </row>
    <row r="9227" spans="1:10" x14ac:dyDescent="0.3">
      <c r="A9227" s="27"/>
      <c r="J9227" s="27"/>
    </row>
    <row r="9228" spans="1:10" x14ac:dyDescent="0.3">
      <c r="A9228" s="27"/>
      <c r="J9228" s="27"/>
    </row>
    <row r="9229" spans="1:10" x14ac:dyDescent="0.3">
      <c r="A9229" s="27"/>
      <c r="J9229" s="27"/>
    </row>
    <row r="9230" spans="1:10" x14ac:dyDescent="0.3">
      <c r="A9230" s="27"/>
      <c r="J9230" s="27"/>
    </row>
    <row r="9231" spans="1:10" x14ac:dyDescent="0.3">
      <c r="A9231" s="27"/>
      <c r="J9231" s="27"/>
    </row>
    <row r="9232" spans="1:10" x14ac:dyDescent="0.3">
      <c r="A9232" s="27"/>
      <c r="J9232" s="27"/>
    </row>
    <row r="9233" spans="1:10" x14ac:dyDescent="0.3">
      <c r="A9233" s="27"/>
      <c r="J9233" s="27"/>
    </row>
    <row r="9234" spans="1:10" x14ac:dyDescent="0.3">
      <c r="A9234" s="27"/>
      <c r="J9234" s="27"/>
    </row>
    <row r="9235" spans="1:10" x14ac:dyDescent="0.3">
      <c r="A9235" s="27"/>
      <c r="J9235" s="27"/>
    </row>
    <row r="9236" spans="1:10" x14ac:dyDescent="0.3">
      <c r="A9236" s="27"/>
      <c r="J9236" s="27"/>
    </row>
    <row r="9237" spans="1:10" x14ac:dyDescent="0.3">
      <c r="A9237" s="27"/>
      <c r="J9237" s="27"/>
    </row>
    <row r="9238" spans="1:10" x14ac:dyDescent="0.3">
      <c r="A9238" s="27"/>
      <c r="J9238" s="27"/>
    </row>
    <row r="9239" spans="1:10" x14ac:dyDescent="0.3">
      <c r="A9239" s="27"/>
      <c r="J9239" s="27"/>
    </row>
    <row r="9240" spans="1:10" x14ac:dyDescent="0.3">
      <c r="A9240" s="27"/>
      <c r="J9240" s="27"/>
    </row>
    <row r="9241" spans="1:10" x14ac:dyDescent="0.3">
      <c r="A9241" s="27"/>
      <c r="J9241" s="27"/>
    </row>
    <row r="9242" spans="1:10" x14ac:dyDescent="0.3">
      <c r="A9242" s="27"/>
      <c r="J9242" s="27"/>
    </row>
    <row r="9243" spans="1:10" x14ac:dyDescent="0.3">
      <c r="A9243" s="27"/>
      <c r="J9243" s="27"/>
    </row>
    <row r="9244" spans="1:10" x14ac:dyDescent="0.3">
      <c r="A9244" s="27"/>
      <c r="J9244" s="27"/>
    </row>
    <row r="9245" spans="1:10" x14ac:dyDescent="0.3">
      <c r="A9245" s="27"/>
      <c r="J9245" s="27"/>
    </row>
    <row r="9246" spans="1:10" x14ac:dyDescent="0.3">
      <c r="A9246" s="27"/>
      <c r="J9246" s="27"/>
    </row>
    <row r="9247" spans="1:10" x14ac:dyDescent="0.3">
      <c r="A9247" s="27"/>
      <c r="J9247" s="27"/>
    </row>
    <row r="9248" spans="1:10" x14ac:dyDescent="0.3">
      <c r="A9248" s="27"/>
      <c r="J9248" s="27"/>
    </row>
    <row r="9249" spans="1:10" x14ac:dyDescent="0.3">
      <c r="A9249" s="27"/>
      <c r="J9249" s="27"/>
    </row>
    <row r="9250" spans="1:10" x14ac:dyDescent="0.3">
      <c r="A9250" s="27"/>
      <c r="J9250" s="27"/>
    </row>
    <row r="9251" spans="1:10" x14ac:dyDescent="0.3">
      <c r="A9251" s="27"/>
      <c r="J9251" s="27"/>
    </row>
    <row r="9252" spans="1:10" x14ac:dyDescent="0.3">
      <c r="A9252" s="27"/>
      <c r="J9252" s="27"/>
    </row>
    <row r="9253" spans="1:10" x14ac:dyDescent="0.3">
      <c r="A9253" s="27"/>
      <c r="J9253" s="27"/>
    </row>
    <row r="9254" spans="1:10" x14ac:dyDescent="0.3">
      <c r="A9254" s="27"/>
      <c r="J9254" s="27"/>
    </row>
    <row r="9255" spans="1:10" x14ac:dyDescent="0.3">
      <c r="A9255" s="27"/>
      <c r="J9255" s="27"/>
    </row>
    <row r="9256" spans="1:10" x14ac:dyDescent="0.3">
      <c r="A9256" s="27"/>
      <c r="J9256" s="27"/>
    </row>
    <row r="9257" spans="1:10" x14ac:dyDescent="0.3">
      <c r="A9257" s="27"/>
      <c r="J9257" s="27"/>
    </row>
    <row r="9258" spans="1:10" x14ac:dyDescent="0.3">
      <c r="A9258" s="27"/>
      <c r="J9258" s="27"/>
    </row>
    <row r="9259" spans="1:10" x14ac:dyDescent="0.3">
      <c r="A9259" s="27"/>
      <c r="J9259" s="27"/>
    </row>
    <row r="9260" spans="1:10" x14ac:dyDescent="0.3">
      <c r="A9260" s="27"/>
      <c r="J9260" s="27"/>
    </row>
    <row r="9261" spans="1:10" x14ac:dyDescent="0.3">
      <c r="A9261" s="27"/>
      <c r="J9261" s="27"/>
    </row>
    <row r="9262" spans="1:10" x14ac:dyDescent="0.3">
      <c r="A9262" s="27"/>
      <c r="J9262" s="27"/>
    </row>
    <row r="9263" spans="1:10" x14ac:dyDescent="0.3">
      <c r="A9263" s="27"/>
      <c r="J9263" s="27"/>
    </row>
    <row r="9264" spans="1:10" x14ac:dyDescent="0.3">
      <c r="A9264" s="27"/>
      <c r="J9264" s="27"/>
    </row>
    <row r="9265" spans="1:10" x14ac:dyDescent="0.3">
      <c r="A9265" s="27"/>
      <c r="J9265" s="27"/>
    </row>
    <row r="9266" spans="1:10" x14ac:dyDescent="0.3">
      <c r="A9266" s="27"/>
      <c r="J9266" s="27"/>
    </row>
    <row r="9267" spans="1:10" x14ac:dyDescent="0.3">
      <c r="A9267" s="27"/>
      <c r="J9267" s="27"/>
    </row>
    <row r="9268" spans="1:10" x14ac:dyDescent="0.3">
      <c r="A9268" s="27"/>
      <c r="J9268" s="27"/>
    </row>
    <row r="9269" spans="1:10" x14ac:dyDescent="0.3">
      <c r="A9269" s="27"/>
      <c r="J9269" s="27"/>
    </row>
    <row r="9270" spans="1:10" x14ac:dyDescent="0.3">
      <c r="A9270" s="27"/>
      <c r="J9270" s="27"/>
    </row>
    <row r="9271" spans="1:10" x14ac:dyDescent="0.3">
      <c r="A9271" s="27"/>
      <c r="J9271" s="27"/>
    </row>
    <row r="9272" spans="1:10" x14ac:dyDescent="0.3">
      <c r="A9272" s="27"/>
      <c r="J9272" s="27"/>
    </row>
    <row r="9273" spans="1:10" x14ac:dyDescent="0.3">
      <c r="A9273" s="27"/>
      <c r="J9273" s="27"/>
    </row>
    <row r="9274" spans="1:10" x14ac:dyDescent="0.3">
      <c r="A9274" s="27"/>
      <c r="J9274" s="27"/>
    </row>
    <row r="9275" spans="1:10" x14ac:dyDescent="0.3">
      <c r="A9275" s="27"/>
      <c r="J9275" s="27"/>
    </row>
    <row r="9276" spans="1:10" x14ac:dyDescent="0.3">
      <c r="A9276" s="27"/>
      <c r="J9276" s="27"/>
    </row>
    <row r="9277" spans="1:10" x14ac:dyDescent="0.3">
      <c r="A9277" s="27"/>
      <c r="J9277" s="27"/>
    </row>
    <row r="9278" spans="1:10" x14ac:dyDescent="0.3">
      <c r="A9278" s="27"/>
      <c r="J9278" s="27"/>
    </row>
    <row r="9279" spans="1:10" x14ac:dyDescent="0.3">
      <c r="A9279" s="27"/>
      <c r="J9279" s="27"/>
    </row>
    <row r="9280" spans="1:10" x14ac:dyDescent="0.3">
      <c r="A9280" s="27"/>
      <c r="J9280" s="27"/>
    </row>
    <row r="9281" spans="1:10" x14ac:dyDescent="0.3">
      <c r="A9281" s="27"/>
      <c r="J9281" s="27"/>
    </row>
    <row r="9282" spans="1:10" x14ac:dyDescent="0.3">
      <c r="A9282" s="27"/>
      <c r="J9282" s="27"/>
    </row>
    <row r="9283" spans="1:10" x14ac:dyDescent="0.3">
      <c r="A9283" s="27"/>
      <c r="J9283" s="27"/>
    </row>
    <row r="9284" spans="1:10" x14ac:dyDescent="0.3">
      <c r="A9284" s="27"/>
      <c r="J9284" s="27"/>
    </row>
    <row r="9285" spans="1:10" x14ac:dyDescent="0.3">
      <c r="A9285" s="27"/>
      <c r="J9285" s="27"/>
    </row>
    <row r="9286" spans="1:10" x14ac:dyDescent="0.3">
      <c r="A9286" s="27"/>
      <c r="J9286" s="27"/>
    </row>
    <row r="9287" spans="1:10" x14ac:dyDescent="0.3">
      <c r="A9287" s="27"/>
      <c r="J9287" s="27"/>
    </row>
    <row r="9288" spans="1:10" x14ac:dyDescent="0.3">
      <c r="A9288" s="27"/>
      <c r="J9288" s="27"/>
    </row>
    <row r="9289" spans="1:10" x14ac:dyDescent="0.3">
      <c r="A9289" s="27"/>
      <c r="J9289" s="27"/>
    </row>
    <row r="9290" spans="1:10" x14ac:dyDescent="0.3">
      <c r="A9290" s="27"/>
      <c r="J9290" s="27"/>
    </row>
    <row r="9291" spans="1:10" x14ac:dyDescent="0.3">
      <c r="A9291" s="27"/>
      <c r="J9291" s="27"/>
    </row>
    <row r="9292" spans="1:10" x14ac:dyDescent="0.3">
      <c r="A9292" s="27"/>
      <c r="J9292" s="27"/>
    </row>
    <row r="9293" spans="1:10" x14ac:dyDescent="0.3">
      <c r="A9293" s="27"/>
      <c r="J9293" s="27"/>
    </row>
    <row r="9294" spans="1:10" x14ac:dyDescent="0.3">
      <c r="A9294" s="27"/>
      <c r="J9294" s="27"/>
    </row>
    <row r="9295" spans="1:10" x14ac:dyDescent="0.3">
      <c r="A9295" s="27"/>
      <c r="J9295" s="27"/>
    </row>
    <row r="9296" spans="1:10" x14ac:dyDescent="0.3">
      <c r="A9296" s="27"/>
      <c r="J9296" s="27"/>
    </row>
    <row r="9297" spans="1:10" x14ac:dyDescent="0.3">
      <c r="A9297" s="27"/>
      <c r="J9297" s="27"/>
    </row>
    <row r="9298" spans="1:10" x14ac:dyDescent="0.3">
      <c r="A9298" s="27"/>
      <c r="J9298" s="27"/>
    </row>
    <row r="9299" spans="1:10" x14ac:dyDescent="0.3">
      <c r="A9299" s="27"/>
      <c r="J9299" s="27"/>
    </row>
    <row r="9300" spans="1:10" x14ac:dyDescent="0.3">
      <c r="A9300" s="27"/>
      <c r="J9300" s="27"/>
    </row>
    <row r="9301" spans="1:10" x14ac:dyDescent="0.3">
      <c r="A9301" s="27"/>
      <c r="J9301" s="27"/>
    </row>
    <row r="9302" spans="1:10" x14ac:dyDescent="0.3">
      <c r="A9302" s="27"/>
      <c r="J9302" s="27"/>
    </row>
    <row r="9303" spans="1:10" x14ac:dyDescent="0.3">
      <c r="A9303" s="27"/>
      <c r="J9303" s="27"/>
    </row>
    <row r="9304" spans="1:10" x14ac:dyDescent="0.3">
      <c r="A9304" s="27"/>
      <c r="J9304" s="27"/>
    </row>
    <row r="9305" spans="1:10" x14ac:dyDescent="0.3">
      <c r="A9305" s="27"/>
      <c r="J9305" s="27"/>
    </row>
    <row r="9306" spans="1:10" x14ac:dyDescent="0.3">
      <c r="A9306" s="27"/>
      <c r="J9306" s="27"/>
    </row>
    <row r="9307" spans="1:10" x14ac:dyDescent="0.3">
      <c r="A9307" s="27"/>
      <c r="J9307" s="27"/>
    </row>
    <row r="9308" spans="1:10" x14ac:dyDescent="0.3">
      <c r="A9308" s="27"/>
      <c r="J9308" s="27"/>
    </row>
    <row r="9309" spans="1:10" x14ac:dyDescent="0.3">
      <c r="A9309" s="27"/>
      <c r="J9309" s="27"/>
    </row>
    <row r="9310" spans="1:10" x14ac:dyDescent="0.3">
      <c r="A9310" s="27"/>
      <c r="J9310" s="27"/>
    </row>
    <row r="9311" spans="1:10" x14ac:dyDescent="0.3">
      <c r="A9311" s="27"/>
      <c r="J9311" s="27"/>
    </row>
    <row r="9312" spans="1:10" x14ac:dyDescent="0.3">
      <c r="A9312" s="27"/>
      <c r="J9312" s="27"/>
    </row>
    <row r="9313" spans="1:10" x14ac:dyDescent="0.3">
      <c r="A9313" s="27"/>
      <c r="J9313" s="27"/>
    </row>
    <row r="9314" spans="1:10" x14ac:dyDescent="0.3">
      <c r="A9314" s="27"/>
      <c r="J9314" s="27"/>
    </row>
    <row r="9315" spans="1:10" x14ac:dyDescent="0.3">
      <c r="A9315" s="27"/>
      <c r="J9315" s="27"/>
    </row>
    <row r="9316" spans="1:10" x14ac:dyDescent="0.3">
      <c r="A9316" s="27"/>
      <c r="J9316" s="27"/>
    </row>
    <row r="9317" spans="1:10" x14ac:dyDescent="0.3">
      <c r="A9317" s="27"/>
      <c r="J9317" s="27"/>
    </row>
    <row r="9318" spans="1:10" x14ac:dyDescent="0.3">
      <c r="A9318" s="27"/>
      <c r="J9318" s="27"/>
    </row>
    <row r="9319" spans="1:10" x14ac:dyDescent="0.3">
      <c r="A9319" s="27"/>
      <c r="J9319" s="27"/>
    </row>
    <row r="9320" spans="1:10" x14ac:dyDescent="0.3">
      <c r="A9320" s="27"/>
      <c r="J9320" s="27"/>
    </row>
    <row r="9321" spans="1:10" x14ac:dyDescent="0.3">
      <c r="A9321" s="27"/>
      <c r="J9321" s="27"/>
    </row>
    <row r="9322" spans="1:10" x14ac:dyDescent="0.3">
      <c r="A9322" s="27"/>
      <c r="J9322" s="27"/>
    </row>
    <row r="9323" spans="1:10" x14ac:dyDescent="0.3">
      <c r="A9323" s="27"/>
      <c r="J9323" s="27"/>
    </row>
    <row r="9324" spans="1:10" x14ac:dyDescent="0.3">
      <c r="A9324" s="27"/>
      <c r="J9324" s="27"/>
    </row>
    <row r="9325" spans="1:10" x14ac:dyDescent="0.3">
      <c r="A9325" s="27"/>
      <c r="J9325" s="27"/>
    </row>
    <row r="9326" spans="1:10" x14ac:dyDescent="0.3">
      <c r="A9326" s="27"/>
      <c r="J9326" s="27"/>
    </row>
    <row r="9327" spans="1:10" x14ac:dyDescent="0.3">
      <c r="A9327" s="27"/>
      <c r="J9327" s="27"/>
    </row>
    <row r="9328" spans="1:10" x14ac:dyDescent="0.3">
      <c r="A9328" s="27"/>
      <c r="J9328" s="27"/>
    </row>
    <row r="9329" spans="1:10" x14ac:dyDescent="0.3">
      <c r="A9329" s="27"/>
      <c r="J9329" s="27"/>
    </row>
    <row r="9330" spans="1:10" x14ac:dyDescent="0.3">
      <c r="A9330" s="27"/>
      <c r="J9330" s="27"/>
    </row>
    <row r="9331" spans="1:10" x14ac:dyDescent="0.3">
      <c r="A9331" s="27"/>
      <c r="J9331" s="27"/>
    </row>
    <row r="9332" spans="1:10" x14ac:dyDescent="0.3">
      <c r="A9332" s="27"/>
      <c r="J9332" s="27"/>
    </row>
    <row r="9333" spans="1:10" x14ac:dyDescent="0.3">
      <c r="A9333" s="27"/>
      <c r="J9333" s="27"/>
    </row>
    <row r="9334" spans="1:10" x14ac:dyDescent="0.3">
      <c r="A9334" s="27"/>
      <c r="J9334" s="27"/>
    </row>
    <row r="9335" spans="1:10" x14ac:dyDescent="0.3">
      <c r="A9335" s="27"/>
      <c r="J9335" s="27"/>
    </row>
    <row r="9336" spans="1:10" x14ac:dyDescent="0.3">
      <c r="A9336" s="27"/>
      <c r="J9336" s="27"/>
    </row>
    <row r="9337" spans="1:10" x14ac:dyDescent="0.3">
      <c r="A9337" s="27"/>
      <c r="J9337" s="27"/>
    </row>
    <row r="9338" spans="1:10" x14ac:dyDescent="0.3">
      <c r="A9338" s="27"/>
      <c r="J9338" s="27"/>
    </row>
    <row r="9339" spans="1:10" x14ac:dyDescent="0.3">
      <c r="A9339" s="27"/>
      <c r="J9339" s="27"/>
    </row>
    <row r="9340" spans="1:10" x14ac:dyDescent="0.3">
      <c r="A9340" s="27"/>
      <c r="J9340" s="27"/>
    </row>
    <row r="9341" spans="1:10" x14ac:dyDescent="0.3">
      <c r="A9341" s="27"/>
      <c r="J9341" s="27"/>
    </row>
    <row r="9342" spans="1:10" x14ac:dyDescent="0.3">
      <c r="A9342" s="27"/>
      <c r="J9342" s="27"/>
    </row>
    <row r="9343" spans="1:10" x14ac:dyDescent="0.3">
      <c r="A9343" s="27"/>
      <c r="J9343" s="27"/>
    </row>
    <row r="9344" spans="1:10" x14ac:dyDescent="0.3">
      <c r="A9344" s="27"/>
      <c r="J9344" s="27"/>
    </row>
    <row r="9345" spans="1:10" x14ac:dyDescent="0.3">
      <c r="A9345" s="27"/>
      <c r="J9345" s="27"/>
    </row>
    <row r="9346" spans="1:10" x14ac:dyDescent="0.3">
      <c r="A9346" s="27"/>
      <c r="J9346" s="27"/>
    </row>
    <row r="9347" spans="1:10" x14ac:dyDescent="0.3">
      <c r="A9347" s="27"/>
      <c r="J9347" s="27"/>
    </row>
    <row r="9348" spans="1:10" x14ac:dyDescent="0.3">
      <c r="A9348" s="27"/>
      <c r="J9348" s="27"/>
    </row>
    <row r="9349" spans="1:10" x14ac:dyDescent="0.3">
      <c r="A9349" s="27"/>
      <c r="J9349" s="27"/>
    </row>
    <row r="9350" spans="1:10" x14ac:dyDescent="0.3">
      <c r="A9350" s="27"/>
      <c r="J9350" s="27"/>
    </row>
    <row r="9351" spans="1:10" x14ac:dyDescent="0.3">
      <c r="A9351" s="27"/>
      <c r="J9351" s="27"/>
    </row>
    <row r="9352" spans="1:10" x14ac:dyDescent="0.3">
      <c r="A9352" s="27"/>
      <c r="J9352" s="27"/>
    </row>
    <row r="9353" spans="1:10" x14ac:dyDescent="0.3">
      <c r="A9353" s="27"/>
      <c r="J9353" s="27"/>
    </row>
    <row r="9354" spans="1:10" x14ac:dyDescent="0.3">
      <c r="A9354" s="27"/>
      <c r="J9354" s="27"/>
    </row>
    <row r="9355" spans="1:10" x14ac:dyDescent="0.3">
      <c r="A9355" s="27"/>
      <c r="J9355" s="27"/>
    </row>
    <row r="9356" spans="1:10" x14ac:dyDescent="0.3">
      <c r="A9356" s="27"/>
      <c r="J9356" s="27"/>
    </row>
    <row r="9357" spans="1:10" x14ac:dyDescent="0.3">
      <c r="A9357" s="27"/>
      <c r="J9357" s="27"/>
    </row>
    <row r="9358" spans="1:10" x14ac:dyDescent="0.3">
      <c r="A9358" s="27"/>
      <c r="J9358" s="27"/>
    </row>
    <row r="9359" spans="1:10" x14ac:dyDescent="0.3">
      <c r="A9359" s="27"/>
      <c r="J9359" s="27"/>
    </row>
    <row r="9360" spans="1:10" x14ac:dyDescent="0.3">
      <c r="A9360" s="27"/>
      <c r="J9360" s="27"/>
    </row>
    <row r="9361" spans="1:10" x14ac:dyDescent="0.3">
      <c r="A9361" s="27"/>
      <c r="J9361" s="27"/>
    </row>
    <row r="9362" spans="1:10" x14ac:dyDescent="0.3">
      <c r="A9362" s="27"/>
      <c r="J9362" s="27"/>
    </row>
    <row r="9363" spans="1:10" x14ac:dyDescent="0.3">
      <c r="A9363" s="27"/>
      <c r="J9363" s="27"/>
    </row>
    <row r="9364" spans="1:10" x14ac:dyDescent="0.3">
      <c r="A9364" s="27"/>
      <c r="J9364" s="27"/>
    </row>
    <row r="9365" spans="1:10" x14ac:dyDescent="0.3">
      <c r="A9365" s="27"/>
      <c r="J9365" s="27"/>
    </row>
    <row r="9366" spans="1:10" x14ac:dyDescent="0.3">
      <c r="A9366" s="27"/>
      <c r="J9366" s="27"/>
    </row>
    <row r="9367" spans="1:10" x14ac:dyDescent="0.3">
      <c r="A9367" s="27"/>
      <c r="J9367" s="27"/>
    </row>
    <row r="9368" spans="1:10" x14ac:dyDescent="0.3">
      <c r="A9368" s="27"/>
      <c r="J9368" s="27"/>
    </row>
    <row r="9369" spans="1:10" x14ac:dyDescent="0.3">
      <c r="A9369" s="27"/>
      <c r="J9369" s="27"/>
    </row>
    <row r="9370" spans="1:10" x14ac:dyDescent="0.3">
      <c r="A9370" s="27"/>
      <c r="J9370" s="27"/>
    </row>
    <row r="9371" spans="1:10" x14ac:dyDescent="0.3">
      <c r="A9371" s="27"/>
      <c r="J9371" s="27"/>
    </row>
    <row r="9372" spans="1:10" x14ac:dyDescent="0.3">
      <c r="A9372" s="27"/>
      <c r="J9372" s="27"/>
    </row>
    <row r="9373" spans="1:10" x14ac:dyDescent="0.3">
      <c r="A9373" s="27"/>
      <c r="J9373" s="27"/>
    </row>
    <row r="9374" spans="1:10" x14ac:dyDescent="0.3">
      <c r="A9374" s="27"/>
      <c r="J9374" s="27"/>
    </row>
    <row r="9375" spans="1:10" x14ac:dyDescent="0.3">
      <c r="A9375" s="27"/>
      <c r="J9375" s="27"/>
    </row>
    <row r="9376" spans="1:10" x14ac:dyDescent="0.3">
      <c r="A9376" s="27"/>
      <c r="J9376" s="27"/>
    </row>
    <row r="9377" spans="1:10" x14ac:dyDescent="0.3">
      <c r="A9377" s="27"/>
      <c r="J9377" s="27"/>
    </row>
    <row r="9378" spans="1:10" x14ac:dyDescent="0.3">
      <c r="A9378" s="27"/>
      <c r="J9378" s="27"/>
    </row>
    <row r="9379" spans="1:10" x14ac:dyDescent="0.3">
      <c r="A9379" s="27"/>
      <c r="J9379" s="27"/>
    </row>
    <row r="9380" spans="1:10" x14ac:dyDescent="0.3">
      <c r="A9380" s="27"/>
      <c r="J9380" s="27"/>
    </row>
    <row r="9381" spans="1:10" x14ac:dyDescent="0.3">
      <c r="A9381" s="27"/>
      <c r="J9381" s="27"/>
    </row>
    <row r="9382" spans="1:10" x14ac:dyDescent="0.3">
      <c r="A9382" s="27"/>
      <c r="J9382" s="27"/>
    </row>
    <row r="9383" spans="1:10" x14ac:dyDescent="0.3">
      <c r="A9383" s="27"/>
      <c r="J9383" s="27"/>
    </row>
    <row r="9384" spans="1:10" x14ac:dyDescent="0.3">
      <c r="A9384" s="27"/>
      <c r="J9384" s="27"/>
    </row>
    <row r="9385" spans="1:10" x14ac:dyDescent="0.3">
      <c r="A9385" s="27"/>
      <c r="J9385" s="27"/>
    </row>
    <row r="9386" spans="1:10" x14ac:dyDescent="0.3">
      <c r="A9386" s="27"/>
      <c r="J9386" s="27"/>
    </row>
    <row r="9387" spans="1:10" x14ac:dyDescent="0.3">
      <c r="A9387" s="27"/>
      <c r="J9387" s="27"/>
    </row>
    <row r="9388" spans="1:10" x14ac:dyDescent="0.3">
      <c r="A9388" s="27"/>
      <c r="J9388" s="27"/>
    </row>
    <row r="9389" spans="1:10" x14ac:dyDescent="0.3">
      <c r="A9389" s="27"/>
      <c r="J9389" s="27"/>
    </row>
    <row r="9390" spans="1:10" x14ac:dyDescent="0.3">
      <c r="A9390" s="27"/>
      <c r="J9390" s="27"/>
    </row>
    <row r="9391" spans="1:10" x14ac:dyDescent="0.3">
      <c r="A9391" s="27"/>
      <c r="J9391" s="27"/>
    </row>
    <row r="9392" spans="1:10" x14ac:dyDescent="0.3">
      <c r="A9392" s="27"/>
      <c r="J9392" s="27"/>
    </row>
    <row r="9393" spans="1:10" x14ac:dyDescent="0.3">
      <c r="A9393" s="27"/>
      <c r="J9393" s="27"/>
    </row>
    <row r="9394" spans="1:10" x14ac:dyDescent="0.3">
      <c r="A9394" s="27"/>
      <c r="J9394" s="27"/>
    </row>
    <row r="9395" spans="1:10" x14ac:dyDescent="0.3">
      <c r="A9395" s="27"/>
      <c r="J9395" s="27"/>
    </row>
    <row r="9396" spans="1:10" x14ac:dyDescent="0.3">
      <c r="A9396" s="27"/>
      <c r="J9396" s="27"/>
    </row>
    <row r="9397" spans="1:10" x14ac:dyDescent="0.3">
      <c r="A9397" s="27"/>
      <c r="J9397" s="27"/>
    </row>
    <row r="9398" spans="1:10" x14ac:dyDescent="0.3">
      <c r="A9398" s="27"/>
      <c r="J9398" s="27"/>
    </row>
    <row r="9399" spans="1:10" x14ac:dyDescent="0.3">
      <c r="A9399" s="27"/>
      <c r="J9399" s="27"/>
    </row>
    <row r="9400" spans="1:10" x14ac:dyDescent="0.3">
      <c r="A9400" s="27"/>
      <c r="J9400" s="27"/>
    </row>
    <row r="9401" spans="1:10" x14ac:dyDescent="0.3">
      <c r="A9401" s="27"/>
      <c r="J9401" s="27"/>
    </row>
    <row r="9402" spans="1:10" x14ac:dyDescent="0.3">
      <c r="A9402" s="27"/>
      <c r="J9402" s="27"/>
    </row>
    <row r="9403" spans="1:10" x14ac:dyDescent="0.3">
      <c r="A9403" s="27"/>
      <c r="J9403" s="27"/>
    </row>
    <row r="9404" spans="1:10" x14ac:dyDescent="0.3">
      <c r="A9404" s="27"/>
      <c r="J9404" s="27"/>
    </row>
    <row r="9405" spans="1:10" x14ac:dyDescent="0.3">
      <c r="A9405" s="27"/>
      <c r="J9405" s="27"/>
    </row>
    <row r="9406" spans="1:10" x14ac:dyDescent="0.3">
      <c r="A9406" s="27"/>
      <c r="J9406" s="27"/>
    </row>
    <row r="9407" spans="1:10" x14ac:dyDescent="0.3">
      <c r="A9407" s="27"/>
      <c r="J9407" s="27"/>
    </row>
    <row r="9408" spans="1:10" x14ac:dyDescent="0.3">
      <c r="A9408" s="27"/>
      <c r="J9408" s="27"/>
    </row>
    <row r="9409" spans="1:10" x14ac:dyDescent="0.3">
      <c r="A9409" s="27"/>
      <c r="J9409" s="27"/>
    </row>
    <row r="9410" spans="1:10" x14ac:dyDescent="0.3">
      <c r="A9410" s="27"/>
      <c r="J9410" s="27"/>
    </row>
    <row r="9411" spans="1:10" x14ac:dyDescent="0.3">
      <c r="A9411" s="27"/>
      <c r="J9411" s="27"/>
    </row>
    <row r="9412" spans="1:10" x14ac:dyDescent="0.3">
      <c r="A9412" s="27"/>
      <c r="J9412" s="27"/>
    </row>
    <row r="9413" spans="1:10" x14ac:dyDescent="0.3">
      <c r="A9413" s="27"/>
      <c r="J9413" s="27"/>
    </row>
    <row r="9414" spans="1:10" x14ac:dyDescent="0.3">
      <c r="A9414" s="27"/>
      <c r="J9414" s="27"/>
    </row>
    <row r="9415" spans="1:10" x14ac:dyDescent="0.3">
      <c r="A9415" s="27"/>
      <c r="J9415" s="27"/>
    </row>
    <row r="9416" spans="1:10" x14ac:dyDescent="0.3">
      <c r="A9416" s="27"/>
      <c r="J9416" s="27"/>
    </row>
    <row r="9417" spans="1:10" x14ac:dyDescent="0.3">
      <c r="A9417" s="27"/>
      <c r="J9417" s="27"/>
    </row>
    <row r="9418" spans="1:10" x14ac:dyDescent="0.3">
      <c r="A9418" s="27"/>
      <c r="J9418" s="27"/>
    </row>
    <row r="9419" spans="1:10" x14ac:dyDescent="0.3">
      <c r="A9419" s="27"/>
      <c r="J9419" s="27"/>
    </row>
    <row r="9420" spans="1:10" x14ac:dyDescent="0.3">
      <c r="A9420" s="27"/>
      <c r="J9420" s="27"/>
    </row>
    <row r="9421" spans="1:10" x14ac:dyDescent="0.3">
      <c r="A9421" s="27"/>
      <c r="J9421" s="27"/>
    </row>
    <row r="9422" spans="1:10" x14ac:dyDescent="0.3">
      <c r="A9422" s="27"/>
      <c r="J9422" s="27"/>
    </row>
    <row r="9423" spans="1:10" x14ac:dyDescent="0.3">
      <c r="A9423" s="27"/>
      <c r="J9423" s="27"/>
    </row>
    <row r="9424" spans="1:10" x14ac:dyDescent="0.3">
      <c r="A9424" s="27"/>
      <c r="J9424" s="27"/>
    </row>
    <row r="9425" spans="1:10" x14ac:dyDescent="0.3">
      <c r="A9425" s="27"/>
      <c r="J9425" s="27"/>
    </row>
    <row r="9426" spans="1:10" x14ac:dyDescent="0.3">
      <c r="A9426" s="27"/>
      <c r="J9426" s="27"/>
    </row>
    <row r="9427" spans="1:10" x14ac:dyDescent="0.3">
      <c r="A9427" s="27"/>
      <c r="J9427" s="27"/>
    </row>
    <row r="9428" spans="1:10" x14ac:dyDescent="0.3">
      <c r="A9428" s="27"/>
      <c r="J9428" s="27"/>
    </row>
    <row r="9429" spans="1:10" x14ac:dyDescent="0.3">
      <c r="A9429" s="27"/>
      <c r="J9429" s="27"/>
    </row>
    <row r="9430" spans="1:10" x14ac:dyDescent="0.3">
      <c r="A9430" s="27"/>
      <c r="J9430" s="27"/>
    </row>
    <row r="9431" spans="1:10" x14ac:dyDescent="0.3">
      <c r="A9431" s="27"/>
      <c r="J9431" s="27"/>
    </row>
    <row r="9432" spans="1:10" x14ac:dyDescent="0.3">
      <c r="A9432" s="27"/>
      <c r="J9432" s="27"/>
    </row>
    <row r="9433" spans="1:10" x14ac:dyDescent="0.3">
      <c r="A9433" s="27"/>
      <c r="J9433" s="27"/>
    </row>
    <row r="9434" spans="1:10" x14ac:dyDescent="0.3">
      <c r="A9434" s="27"/>
      <c r="J9434" s="27"/>
    </row>
    <row r="9435" spans="1:10" x14ac:dyDescent="0.3">
      <c r="A9435" s="27"/>
      <c r="J9435" s="27"/>
    </row>
    <row r="9436" spans="1:10" x14ac:dyDescent="0.3">
      <c r="A9436" s="27"/>
      <c r="J9436" s="27"/>
    </row>
    <row r="9437" spans="1:10" x14ac:dyDescent="0.3">
      <c r="A9437" s="27"/>
      <c r="J9437" s="27"/>
    </row>
    <row r="9438" spans="1:10" x14ac:dyDescent="0.3">
      <c r="A9438" s="27"/>
      <c r="J9438" s="27"/>
    </row>
    <row r="9439" spans="1:10" x14ac:dyDescent="0.3">
      <c r="A9439" s="27"/>
      <c r="J9439" s="27"/>
    </row>
    <row r="9440" spans="1:10" x14ac:dyDescent="0.3">
      <c r="A9440" s="27"/>
      <c r="J9440" s="27"/>
    </row>
    <row r="9441" spans="1:10" x14ac:dyDescent="0.3">
      <c r="A9441" s="27"/>
      <c r="J9441" s="27"/>
    </row>
    <row r="9442" spans="1:10" x14ac:dyDescent="0.3">
      <c r="A9442" s="27"/>
      <c r="J9442" s="27"/>
    </row>
    <row r="9443" spans="1:10" x14ac:dyDescent="0.3">
      <c r="A9443" s="27"/>
      <c r="J9443" s="27"/>
    </row>
    <row r="9444" spans="1:10" x14ac:dyDescent="0.3">
      <c r="A9444" s="27"/>
      <c r="J9444" s="27"/>
    </row>
    <row r="9445" spans="1:10" x14ac:dyDescent="0.3">
      <c r="A9445" s="27"/>
      <c r="J9445" s="27"/>
    </row>
    <row r="9446" spans="1:10" x14ac:dyDescent="0.3">
      <c r="A9446" s="27"/>
      <c r="J9446" s="27"/>
    </row>
    <row r="9447" spans="1:10" x14ac:dyDescent="0.3">
      <c r="A9447" s="27"/>
      <c r="J9447" s="27"/>
    </row>
    <row r="9448" spans="1:10" x14ac:dyDescent="0.3">
      <c r="A9448" s="27"/>
      <c r="J9448" s="27"/>
    </row>
    <row r="9449" spans="1:10" x14ac:dyDescent="0.3">
      <c r="A9449" s="27"/>
      <c r="J9449" s="27"/>
    </row>
    <row r="9450" spans="1:10" x14ac:dyDescent="0.3">
      <c r="A9450" s="27"/>
      <c r="J9450" s="27"/>
    </row>
    <row r="9451" spans="1:10" x14ac:dyDescent="0.3">
      <c r="A9451" s="27"/>
      <c r="J9451" s="27"/>
    </row>
    <row r="9452" spans="1:10" x14ac:dyDescent="0.3">
      <c r="A9452" s="27"/>
      <c r="J9452" s="27"/>
    </row>
    <row r="9453" spans="1:10" x14ac:dyDescent="0.3">
      <c r="A9453" s="27"/>
      <c r="J9453" s="27"/>
    </row>
    <row r="9454" spans="1:10" x14ac:dyDescent="0.3">
      <c r="A9454" s="27"/>
      <c r="J9454" s="27"/>
    </row>
    <row r="9455" spans="1:10" x14ac:dyDescent="0.3">
      <c r="A9455" s="27"/>
      <c r="J9455" s="27"/>
    </row>
    <row r="9456" spans="1:10" x14ac:dyDescent="0.3">
      <c r="A9456" s="27"/>
      <c r="J9456" s="27"/>
    </row>
    <row r="9457" spans="1:10" x14ac:dyDescent="0.3">
      <c r="A9457" s="27"/>
      <c r="J9457" s="27"/>
    </row>
    <row r="9458" spans="1:10" x14ac:dyDescent="0.3">
      <c r="A9458" s="27"/>
      <c r="J9458" s="27"/>
    </row>
    <row r="9459" spans="1:10" x14ac:dyDescent="0.3">
      <c r="A9459" s="27"/>
      <c r="J9459" s="27"/>
    </row>
    <row r="9460" spans="1:10" x14ac:dyDescent="0.3">
      <c r="A9460" s="27"/>
      <c r="J9460" s="27"/>
    </row>
    <row r="9461" spans="1:10" x14ac:dyDescent="0.3">
      <c r="A9461" s="27"/>
      <c r="J9461" s="27"/>
    </row>
    <row r="9462" spans="1:10" x14ac:dyDescent="0.3">
      <c r="A9462" s="27"/>
      <c r="J9462" s="27"/>
    </row>
    <row r="9463" spans="1:10" x14ac:dyDescent="0.3">
      <c r="A9463" s="27"/>
      <c r="J9463" s="27"/>
    </row>
    <row r="9464" spans="1:10" x14ac:dyDescent="0.3">
      <c r="A9464" s="27"/>
      <c r="J9464" s="27"/>
    </row>
    <row r="9465" spans="1:10" x14ac:dyDescent="0.3">
      <c r="A9465" s="27"/>
      <c r="J9465" s="27"/>
    </row>
    <row r="9466" spans="1:10" x14ac:dyDescent="0.3">
      <c r="A9466" s="27"/>
      <c r="J9466" s="27"/>
    </row>
    <row r="9467" spans="1:10" x14ac:dyDescent="0.3">
      <c r="A9467" s="27"/>
      <c r="J9467" s="27"/>
    </row>
    <row r="9468" spans="1:10" x14ac:dyDescent="0.3">
      <c r="A9468" s="27"/>
      <c r="J9468" s="27"/>
    </row>
    <row r="9469" spans="1:10" x14ac:dyDescent="0.3">
      <c r="A9469" s="27"/>
      <c r="J9469" s="27"/>
    </row>
    <row r="9470" spans="1:10" x14ac:dyDescent="0.3">
      <c r="A9470" s="27"/>
      <c r="J9470" s="27"/>
    </row>
    <row r="9471" spans="1:10" x14ac:dyDescent="0.3">
      <c r="A9471" s="27"/>
      <c r="J9471" s="27"/>
    </row>
    <row r="9472" spans="1:10" x14ac:dyDescent="0.3">
      <c r="A9472" s="27"/>
      <c r="J9472" s="27"/>
    </row>
    <row r="9473" spans="1:10" x14ac:dyDescent="0.3">
      <c r="A9473" s="27"/>
      <c r="J9473" s="27"/>
    </row>
    <row r="9474" spans="1:10" x14ac:dyDescent="0.3">
      <c r="A9474" s="27"/>
      <c r="J9474" s="27"/>
    </row>
    <row r="9475" spans="1:10" x14ac:dyDescent="0.3">
      <c r="A9475" s="27"/>
      <c r="J9475" s="27"/>
    </row>
    <row r="9476" spans="1:10" x14ac:dyDescent="0.3">
      <c r="A9476" s="27"/>
      <c r="J9476" s="27"/>
    </row>
    <row r="9477" spans="1:10" x14ac:dyDescent="0.3">
      <c r="A9477" s="27"/>
      <c r="J9477" s="27"/>
    </row>
    <row r="9478" spans="1:10" x14ac:dyDescent="0.3">
      <c r="A9478" s="27"/>
      <c r="J9478" s="27"/>
    </row>
    <row r="9479" spans="1:10" x14ac:dyDescent="0.3">
      <c r="A9479" s="27"/>
      <c r="J9479" s="27"/>
    </row>
    <row r="9480" spans="1:10" x14ac:dyDescent="0.3">
      <c r="A9480" s="27"/>
      <c r="J9480" s="27"/>
    </row>
    <row r="9481" spans="1:10" x14ac:dyDescent="0.3">
      <c r="A9481" s="27"/>
      <c r="J9481" s="27"/>
    </row>
    <row r="9482" spans="1:10" x14ac:dyDescent="0.3">
      <c r="A9482" s="27"/>
      <c r="J9482" s="27"/>
    </row>
    <row r="9483" spans="1:10" x14ac:dyDescent="0.3">
      <c r="A9483" s="27"/>
      <c r="J9483" s="27"/>
    </row>
    <row r="9484" spans="1:10" x14ac:dyDescent="0.3">
      <c r="A9484" s="27"/>
      <c r="J9484" s="27"/>
    </row>
    <row r="9485" spans="1:10" x14ac:dyDescent="0.3">
      <c r="A9485" s="27"/>
      <c r="J9485" s="27"/>
    </row>
    <row r="9486" spans="1:10" x14ac:dyDescent="0.3">
      <c r="A9486" s="27"/>
      <c r="J9486" s="27"/>
    </row>
    <row r="9487" spans="1:10" x14ac:dyDescent="0.3">
      <c r="A9487" s="27"/>
      <c r="J9487" s="27"/>
    </row>
    <row r="9488" spans="1:10" x14ac:dyDescent="0.3">
      <c r="A9488" s="27"/>
      <c r="J9488" s="27"/>
    </row>
    <row r="9489" spans="1:10" x14ac:dyDescent="0.3">
      <c r="A9489" s="27"/>
      <c r="J9489" s="27"/>
    </row>
    <row r="9490" spans="1:10" x14ac:dyDescent="0.3">
      <c r="A9490" s="27"/>
      <c r="J9490" s="27"/>
    </row>
    <row r="9491" spans="1:10" x14ac:dyDescent="0.3">
      <c r="A9491" s="27"/>
      <c r="J9491" s="27"/>
    </row>
    <row r="9492" spans="1:10" x14ac:dyDescent="0.3">
      <c r="A9492" s="27"/>
      <c r="J9492" s="27"/>
    </row>
    <row r="9493" spans="1:10" x14ac:dyDescent="0.3">
      <c r="A9493" s="27"/>
      <c r="J9493" s="27"/>
    </row>
    <row r="9494" spans="1:10" x14ac:dyDescent="0.3">
      <c r="A9494" s="27"/>
      <c r="J9494" s="27"/>
    </row>
    <row r="9495" spans="1:10" x14ac:dyDescent="0.3">
      <c r="A9495" s="27"/>
      <c r="J9495" s="27"/>
    </row>
    <row r="9496" spans="1:10" x14ac:dyDescent="0.3">
      <c r="A9496" s="27"/>
      <c r="J9496" s="27"/>
    </row>
    <row r="9497" spans="1:10" x14ac:dyDescent="0.3">
      <c r="A9497" s="27"/>
      <c r="J9497" s="27"/>
    </row>
    <row r="9498" spans="1:10" x14ac:dyDescent="0.3">
      <c r="A9498" s="27"/>
      <c r="J9498" s="27"/>
    </row>
    <row r="9499" spans="1:10" x14ac:dyDescent="0.3">
      <c r="A9499" s="27"/>
      <c r="J9499" s="27"/>
    </row>
    <row r="9500" spans="1:10" x14ac:dyDescent="0.3">
      <c r="A9500" s="27"/>
      <c r="J9500" s="27"/>
    </row>
    <row r="9501" spans="1:10" x14ac:dyDescent="0.3">
      <c r="A9501" s="27"/>
      <c r="J9501" s="27"/>
    </row>
    <row r="9502" spans="1:10" x14ac:dyDescent="0.3">
      <c r="A9502" s="27"/>
      <c r="J9502" s="27"/>
    </row>
    <row r="9503" spans="1:10" x14ac:dyDescent="0.3">
      <c r="A9503" s="27"/>
      <c r="J9503" s="27"/>
    </row>
    <row r="9504" spans="1:10" x14ac:dyDescent="0.3">
      <c r="A9504" s="27"/>
      <c r="J9504" s="27"/>
    </row>
    <row r="9505" spans="1:10" x14ac:dyDescent="0.3">
      <c r="A9505" s="27"/>
      <c r="J9505" s="27"/>
    </row>
    <row r="9506" spans="1:10" x14ac:dyDescent="0.3">
      <c r="A9506" s="27"/>
      <c r="J9506" s="27"/>
    </row>
    <row r="9507" spans="1:10" x14ac:dyDescent="0.3">
      <c r="A9507" s="27"/>
      <c r="J9507" s="27"/>
    </row>
    <row r="9508" spans="1:10" x14ac:dyDescent="0.3">
      <c r="A9508" s="27"/>
      <c r="J9508" s="27"/>
    </row>
    <row r="9509" spans="1:10" x14ac:dyDescent="0.3">
      <c r="A9509" s="27"/>
      <c r="J9509" s="27"/>
    </row>
    <row r="9510" spans="1:10" x14ac:dyDescent="0.3">
      <c r="A9510" s="27"/>
      <c r="J9510" s="27"/>
    </row>
    <row r="9511" spans="1:10" x14ac:dyDescent="0.3">
      <c r="A9511" s="27"/>
      <c r="J9511" s="27"/>
    </row>
    <row r="9512" spans="1:10" x14ac:dyDescent="0.3">
      <c r="A9512" s="27"/>
      <c r="J9512" s="27"/>
    </row>
    <row r="9513" spans="1:10" x14ac:dyDescent="0.3">
      <c r="A9513" s="27"/>
      <c r="J9513" s="27"/>
    </row>
    <row r="9514" spans="1:10" x14ac:dyDescent="0.3">
      <c r="A9514" s="27"/>
      <c r="J9514" s="27"/>
    </row>
    <row r="9515" spans="1:10" x14ac:dyDescent="0.3">
      <c r="A9515" s="27"/>
      <c r="J9515" s="27"/>
    </row>
    <row r="9516" spans="1:10" x14ac:dyDescent="0.3">
      <c r="A9516" s="27"/>
      <c r="J9516" s="27"/>
    </row>
    <row r="9517" spans="1:10" x14ac:dyDescent="0.3">
      <c r="A9517" s="27"/>
      <c r="J9517" s="27"/>
    </row>
    <row r="9518" spans="1:10" x14ac:dyDescent="0.3">
      <c r="A9518" s="27"/>
      <c r="J9518" s="27"/>
    </row>
    <row r="9519" spans="1:10" x14ac:dyDescent="0.3">
      <c r="A9519" s="27"/>
      <c r="J9519" s="27"/>
    </row>
    <row r="9520" spans="1:10" x14ac:dyDescent="0.3">
      <c r="A9520" s="27"/>
      <c r="J9520" s="27"/>
    </row>
    <row r="9521" spans="1:10" x14ac:dyDescent="0.3">
      <c r="A9521" s="27"/>
      <c r="J9521" s="27"/>
    </row>
    <row r="9522" spans="1:10" x14ac:dyDescent="0.3">
      <c r="A9522" s="27"/>
      <c r="J9522" s="27"/>
    </row>
    <row r="9523" spans="1:10" x14ac:dyDescent="0.3">
      <c r="A9523" s="27"/>
      <c r="J9523" s="27"/>
    </row>
    <row r="9524" spans="1:10" x14ac:dyDescent="0.3">
      <c r="A9524" s="27"/>
      <c r="J9524" s="27"/>
    </row>
    <row r="9525" spans="1:10" x14ac:dyDescent="0.3">
      <c r="A9525" s="27"/>
      <c r="J9525" s="27"/>
    </row>
    <row r="9526" spans="1:10" x14ac:dyDescent="0.3">
      <c r="A9526" s="27"/>
      <c r="J9526" s="27"/>
    </row>
    <row r="9527" spans="1:10" x14ac:dyDescent="0.3">
      <c r="A9527" s="27"/>
      <c r="J9527" s="27"/>
    </row>
    <row r="9528" spans="1:10" x14ac:dyDescent="0.3">
      <c r="A9528" s="27"/>
      <c r="J9528" s="27"/>
    </row>
    <row r="9529" spans="1:10" x14ac:dyDescent="0.3">
      <c r="A9529" s="27"/>
      <c r="J9529" s="27"/>
    </row>
    <row r="9530" spans="1:10" x14ac:dyDescent="0.3">
      <c r="A9530" s="27"/>
      <c r="J9530" s="27"/>
    </row>
    <row r="9531" spans="1:10" x14ac:dyDescent="0.3">
      <c r="A9531" s="27"/>
      <c r="J9531" s="27"/>
    </row>
    <row r="9532" spans="1:10" x14ac:dyDescent="0.3">
      <c r="A9532" s="27"/>
      <c r="J9532" s="27"/>
    </row>
    <row r="9533" spans="1:10" x14ac:dyDescent="0.3">
      <c r="A9533" s="27"/>
      <c r="J9533" s="27"/>
    </row>
    <row r="9534" spans="1:10" x14ac:dyDescent="0.3">
      <c r="A9534" s="27"/>
      <c r="J9534" s="27"/>
    </row>
    <row r="9535" spans="1:10" x14ac:dyDescent="0.3">
      <c r="A9535" s="27"/>
      <c r="J9535" s="27"/>
    </row>
    <row r="9536" spans="1:10" x14ac:dyDescent="0.3">
      <c r="A9536" s="27"/>
      <c r="J9536" s="27"/>
    </row>
    <row r="9537" spans="1:10" x14ac:dyDescent="0.3">
      <c r="A9537" s="27"/>
      <c r="J9537" s="27"/>
    </row>
    <row r="9538" spans="1:10" x14ac:dyDescent="0.3">
      <c r="A9538" s="27"/>
      <c r="J9538" s="27"/>
    </row>
    <row r="9539" spans="1:10" x14ac:dyDescent="0.3">
      <c r="A9539" s="27"/>
      <c r="J9539" s="27"/>
    </row>
    <row r="9540" spans="1:10" x14ac:dyDescent="0.3">
      <c r="A9540" s="27"/>
      <c r="J9540" s="27"/>
    </row>
    <row r="9541" spans="1:10" x14ac:dyDescent="0.3">
      <c r="A9541" s="27"/>
      <c r="J9541" s="27"/>
    </row>
    <row r="9542" spans="1:10" x14ac:dyDescent="0.3">
      <c r="A9542" s="27"/>
      <c r="J9542" s="27"/>
    </row>
    <row r="9543" spans="1:10" x14ac:dyDescent="0.3">
      <c r="A9543" s="27"/>
      <c r="J9543" s="27"/>
    </row>
    <row r="9544" spans="1:10" x14ac:dyDescent="0.3">
      <c r="A9544" s="27"/>
      <c r="J9544" s="27"/>
    </row>
    <row r="9545" spans="1:10" x14ac:dyDescent="0.3">
      <c r="A9545" s="27"/>
      <c r="J9545" s="27"/>
    </row>
    <row r="9546" spans="1:10" x14ac:dyDescent="0.3">
      <c r="A9546" s="27"/>
      <c r="J9546" s="27"/>
    </row>
    <row r="9547" spans="1:10" x14ac:dyDescent="0.3">
      <c r="A9547" s="27"/>
      <c r="J9547" s="27"/>
    </row>
    <row r="9548" spans="1:10" x14ac:dyDescent="0.3">
      <c r="A9548" s="27"/>
      <c r="J9548" s="27"/>
    </row>
    <row r="9549" spans="1:10" x14ac:dyDescent="0.3">
      <c r="A9549" s="27"/>
      <c r="J9549" s="27"/>
    </row>
    <row r="9550" spans="1:10" x14ac:dyDescent="0.3">
      <c r="A9550" s="27"/>
      <c r="J9550" s="27"/>
    </row>
    <row r="9551" spans="1:10" x14ac:dyDescent="0.3">
      <c r="A9551" s="27"/>
      <c r="J9551" s="27"/>
    </row>
    <row r="9552" spans="1:10" x14ac:dyDescent="0.3">
      <c r="A9552" s="27"/>
      <c r="J9552" s="27"/>
    </row>
    <row r="9553" spans="1:10" x14ac:dyDescent="0.3">
      <c r="A9553" s="27"/>
      <c r="J9553" s="27"/>
    </row>
    <row r="9554" spans="1:10" x14ac:dyDescent="0.3">
      <c r="A9554" s="27"/>
      <c r="J9554" s="27"/>
    </row>
    <row r="9555" spans="1:10" x14ac:dyDescent="0.3">
      <c r="A9555" s="27"/>
      <c r="J9555" s="27"/>
    </row>
    <row r="9556" spans="1:10" x14ac:dyDescent="0.3">
      <c r="A9556" s="27"/>
      <c r="J9556" s="27"/>
    </row>
    <row r="9557" spans="1:10" x14ac:dyDescent="0.3">
      <c r="A9557" s="27"/>
      <c r="J9557" s="27"/>
    </row>
    <row r="9558" spans="1:10" x14ac:dyDescent="0.3">
      <c r="A9558" s="27"/>
      <c r="J9558" s="27"/>
    </row>
    <row r="9559" spans="1:10" x14ac:dyDescent="0.3">
      <c r="A9559" s="27"/>
      <c r="J9559" s="27"/>
    </row>
    <row r="9560" spans="1:10" x14ac:dyDescent="0.3">
      <c r="A9560" s="27"/>
      <c r="J9560" s="27"/>
    </row>
    <row r="9561" spans="1:10" x14ac:dyDescent="0.3">
      <c r="A9561" s="27"/>
      <c r="J9561" s="27"/>
    </row>
    <row r="9562" spans="1:10" x14ac:dyDescent="0.3">
      <c r="A9562" s="27"/>
      <c r="J9562" s="27"/>
    </row>
    <row r="9563" spans="1:10" x14ac:dyDescent="0.3">
      <c r="A9563" s="27"/>
      <c r="J9563" s="27"/>
    </row>
    <row r="9564" spans="1:10" x14ac:dyDescent="0.3">
      <c r="A9564" s="27"/>
      <c r="J9564" s="27"/>
    </row>
    <row r="9565" spans="1:10" x14ac:dyDescent="0.3">
      <c r="A9565" s="27"/>
      <c r="J9565" s="27"/>
    </row>
    <row r="9566" spans="1:10" x14ac:dyDescent="0.3">
      <c r="A9566" s="27"/>
      <c r="J9566" s="27"/>
    </row>
    <row r="9567" spans="1:10" x14ac:dyDescent="0.3">
      <c r="A9567" s="27"/>
      <c r="J9567" s="27"/>
    </row>
    <row r="9568" spans="1:10" x14ac:dyDescent="0.3">
      <c r="A9568" s="27"/>
      <c r="J9568" s="27"/>
    </row>
    <row r="9569" spans="1:10" x14ac:dyDescent="0.3">
      <c r="A9569" s="27"/>
      <c r="J9569" s="27"/>
    </row>
    <row r="9570" spans="1:10" x14ac:dyDescent="0.3">
      <c r="A9570" s="27"/>
      <c r="J9570" s="27"/>
    </row>
    <row r="9571" spans="1:10" x14ac:dyDescent="0.3">
      <c r="A9571" s="27"/>
      <c r="J9571" s="27"/>
    </row>
    <row r="9572" spans="1:10" x14ac:dyDescent="0.3">
      <c r="A9572" s="27"/>
      <c r="J9572" s="27"/>
    </row>
    <row r="9573" spans="1:10" x14ac:dyDescent="0.3">
      <c r="A9573" s="27"/>
      <c r="J9573" s="27"/>
    </row>
    <row r="9574" spans="1:10" x14ac:dyDescent="0.3">
      <c r="A9574" s="27"/>
      <c r="J9574" s="27"/>
    </row>
    <row r="9575" spans="1:10" x14ac:dyDescent="0.3">
      <c r="A9575" s="27"/>
      <c r="J9575" s="27"/>
    </row>
    <row r="9576" spans="1:10" x14ac:dyDescent="0.3">
      <c r="A9576" s="27"/>
      <c r="J9576" s="27"/>
    </row>
    <row r="9577" spans="1:10" x14ac:dyDescent="0.3">
      <c r="A9577" s="27"/>
      <c r="J9577" s="27"/>
    </row>
    <row r="9578" spans="1:10" x14ac:dyDescent="0.3">
      <c r="A9578" s="27"/>
      <c r="J9578" s="27"/>
    </row>
    <row r="9579" spans="1:10" x14ac:dyDescent="0.3">
      <c r="A9579" s="27"/>
      <c r="J9579" s="27"/>
    </row>
    <row r="9580" spans="1:10" x14ac:dyDescent="0.3">
      <c r="A9580" s="27"/>
      <c r="J9580" s="27"/>
    </row>
    <row r="9581" spans="1:10" x14ac:dyDescent="0.3">
      <c r="A9581" s="27"/>
      <c r="J9581" s="27"/>
    </row>
    <row r="9582" spans="1:10" x14ac:dyDescent="0.3">
      <c r="A9582" s="27"/>
      <c r="J9582" s="27"/>
    </row>
    <row r="9583" spans="1:10" x14ac:dyDescent="0.3">
      <c r="A9583" s="27"/>
      <c r="J9583" s="27"/>
    </row>
    <row r="9584" spans="1:10" x14ac:dyDescent="0.3">
      <c r="A9584" s="27"/>
      <c r="J9584" s="27"/>
    </row>
    <row r="9585" spans="1:10" x14ac:dyDescent="0.3">
      <c r="A9585" s="27"/>
      <c r="J9585" s="27"/>
    </row>
    <row r="9586" spans="1:10" x14ac:dyDescent="0.3">
      <c r="A9586" s="27"/>
      <c r="J9586" s="27"/>
    </row>
    <row r="9587" spans="1:10" x14ac:dyDescent="0.3">
      <c r="A9587" s="27"/>
      <c r="J9587" s="27"/>
    </row>
    <row r="9588" spans="1:10" x14ac:dyDescent="0.3">
      <c r="A9588" s="27"/>
      <c r="J9588" s="27"/>
    </row>
    <row r="9589" spans="1:10" x14ac:dyDescent="0.3">
      <c r="A9589" s="27"/>
      <c r="J9589" s="27"/>
    </row>
    <row r="9590" spans="1:10" x14ac:dyDescent="0.3">
      <c r="A9590" s="27"/>
      <c r="J9590" s="27"/>
    </row>
    <row r="9591" spans="1:10" x14ac:dyDescent="0.3">
      <c r="A9591" s="27"/>
      <c r="J9591" s="27"/>
    </row>
    <row r="9592" spans="1:10" x14ac:dyDescent="0.3">
      <c r="A9592" s="27"/>
      <c r="J9592" s="27"/>
    </row>
    <row r="9593" spans="1:10" x14ac:dyDescent="0.3">
      <c r="A9593" s="27"/>
      <c r="J9593" s="27"/>
    </row>
    <row r="9594" spans="1:10" x14ac:dyDescent="0.3">
      <c r="A9594" s="27"/>
      <c r="J9594" s="27"/>
    </row>
    <row r="9595" spans="1:10" x14ac:dyDescent="0.3">
      <c r="A9595" s="27"/>
      <c r="J9595" s="27"/>
    </row>
    <row r="9596" spans="1:10" x14ac:dyDescent="0.3">
      <c r="A9596" s="27"/>
      <c r="J9596" s="27"/>
    </row>
    <row r="9597" spans="1:10" x14ac:dyDescent="0.3">
      <c r="A9597" s="27"/>
      <c r="J9597" s="27"/>
    </row>
    <row r="9598" spans="1:10" x14ac:dyDescent="0.3">
      <c r="A9598" s="27"/>
      <c r="J9598" s="27"/>
    </row>
    <row r="9599" spans="1:10" x14ac:dyDescent="0.3">
      <c r="A9599" s="27"/>
      <c r="J9599" s="27"/>
    </row>
    <row r="9600" spans="1:10" x14ac:dyDescent="0.3">
      <c r="A9600" s="27"/>
      <c r="J9600" s="27"/>
    </row>
    <row r="9601" spans="1:10" x14ac:dyDescent="0.3">
      <c r="A9601" s="27"/>
      <c r="J9601" s="27"/>
    </row>
    <row r="9602" spans="1:10" x14ac:dyDescent="0.3">
      <c r="A9602" s="27"/>
      <c r="J9602" s="27"/>
    </row>
    <row r="9603" spans="1:10" x14ac:dyDescent="0.3">
      <c r="A9603" s="27"/>
      <c r="J9603" s="27"/>
    </row>
    <row r="9604" spans="1:10" x14ac:dyDescent="0.3">
      <c r="A9604" s="27"/>
      <c r="J9604" s="27"/>
    </row>
    <row r="9605" spans="1:10" x14ac:dyDescent="0.3">
      <c r="A9605" s="27"/>
      <c r="J9605" s="27"/>
    </row>
    <row r="9606" spans="1:10" x14ac:dyDescent="0.3">
      <c r="A9606" s="27"/>
      <c r="J9606" s="27"/>
    </row>
    <row r="9607" spans="1:10" x14ac:dyDescent="0.3">
      <c r="A9607" s="27"/>
      <c r="J9607" s="27"/>
    </row>
    <row r="9608" spans="1:10" x14ac:dyDescent="0.3">
      <c r="A9608" s="27"/>
      <c r="J9608" s="27"/>
    </row>
    <row r="9609" spans="1:10" x14ac:dyDescent="0.3">
      <c r="A9609" s="27"/>
      <c r="J9609" s="27"/>
    </row>
    <row r="9610" spans="1:10" x14ac:dyDescent="0.3">
      <c r="A9610" s="27"/>
      <c r="J9610" s="27"/>
    </row>
    <row r="9611" spans="1:10" x14ac:dyDescent="0.3">
      <c r="A9611" s="27"/>
      <c r="J9611" s="27"/>
    </row>
    <row r="9612" spans="1:10" x14ac:dyDescent="0.3">
      <c r="A9612" s="27"/>
      <c r="J9612" s="27"/>
    </row>
    <row r="9613" spans="1:10" x14ac:dyDescent="0.3">
      <c r="A9613" s="27"/>
      <c r="J9613" s="27"/>
    </row>
    <row r="9614" spans="1:10" x14ac:dyDescent="0.3">
      <c r="A9614" s="27"/>
      <c r="J9614" s="27"/>
    </row>
    <row r="9615" spans="1:10" x14ac:dyDescent="0.3">
      <c r="A9615" s="27"/>
      <c r="J9615" s="27"/>
    </row>
    <row r="9616" spans="1:10" x14ac:dyDescent="0.3">
      <c r="A9616" s="27"/>
      <c r="J9616" s="27"/>
    </row>
    <row r="9617" spans="1:10" x14ac:dyDescent="0.3">
      <c r="A9617" s="27"/>
      <c r="J9617" s="27"/>
    </row>
    <row r="9618" spans="1:10" x14ac:dyDescent="0.3">
      <c r="A9618" s="27"/>
      <c r="J9618" s="27"/>
    </row>
    <row r="9619" spans="1:10" x14ac:dyDescent="0.3">
      <c r="A9619" s="27"/>
      <c r="J9619" s="27"/>
    </row>
    <row r="9620" spans="1:10" x14ac:dyDescent="0.3">
      <c r="A9620" s="27"/>
      <c r="J9620" s="27"/>
    </row>
    <row r="9621" spans="1:10" x14ac:dyDescent="0.3">
      <c r="A9621" s="27"/>
      <c r="J9621" s="27"/>
    </row>
    <row r="9622" spans="1:10" x14ac:dyDescent="0.3">
      <c r="A9622" s="27"/>
      <c r="J9622" s="27"/>
    </row>
    <row r="9623" spans="1:10" x14ac:dyDescent="0.3">
      <c r="A9623" s="27"/>
      <c r="J9623" s="27"/>
    </row>
    <row r="9624" spans="1:10" x14ac:dyDescent="0.3">
      <c r="A9624" s="27"/>
      <c r="J9624" s="27"/>
    </row>
    <row r="9625" spans="1:10" x14ac:dyDescent="0.3">
      <c r="A9625" s="27"/>
      <c r="J9625" s="27"/>
    </row>
    <row r="9626" spans="1:10" x14ac:dyDescent="0.3">
      <c r="A9626" s="27"/>
      <c r="J9626" s="27"/>
    </row>
    <row r="9627" spans="1:10" x14ac:dyDescent="0.3">
      <c r="A9627" s="27"/>
      <c r="J9627" s="27"/>
    </row>
    <row r="9628" spans="1:10" x14ac:dyDescent="0.3">
      <c r="A9628" s="27"/>
      <c r="J9628" s="27"/>
    </row>
    <row r="9629" spans="1:10" x14ac:dyDescent="0.3">
      <c r="A9629" s="27"/>
      <c r="J9629" s="27"/>
    </row>
    <row r="9630" spans="1:10" x14ac:dyDescent="0.3">
      <c r="A9630" s="27"/>
      <c r="J9630" s="27"/>
    </row>
    <row r="9631" spans="1:10" x14ac:dyDescent="0.3">
      <c r="A9631" s="27"/>
      <c r="J9631" s="27"/>
    </row>
    <row r="9632" spans="1:10" x14ac:dyDescent="0.3">
      <c r="A9632" s="27"/>
      <c r="J9632" s="27"/>
    </row>
    <row r="9633" spans="1:10" x14ac:dyDescent="0.3">
      <c r="A9633" s="27"/>
      <c r="J9633" s="27"/>
    </row>
    <row r="9634" spans="1:10" x14ac:dyDescent="0.3">
      <c r="A9634" s="27"/>
      <c r="J9634" s="27"/>
    </row>
    <row r="9635" spans="1:10" x14ac:dyDescent="0.3">
      <c r="A9635" s="27"/>
      <c r="J9635" s="27"/>
    </row>
    <row r="9636" spans="1:10" x14ac:dyDescent="0.3">
      <c r="A9636" s="27"/>
      <c r="J9636" s="27"/>
    </row>
    <row r="9637" spans="1:10" x14ac:dyDescent="0.3">
      <c r="A9637" s="27"/>
      <c r="J9637" s="27"/>
    </row>
    <row r="9638" spans="1:10" x14ac:dyDescent="0.3">
      <c r="A9638" s="27"/>
      <c r="J9638" s="27"/>
    </row>
    <row r="9639" spans="1:10" x14ac:dyDescent="0.3">
      <c r="A9639" s="27"/>
      <c r="J9639" s="27"/>
    </row>
    <row r="9640" spans="1:10" x14ac:dyDescent="0.3">
      <c r="A9640" s="27"/>
      <c r="J9640" s="27"/>
    </row>
    <row r="9641" spans="1:10" x14ac:dyDescent="0.3">
      <c r="A9641" s="27"/>
      <c r="J9641" s="27"/>
    </row>
    <row r="9642" spans="1:10" x14ac:dyDescent="0.3">
      <c r="A9642" s="27"/>
      <c r="J9642" s="27"/>
    </row>
    <row r="9643" spans="1:10" x14ac:dyDescent="0.3">
      <c r="A9643" s="27"/>
      <c r="J9643" s="27"/>
    </row>
    <row r="9644" spans="1:10" x14ac:dyDescent="0.3">
      <c r="A9644" s="27"/>
      <c r="J9644" s="27"/>
    </row>
    <row r="9645" spans="1:10" x14ac:dyDescent="0.3">
      <c r="A9645" s="27"/>
      <c r="J9645" s="27"/>
    </row>
    <row r="9646" spans="1:10" x14ac:dyDescent="0.3">
      <c r="A9646" s="27"/>
      <c r="J9646" s="27"/>
    </row>
    <row r="9647" spans="1:10" x14ac:dyDescent="0.3">
      <c r="A9647" s="27"/>
      <c r="J9647" s="27"/>
    </row>
    <row r="9648" spans="1:10" x14ac:dyDescent="0.3">
      <c r="A9648" s="27"/>
      <c r="J9648" s="27"/>
    </row>
    <row r="9649" spans="1:10" x14ac:dyDescent="0.3">
      <c r="A9649" s="27"/>
      <c r="J9649" s="27"/>
    </row>
    <row r="9650" spans="1:10" x14ac:dyDescent="0.3">
      <c r="A9650" s="27"/>
      <c r="J9650" s="27"/>
    </row>
    <row r="9651" spans="1:10" x14ac:dyDescent="0.3">
      <c r="A9651" s="27"/>
      <c r="J9651" s="27"/>
    </row>
    <row r="9652" spans="1:10" x14ac:dyDescent="0.3">
      <c r="A9652" s="27"/>
      <c r="J9652" s="27"/>
    </row>
    <row r="9653" spans="1:10" x14ac:dyDescent="0.3">
      <c r="A9653" s="27"/>
      <c r="J9653" s="27"/>
    </row>
    <row r="9654" spans="1:10" x14ac:dyDescent="0.3">
      <c r="A9654" s="27"/>
      <c r="J9654" s="27"/>
    </row>
    <row r="9655" spans="1:10" x14ac:dyDescent="0.3">
      <c r="A9655" s="27"/>
      <c r="J9655" s="27"/>
    </row>
    <row r="9656" spans="1:10" x14ac:dyDescent="0.3">
      <c r="A9656" s="27"/>
      <c r="J9656" s="27"/>
    </row>
    <row r="9657" spans="1:10" x14ac:dyDescent="0.3">
      <c r="A9657" s="27"/>
      <c r="J9657" s="27"/>
    </row>
    <row r="9658" spans="1:10" x14ac:dyDescent="0.3">
      <c r="A9658" s="27"/>
      <c r="J9658" s="27"/>
    </row>
    <row r="9659" spans="1:10" x14ac:dyDescent="0.3">
      <c r="A9659" s="27"/>
      <c r="J9659" s="27"/>
    </row>
    <row r="9660" spans="1:10" x14ac:dyDescent="0.3">
      <c r="A9660" s="27"/>
      <c r="J9660" s="27"/>
    </row>
    <row r="9661" spans="1:10" x14ac:dyDescent="0.3">
      <c r="A9661" s="27"/>
      <c r="J9661" s="27"/>
    </row>
    <row r="9662" spans="1:10" x14ac:dyDescent="0.3">
      <c r="A9662" s="27"/>
      <c r="J9662" s="27"/>
    </row>
    <row r="9663" spans="1:10" x14ac:dyDescent="0.3">
      <c r="A9663" s="27"/>
      <c r="J9663" s="27"/>
    </row>
    <row r="9664" spans="1:10" x14ac:dyDescent="0.3">
      <c r="A9664" s="27"/>
      <c r="J9664" s="27"/>
    </row>
    <row r="9665" spans="1:10" x14ac:dyDescent="0.3">
      <c r="A9665" s="27"/>
      <c r="J9665" s="27"/>
    </row>
    <row r="9666" spans="1:10" x14ac:dyDescent="0.3">
      <c r="A9666" s="27"/>
      <c r="J9666" s="27"/>
    </row>
    <row r="9667" spans="1:10" x14ac:dyDescent="0.3">
      <c r="A9667" s="27"/>
      <c r="J9667" s="27"/>
    </row>
    <row r="9668" spans="1:10" x14ac:dyDescent="0.3">
      <c r="A9668" s="27"/>
      <c r="J9668" s="27"/>
    </row>
    <row r="9669" spans="1:10" x14ac:dyDescent="0.3">
      <c r="A9669" s="27"/>
      <c r="J9669" s="27"/>
    </row>
    <row r="9670" spans="1:10" x14ac:dyDescent="0.3">
      <c r="A9670" s="27"/>
      <c r="J9670" s="27"/>
    </row>
    <row r="9671" spans="1:10" x14ac:dyDescent="0.3">
      <c r="A9671" s="27"/>
      <c r="J9671" s="27"/>
    </row>
    <row r="9672" spans="1:10" x14ac:dyDescent="0.3">
      <c r="A9672" s="27"/>
      <c r="J9672" s="27"/>
    </row>
    <row r="9673" spans="1:10" x14ac:dyDescent="0.3">
      <c r="A9673" s="27"/>
      <c r="J9673" s="27"/>
    </row>
    <row r="9674" spans="1:10" x14ac:dyDescent="0.3">
      <c r="A9674" s="27"/>
      <c r="J9674" s="27"/>
    </row>
    <row r="9675" spans="1:10" x14ac:dyDescent="0.3">
      <c r="A9675" s="27"/>
      <c r="J9675" s="27"/>
    </row>
    <row r="9676" spans="1:10" x14ac:dyDescent="0.3">
      <c r="A9676" s="27"/>
      <c r="J9676" s="27"/>
    </row>
    <row r="9677" spans="1:10" x14ac:dyDescent="0.3">
      <c r="A9677" s="27"/>
      <c r="J9677" s="27"/>
    </row>
    <row r="9678" spans="1:10" x14ac:dyDescent="0.3">
      <c r="A9678" s="27"/>
      <c r="J9678" s="27"/>
    </row>
    <row r="9679" spans="1:10" x14ac:dyDescent="0.3">
      <c r="A9679" s="27"/>
      <c r="J9679" s="27"/>
    </row>
    <row r="9680" spans="1:10" x14ac:dyDescent="0.3">
      <c r="A9680" s="27"/>
      <c r="J9680" s="27"/>
    </row>
    <row r="9681" spans="1:10" x14ac:dyDescent="0.3">
      <c r="A9681" s="27"/>
      <c r="J9681" s="27"/>
    </row>
    <row r="9682" spans="1:10" x14ac:dyDescent="0.3">
      <c r="A9682" s="27"/>
      <c r="J9682" s="27"/>
    </row>
    <row r="9683" spans="1:10" x14ac:dyDescent="0.3">
      <c r="A9683" s="27"/>
      <c r="J9683" s="27"/>
    </row>
    <row r="9684" spans="1:10" x14ac:dyDescent="0.3">
      <c r="A9684" s="27"/>
      <c r="J9684" s="27"/>
    </row>
    <row r="9685" spans="1:10" x14ac:dyDescent="0.3">
      <c r="A9685" s="27"/>
      <c r="J9685" s="27"/>
    </row>
    <row r="9686" spans="1:10" x14ac:dyDescent="0.3">
      <c r="A9686" s="27"/>
      <c r="J9686" s="27"/>
    </row>
    <row r="9687" spans="1:10" x14ac:dyDescent="0.3">
      <c r="A9687" s="27"/>
      <c r="J9687" s="27"/>
    </row>
    <row r="9688" spans="1:10" x14ac:dyDescent="0.3">
      <c r="A9688" s="27"/>
      <c r="J9688" s="27"/>
    </row>
    <row r="9689" spans="1:10" x14ac:dyDescent="0.3">
      <c r="A9689" s="27"/>
      <c r="J9689" s="27"/>
    </row>
    <row r="9690" spans="1:10" x14ac:dyDescent="0.3">
      <c r="A9690" s="27"/>
      <c r="J9690" s="27"/>
    </row>
    <row r="9691" spans="1:10" x14ac:dyDescent="0.3">
      <c r="A9691" s="27"/>
      <c r="J9691" s="27"/>
    </row>
    <row r="9692" spans="1:10" x14ac:dyDescent="0.3">
      <c r="A9692" s="27"/>
      <c r="J9692" s="27"/>
    </row>
    <row r="9693" spans="1:10" x14ac:dyDescent="0.3">
      <c r="A9693" s="27"/>
      <c r="J9693" s="27"/>
    </row>
    <row r="9694" spans="1:10" x14ac:dyDescent="0.3">
      <c r="A9694" s="27"/>
      <c r="J9694" s="27"/>
    </row>
    <row r="9695" spans="1:10" x14ac:dyDescent="0.3">
      <c r="A9695" s="27"/>
      <c r="J9695" s="27"/>
    </row>
    <row r="9696" spans="1:10" x14ac:dyDescent="0.3">
      <c r="A9696" s="27"/>
      <c r="J9696" s="27"/>
    </row>
    <row r="9697" spans="1:10" x14ac:dyDescent="0.3">
      <c r="A9697" s="27"/>
      <c r="J9697" s="27"/>
    </row>
    <row r="9698" spans="1:10" x14ac:dyDescent="0.3">
      <c r="A9698" s="27"/>
      <c r="J9698" s="27"/>
    </row>
    <row r="9699" spans="1:10" x14ac:dyDescent="0.3">
      <c r="A9699" s="27"/>
      <c r="J9699" s="27"/>
    </row>
    <row r="9700" spans="1:10" x14ac:dyDescent="0.3">
      <c r="A9700" s="27"/>
      <c r="J9700" s="27"/>
    </row>
    <row r="9701" spans="1:10" x14ac:dyDescent="0.3">
      <c r="A9701" s="27"/>
      <c r="J9701" s="27"/>
    </row>
    <row r="9702" spans="1:10" x14ac:dyDescent="0.3">
      <c r="A9702" s="27"/>
      <c r="J9702" s="27"/>
    </row>
    <row r="9703" spans="1:10" x14ac:dyDescent="0.3">
      <c r="A9703" s="27"/>
      <c r="J9703" s="27"/>
    </row>
    <row r="9704" spans="1:10" x14ac:dyDescent="0.3">
      <c r="A9704" s="27"/>
      <c r="J9704" s="27"/>
    </row>
    <row r="9705" spans="1:10" x14ac:dyDescent="0.3">
      <c r="A9705" s="27"/>
      <c r="J9705" s="27"/>
    </row>
    <row r="9706" spans="1:10" x14ac:dyDescent="0.3">
      <c r="A9706" s="27"/>
      <c r="J9706" s="27"/>
    </row>
    <row r="9707" spans="1:10" x14ac:dyDescent="0.3">
      <c r="A9707" s="27"/>
      <c r="J9707" s="27"/>
    </row>
    <row r="9708" spans="1:10" x14ac:dyDescent="0.3">
      <c r="A9708" s="27"/>
      <c r="J9708" s="27"/>
    </row>
    <row r="9709" spans="1:10" x14ac:dyDescent="0.3">
      <c r="A9709" s="27"/>
      <c r="J9709" s="27"/>
    </row>
    <row r="9710" spans="1:10" x14ac:dyDescent="0.3">
      <c r="A9710" s="27"/>
      <c r="J9710" s="27"/>
    </row>
    <row r="9711" spans="1:10" x14ac:dyDescent="0.3">
      <c r="A9711" s="27"/>
      <c r="J9711" s="27"/>
    </row>
    <row r="9712" spans="1:10" x14ac:dyDescent="0.3">
      <c r="A9712" s="27"/>
      <c r="J9712" s="27"/>
    </row>
    <row r="9713" spans="1:10" x14ac:dyDescent="0.3">
      <c r="A9713" s="27"/>
      <c r="J9713" s="27"/>
    </row>
    <row r="9714" spans="1:10" x14ac:dyDescent="0.3">
      <c r="A9714" s="27"/>
      <c r="J9714" s="27"/>
    </row>
    <row r="9715" spans="1:10" x14ac:dyDescent="0.3">
      <c r="A9715" s="27"/>
      <c r="J9715" s="27"/>
    </row>
    <row r="9716" spans="1:10" x14ac:dyDescent="0.3">
      <c r="A9716" s="27"/>
      <c r="J9716" s="27"/>
    </row>
    <row r="9717" spans="1:10" x14ac:dyDescent="0.3">
      <c r="A9717" s="27"/>
      <c r="J9717" s="27"/>
    </row>
    <row r="9718" spans="1:10" x14ac:dyDescent="0.3">
      <c r="A9718" s="27"/>
      <c r="J9718" s="27"/>
    </row>
    <row r="9719" spans="1:10" x14ac:dyDescent="0.3">
      <c r="A9719" s="27"/>
      <c r="J9719" s="27"/>
    </row>
    <row r="9720" spans="1:10" x14ac:dyDescent="0.3">
      <c r="A9720" s="27"/>
      <c r="J9720" s="27"/>
    </row>
    <row r="9721" spans="1:10" x14ac:dyDescent="0.3">
      <c r="A9721" s="27"/>
      <c r="J9721" s="27"/>
    </row>
    <row r="9722" spans="1:10" x14ac:dyDescent="0.3">
      <c r="A9722" s="27"/>
      <c r="J9722" s="27"/>
    </row>
    <row r="9723" spans="1:10" x14ac:dyDescent="0.3">
      <c r="A9723" s="27"/>
      <c r="J9723" s="27"/>
    </row>
    <row r="9724" spans="1:10" x14ac:dyDescent="0.3">
      <c r="A9724" s="27"/>
      <c r="J9724" s="27"/>
    </row>
    <row r="9725" spans="1:10" x14ac:dyDescent="0.3">
      <c r="A9725" s="27"/>
      <c r="J9725" s="27"/>
    </row>
    <row r="9726" spans="1:10" x14ac:dyDescent="0.3">
      <c r="A9726" s="27"/>
      <c r="J9726" s="27"/>
    </row>
    <row r="9727" spans="1:10" x14ac:dyDescent="0.3">
      <c r="A9727" s="27"/>
      <c r="J9727" s="27"/>
    </row>
    <row r="9728" spans="1:10" x14ac:dyDescent="0.3">
      <c r="A9728" s="27"/>
      <c r="J9728" s="27"/>
    </row>
    <row r="9729" spans="1:10" x14ac:dyDescent="0.3">
      <c r="A9729" s="27"/>
      <c r="J9729" s="27"/>
    </row>
    <row r="9730" spans="1:10" x14ac:dyDescent="0.3">
      <c r="A9730" s="27"/>
      <c r="J9730" s="27"/>
    </row>
    <row r="9731" spans="1:10" x14ac:dyDescent="0.3">
      <c r="A9731" s="27"/>
      <c r="J9731" s="27"/>
    </row>
    <row r="9732" spans="1:10" x14ac:dyDescent="0.3">
      <c r="A9732" s="27"/>
      <c r="J9732" s="27"/>
    </row>
    <row r="9733" spans="1:10" x14ac:dyDescent="0.3">
      <c r="A9733" s="27"/>
      <c r="J9733" s="27"/>
    </row>
    <row r="9734" spans="1:10" x14ac:dyDescent="0.3">
      <c r="A9734" s="27"/>
      <c r="J9734" s="27"/>
    </row>
    <row r="9735" spans="1:10" x14ac:dyDescent="0.3">
      <c r="A9735" s="27"/>
      <c r="J9735" s="27"/>
    </row>
    <row r="9736" spans="1:10" x14ac:dyDescent="0.3">
      <c r="A9736" s="27"/>
      <c r="J9736" s="27"/>
    </row>
    <row r="9737" spans="1:10" x14ac:dyDescent="0.3">
      <c r="A9737" s="27"/>
      <c r="J9737" s="27"/>
    </row>
    <row r="9738" spans="1:10" x14ac:dyDescent="0.3">
      <c r="A9738" s="27"/>
      <c r="J9738" s="27"/>
    </row>
    <row r="9739" spans="1:10" x14ac:dyDescent="0.3">
      <c r="A9739" s="27"/>
      <c r="J9739" s="27"/>
    </row>
    <row r="9740" spans="1:10" x14ac:dyDescent="0.3">
      <c r="A9740" s="27"/>
      <c r="J9740" s="27"/>
    </row>
    <row r="9741" spans="1:10" x14ac:dyDescent="0.3">
      <c r="A9741" s="27"/>
      <c r="J9741" s="27"/>
    </row>
    <row r="9742" spans="1:10" x14ac:dyDescent="0.3">
      <c r="A9742" s="27"/>
      <c r="J9742" s="27"/>
    </row>
    <row r="9743" spans="1:10" x14ac:dyDescent="0.3">
      <c r="A9743" s="27"/>
      <c r="J9743" s="27"/>
    </row>
    <row r="9744" spans="1:10" x14ac:dyDescent="0.3">
      <c r="A9744" s="27"/>
      <c r="J9744" s="27"/>
    </row>
    <row r="9745" spans="1:10" x14ac:dyDescent="0.3">
      <c r="A9745" s="27"/>
      <c r="J9745" s="27"/>
    </row>
    <row r="9746" spans="1:10" x14ac:dyDescent="0.3">
      <c r="A9746" s="27"/>
      <c r="J9746" s="27"/>
    </row>
    <row r="9747" spans="1:10" x14ac:dyDescent="0.3">
      <c r="A9747" s="27"/>
      <c r="J9747" s="27"/>
    </row>
    <row r="9748" spans="1:10" x14ac:dyDescent="0.3">
      <c r="A9748" s="27"/>
      <c r="J9748" s="27"/>
    </row>
    <row r="9749" spans="1:10" x14ac:dyDescent="0.3">
      <c r="A9749" s="27"/>
      <c r="J9749" s="27"/>
    </row>
    <row r="9750" spans="1:10" x14ac:dyDescent="0.3">
      <c r="A9750" s="27"/>
      <c r="J9750" s="27"/>
    </row>
    <row r="9751" spans="1:10" x14ac:dyDescent="0.3">
      <c r="A9751" s="27"/>
      <c r="J9751" s="27"/>
    </row>
    <row r="9752" spans="1:10" x14ac:dyDescent="0.3">
      <c r="A9752" s="27"/>
      <c r="J9752" s="27"/>
    </row>
    <row r="9753" spans="1:10" x14ac:dyDescent="0.3">
      <c r="A9753" s="27"/>
      <c r="J9753" s="27"/>
    </row>
    <row r="9754" spans="1:10" x14ac:dyDescent="0.3">
      <c r="A9754" s="27"/>
      <c r="J9754" s="27"/>
    </row>
    <row r="9755" spans="1:10" x14ac:dyDescent="0.3">
      <c r="A9755" s="27"/>
      <c r="J9755" s="27"/>
    </row>
    <row r="9756" spans="1:10" x14ac:dyDescent="0.3">
      <c r="A9756" s="27"/>
      <c r="J9756" s="27"/>
    </row>
    <row r="9757" spans="1:10" x14ac:dyDescent="0.3">
      <c r="A9757" s="27"/>
      <c r="J9757" s="27"/>
    </row>
    <row r="9758" spans="1:10" x14ac:dyDescent="0.3">
      <c r="A9758" s="27"/>
      <c r="J9758" s="27"/>
    </row>
    <row r="9759" spans="1:10" x14ac:dyDescent="0.3">
      <c r="A9759" s="27"/>
      <c r="J9759" s="27"/>
    </row>
    <row r="9760" spans="1:10" x14ac:dyDescent="0.3">
      <c r="A9760" s="27"/>
      <c r="J9760" s="27"/>
    </row>
    <row r="9761" spans="1:10" x14ac:dyDescent="0.3">
      <c r="A9761" s="27"/>
      <c r="J9761" s="27"/>
    </row>
    <row r="9762" spans="1:10" x14ac:dyDescent="0.3">
      <c r="A9762" s="27"/>
      <c r="J9762" s="27"/>
    </row>
    <row r="9763" spans="1:10" x14ac:dyDescent="0.3">
      <c r="A9763" s="27"/>
      <c r="J9763" s="27"/>
    </row>
    <row r="9764" spans="1:10" x14ac:dyDescent="0.3">
      <c r="A9764" s="27"/>
      <c r="J9764" s="27"/>
    </row>
    <row r="9765" spans="1:10" x14ac:dyDescent="0.3">
      <c r="A9765" s="27"/>
      <c r="J9765" s="27"/>
    </row>
    <row r="9766" spans="1:10" x14ac:dyDescent="0.3">
      <c r="A9766" s="27"/>
      <c r="J9766" s="27"/>
    </row>
    <row r="9767" spans="1:10" x14ac:dyDescent="0.3">
      <c r="A9767" s="27"/>
      <c r="J9767" s="27"/>
    </row>
    <row r="9768" spans="1:10" x14ac:dyDescent="0.3">
      <c r="A9768" s="27"/>
      <c r="J9768" s="27"/>
    </row>
    <row r="9769" spans="1:10" x14ac:dyDescent="0.3">
      <c r="A9769" s="27"/>
      <c r="J9769" s="27"/>
    </row>
    <row r="9770" spans="1:10" x14ac:dyDescent="0.3">
      <c r="A9770" s="27"/>
      <c r="J9770" s="27"/>
    </row>
    <row r="9771" spans="1:10" x14ac:dyDescent="0.3">
      <c r="A9771" s="27"/>
      <c r="J9771" s="27"/>
    </row>
    <row r="9772" spans="1:10" x14ac:dyDescent="0.3">
      <c r="A9772" s="27"/>
      <c r="J9772" s="27"/>
    </row>
    <row r="9773" spans="1:10" x14ac:dyDescent="0.3">
      <c r="A9773" s="27"/>
      <c r="J9773" s="27"/>
    </row>
    <row r="9774" spans="1:10" x14ac:dyDescent="0.3">
      <c r="A9774" s="27"/>
      <c r="J9774" s="27"/>
    </row>
    <row r="9775" spans="1:10" x14ac:dyDescent="0.3">
      <c r="A9775" s="27"/>
      <c r="J9775" s="27"/>
    </row>
    <row r="9776" spans="1:10" x14ac:dyDescent="0.3">
      <c r="A9776" s="27"/>
      <c r="J9776" s="27"/>
    </row>
    <row r="9777" spans="1:10" x14ac:dyDescent="0.3">
      <c r="A9777" s="27"/>
      <c r="J9777" s="27"/>
    </row>
    <row r="9778" spans="1:10" x14ac:dyDescent="0.3">
      <c r="A9778" s="27"/>
      <c r="J9778" s="27"/>
    </row>
    <row r="9779" spans="1:10" x14ac:dyDescent="0.3">
      <c r="A9779" s="27"/>
      <c r="J9779" s="27"/>
    </row>
    <row r="9780" spans="1:10" x14ac:dyDescent="0.3">
      <c r="A9780" s="27"/>
      <c r="J9780" s="27"/>
    </row>
    <row r="9781" spans="1:10" x14ac:dyDescent="0.3">
      <c r="A9781" s="27"/>
      <c r="J9781" s="27"/>
    </row>
    <row r="9782" spans="1:10" x14ac:dyDescent="0.3">
      <c r="A9782" s="27"/>
      <c r="J9782" s="27"/>
    </row>
    <row r="9783" spans="1:10" x14ac:dyDescent="0.3">
      <c r="A9783" s="27"/>
      <c r="J9783" s="27"/>
    </row>
    <row r="9784" spans="1:10" x14ac:dyDescent="0.3">
      <c r="A9784" s="27"/>
      <c r="J9784" s="27"/>
    </row>
    <row r="9785" spans="1:10" x14ac:dyDescent="0.3">
      <c r="A9785" s="27"/>
      <c r="J9785" s="27"/>
    </row>
    <row r="9786" spans="1:10" x14ac:dyDescent="0.3">
      <c r="A9786" s="27"/>
      <c r="J9786" s="27"/>
    </row>
    <row r="9787" spans="1:10" x14ac:dyDescent="0.3">
      <c r="A9787" s="27"/>
      <c r="J9787" s="27"/>
    </row>
    <row r="9788" spans="1:10" x14ac:dyDescent="0.3">
      <c r="A9788" s="27"/>
      <c r="J9788" s="27"/>
    </row>
    <row r="9789" spans="1:10" x14ac:dyDescent="0.3">
      <c r="A9789" s="27"/>
      <c r="J9789" s="27"/>
    </row>
    <row r="9790" spans="1:10" x14ac:dyDescent="0.3">
      <c r="A9790" s="27"/>
      <c r="J9790" s="27"/>
    </row>
    <row r="9791" spans="1:10" x14ac:dyDescent="0.3">
      <c r="A9791" s="27"/>
      <c r="J9791" s="27"/>
    </row>
    <row r="9792" spans="1:10" x14ac:dyDescent="0.3">
      <c r="A9792" s="27"/>
      <c r="J9792" s="27"/>
    </row>
    <row r="9793" spans="1:10" x14ac:dyDescent="0.3">
      <c r="A9793" s="27"/>
      <c r="J9793" s="27"/>
    </row>
    <row r="9794" spans="1:10" x14ac:dyDescent="0.3">
      <c r="A9794" s="27"/>
      <c r="J9794" s="27"/>
    </row>
    <row r="9795" spans="1:10" x14ac:dyDescent="0.3">
      <c r="A9795" s="27"/>
      <c r="J9795" s="27"/>
    </row>
    <row r="9796" spans="1:10" x14ac:dyDescent="0.3">
      <c r="A9796" s="27"/>
      <c r="J9796" s="27"/>
    </row>
    <row r="9797" spans="1:10" x14ac:dyDescent="0.3">
      <c r="A9797" s="27"/>
      <c r="J9797" s="27"/>
    </row>
    <row r="9798" spans="1:10" x14ac:dyDescent="0.3">
      <c r="A9798" s="27"/>
      <c r="J9798" s="27"/>
    </row>
    <row r="9799" spans="1:10" x14ac:dyDescent="0.3">
      <c r="A9799" s="27"/>
      <c r="J9799" s="27"/>
    </row>
    <row r="9800" spans="1:10" x14ac:dyDescent="0.3">
      <c r="A9800" s="27"/>
      <c r="J9800" s="27"/>
    </row>
    <row r="9801" spans="1:10" x14ac:dyDescent="0.3">
      <c r="A9801" s="27"/>
      <c r="J9801" s="27"/>
    </row>
    <row r="9802" spans="1:10" x14ac:dyDescent="0.3">
      <c r="A9802" s="27"/>
      <c r="J9802" s="27"/>
    </row>
    <row r="9803" spans="1:10" x14ac:dyDescent="0.3">
      <c r="A9803" s="27"/>
      <c r="J9803" s="27"/>
    </row>
    <row r="9804" spans="1:10" x14ac:dyDescent="0.3">
      <c r="A9804" s="27"/>
      <c r="J9804" s="27"/>
    </row>
    <row r="9805" spans="1:10" x14ac:dyDescent="0.3">
      <c r="A9805" s="27"/>
      <c r="J9805" s="27"/>
    </row>
    <row r="9806" spans="1:10" x14ac:dyDescent="0.3">
      <c r="A9806" s="27"/>
      <c r="J9806" s="27"/>
    </row>
    <row r="9807" spans="1:10" x14ac:dyDescent="0.3">
      <c r="A9807" s="27"/>
      <c r="J9807" s="27"/>
    </row>
    <row r="9808" spans="1:10" x14ac:dyDescent="0.3">
      <c r="A9808" s="27"/>
      <c r="J9808" s="27"/>
    </row>
    <row r="9809" spans="1:10" x14ac:dyDescent="0.3">
      <c r="A9809" s="27"/>
      <c r="J9809" s="27"/>
    </row>
    <row r="9810" spans="1:10" x14ac:dyDescent="0.3">
      <c r="A9810" s="27"/>
      <c r="J9810" s="27"/>
    </row>
    <row r="9811" spans="1:10" x14ac:dyDescent="0.3">
      <c r="A9811" s="27"/>
      <c r="J9811" s="27"/>
    </row>
    <row r="9812" spans="1:10" x14ac:dyDescent="0.3">
      <c r="A9812" s="27"/>
      <c r="J9812" s="27"/>
    </row>
    <row r="9813" spans="1:10" x14ac:dyDescent="0.3">
      <c r="A9813" s="27"/>
      <c r="J9813" s="27"/>
    </row>
    <row r="9814" spans="1:10" x14ac:dyDescent="0.3">
      <c r="A9814" s="27"/>
      <c r="J9814" s="27"/>
    </row>
    <row r="9815" spans="1:10" x14ac:dyDescent="0.3">
      <c r="A9815" s="27"/>
      <c r="J9815" s="27"/>
    </row>
    <row r="9816" spans="1:10" x14ac:dyDescent="0.3">
      <c r="A9816" s="27"/>
      <c r="J9816" s="27"/>
    </row>
    <row r="9817" spans="1:10" x14ac:dyDescent="0.3">
      <c r="A9817" s="27"/>
      <c r="J9817" s="27"/>
    </row>
    <row r="9818" spans="1:10" x14ac:dyDescent="0.3">
      <c r="A9818" s="27"/>
      <c r="J9818" s="27"/>
    </row>
    <row r="9819" spans="1:10" x14ac:dyDescent="0.3">
      <c r="A9819" s="27"/>
      <c r="J9819" s="27"/>
    </row>
    <row r="9820" spans="1:10" x14ac:dyDescent="0.3">
      <c r="A9820" s="27"/>
      <c r="J9820" s="27"/>
    </row>
    <row r="9821" spans="1:10" x14ac:dyDescent="0.3">
      <c r="A9821" s="27"/>
      <c r="J9821" s="27"/>
    </row>
    <row r="9822" spans="1:10" x14ac:dyDescent="0.3">
      <c r="A9822" s="27"/>
      <c r="J9822" s="27"/>
    </row>
    <row r="9823" spans="1:10" x14ac:dyDescent="0.3">
      <c r="A9823" s="27"/>
      <c r="J9823" s="27"/>
    </row>
    <row r="9824" spans="1:10" x14ac:dyDescent="0.3">
      <c r="A9824" s="27"/>
      <c r="J9824" s="27"/>
    </row>
    <row r="9825" spans="1:10" x14ac:dyDescent="0.3">
      <c r="A9825" s="27"/>
      <c r="J9825" s="27"/>
    </row>
    <row r="9826" spans="1:10" x14ac:dyDescent="0.3">
      <c r="A9826" s="27"/>
      <c r="J9826" s="27"/>
    </row>
    <row r="9827" spans="1:10" x14ac:dyDescent="0.3">
      <c r="A9827" s="27"/>
      <c r="J9827" s="27"/>
    </row>
    <row r="9828" spans="1:10" x14ac:dyDescent="0.3">
      <c r="A9828" s="27"/>
      <c r="J9828" s="27"/>
    </row>
    <row r="9829" spans="1:10" x14ac:dyDescent="0.3">
      <c r="A9829" s="27"/>
      <c r="J9829" s="27"/>
    </row>
    <row r="9830" spans="1:10" x14ac:dyDescent="0.3">
      <c r="A9830" s="27"/>
      <c r="J9830" s="27"/>
    </row>
    <row r="9831" spans="1:10" x14ac:dyDescent="0.3">
      <c r="A9831" s="27"/>
      <c r="J9831" s="27"/>
    </row>
    <row r="9832" spans="1:10" x14ac:dyDescent="0.3">
      <c r="A9832" s="27"/>
      <c r="J9832" s="27"/>
    </row>
    <row r="9833" spans="1:10" x14ac:dyDescent="0.3">
      <c r="A9833" s="27"/>
      <c r="J9833" s="27"/>
    </row>
    <row r="9834" spans="1:10" x14ac:dyDescent="0.3">
      <c r="A9834" s="27"/>
      <c r="J9834" s="27"/>
    </row>
    <row r="9835" spans="1:10" x14ac:dyDescent="0.3">
      <c r="A9835" s="27"/>
      <c r="J9835" s="27"/>
    </row>
    <row r="9836" spans="1:10" x14ac:dyDescent="0.3">
      <c r="A9836" s="27"/>
      <c r="J9836" s="27"/>
    </row>
    <row r="9837" spans="1:10" x14ac:dyDescent="0.3">
      <c r="A9837" s="27"/>
      <c r="J9837" s="27"/>
    </row>
    <row r="9838" spans="1:10" x14ac:dyDescent="0.3">
      <c r="A9838" s="27"/>
      <c r="J9838" s="27"/>
    </row>
    <row r="9839" spans="1:10" x14ac:dyDescent="0.3">
      <c r="A9839" s="27"/>
      <c r="J9839" s="27"/>
    </row>
    <row r="9840" spans="1:10" x14ac:dyDescent="0.3">
      <c r="A9840" s="27"/>
      <c r="J9840" s="27"/>
    </row>
    <row r="9841" spans="1:10" x14ac:dyDescent="0.3">
      <c r="A9841" s="27"/>
      <c r="J9841" s="27"/>
    </row>
    <row r="9842" spans="1:10" x14ac:dyDescent="0.3">
      <c r="A9842" s="27"/>
      <c r="J9842" s="27"/>
    </row>
    <row r="9843" spans="1:10" x14ac:dyDescent="0.3">
      <c r="A9843" s="27"/>
      <c r="J9843" s="27"/>
    </row>
    <row r="9844" spans="1:10" x14ac:dyDescent="0.3">
      <c r="A9844" s="27"/>
      <c r="J9844" s="27"/>
    </row>
    <row r="9845" spans="1:10" x14ac:dyDescent="0.3">
      <c r="A9845" s="27"/>
      <c r="J9845" s="27"/>
    </row>
    <row r="9846" spans="1:10" x14ac:dyDescent="0.3">
      <c r="A9846" s="27"/>
      <c r="J9846" s="27"/>
    </row>
    <row r="9847" spans="1:10" x14ac:dyDescent="0.3">
      <c r="A9847" s="27"/>
      <c r="J9847" s="27"/>
    </row>
    <row r="9848" spans="1:10" x14ac:dyDescent="0.3">
      <c r="A9848" s="27"/>
      <c r="J9848" s="27"/>
    </row>
    <row r="9849" spans="1:10" x14ac:dyDescent="0.3">
      <c r="A9849" s="27"/>
      <c r="J9849" s="27"/>
    </row>
    <row r="9850" spans="1:10" x14ac:dyDescent="0.3">
      <c r="A9850" s="27"/>
      <c r="J9850" s="27"/>
    </row>
    <row r="9851" spans="1:10" x14ac:dyDescent="0.3">
      <c r="A9851" s="27"/>
      <c r="J9851" s="27"/>
    </row>
    <row r="9852" spans="1:10" x14ac:dyDescent="0.3">
      <c r="A9852" s="27"/>
      <c r="J9852" s="27"/>
    </row>
    <row r="9853" spans="1:10" x14ac:dyDescent="0.3">
      <c r="A9853" s="27"/>
      <c r="J9853" s="27"/>
    </row>
    <row r="9854" spans="1:10" x14ac:dyDescent="0.3">
      <c r="A9854" s="27"/>
      <c r="J9854" s="27"/>
    </row>
    <row r="9855" spans="1:10" x14ac:dyDescent="0.3">
      <c r="A9855" s="27"/>
      <c r="J9855" s="27"/>
    </row>
    <row r="9856" spans="1:10" x14ac:dyDescent="0.3">
      <c r="A9856" s="27"/>
      <c r="J9856" s="27"/>
    </row>
    <row r="9857" spans="1:10" x14ac:dyDescent="0.3">
      <c r="A9857" s="27"/>
      <c r="J9857" s="27"/>
    </row>
    <row r="9858" spans="1:10" x14ac:dyDescent="0.3">
      <c r="A9858" s="27"/>
      <c r="J9858" s="27"/>
    </row>
    <row r="9859" spans="1:10" x14ac:dyDescent="0.3">
      <c r="A9859" s="27"/>
      <c r="J9859" s="27"/>
    </row>
    <row r="9860" spans="1:10" x14ac:dyDescent="0.3">
      <c r="A9860" s="27"/>
      <c r="J9860" s="27"/>
    </row>
    <row r="9861" spans="1:10" x14ac:dyDescent="0.3">
      <c r="A9861" s="27"/>
      <c r="J9861" s="27"/>
    </row>
    <row r="9862" spans="1:10" x14ac:dyDescent="0.3">
      <c r="A9862" s="27"/>
      <c r="J9862" s="27"/>
    </row>
    <row r="9863" spans="1:10" x14ac:dyDescent="0.3">
      <c r="A9863" s="27"/>
      <c r="J9863" s="27"/>
    </row>
    <row r="9864" spans="1:10" x14ac:dyDescent="0.3">
      <c r="A9864" s="27"/>
      <c r="J9864" s="27"/>
    </row>
    <row r="9865" spans="1:10" x14ac:dyDescent="0.3">
      <c r="A9865" s="27"/>
      <c r="J9865" s="27"/>
    </row>
    <row r="9866" spans="1:10" x14ac:dyDescent="0.3">
      <c r="A9866" s="27"/>
      <c r="J9866" s="27"/>
    </row>
    <row r="9867" spans="1:10" x14ac:dyDescent="0.3">
      <c r="A9867" s="27"/>
      <c r="J9867" s="27"/>
    </row>
    <row r="9868" spans="1:10" x14ac:dyDescent="0.3">
      <c r="A9868" s="27"/>
      <c r="J9868" s="27"/>
    </row>
    <row r="9869" spans="1:10" x14ac:dyDescent="0.3">
      <c r="A9869" s="27"/>
      <c r="J9869" s="27"/>
    </row>
    <row r="9870" spans="1:10" x14ac:dyDescent="0.3">
      <c r="A9870" s="27"/>
      <c r="J9870" s="27"/>
    </row>
    <row r="9871" spans="1:10" x14ac:dyDescent="0.3">
      <c r="A9871" s="27"/>
      <c r="J9871" s="27"/>
    </row>
    <row r="9872" spans="1:10" x14ac:dyDescent="0.3">
      <c r="A9872" s="27"/>
      <c r="J9872" s="27"/>
    </row>
    <row r="9873" spans="1:10" x14ac:dyDescent="0.3">
      <c r="A9873" s="27"/>
      <c r="J9873" s="27"/>
    </row>
    <row r="9874" spans="1:10" x14ac:dyDescent="0.3">
      <c r="A9874" s="27"/>
      <c r="J9874" s="27"/>
    </row>
    <row r="9875" spans="1:10" x14ac:dyDescent="0.3">
      <c r="A9875" s="27"/>
      <c r="J9875" s="27"/>
    </row>
    <row r="9876" spans="1:10" x14ac:dyDescent="0.3">
      <c r="A9876" s="27"/>
      <c r="J9876" s="27"/>
    </row>
    <row r="9877" spans="1:10" x14ac:dyDescent="0.3">
      <c r="A9877" s="27"/>
      <c r="J9877" s="27"/>
    </row>
    <row r="9878" spans="1:10" x14ac:dyDescent="0.3">
      <c r="A9878" s="27"/>
      <c r="J9878" s="27"/>
    </row>
    <row r="9879" spans="1:10" x14ac:dyDescent="0.3">
      <c r="A9879" s="27"/>
      <c r="J9879" s="27"/>
    </row>
    <row r="9880" spans="1:10" x14ac:dyDescent="0.3">
      <c r="A9880" s="27"/>
      <c r="J9880" s="27"/>
    </row>
    <row r="9881" spans="1:10" x14ac:dyDescent="0.3">
      <c r="A9881" s="27"/>
      <c r="J9881" s="27"/>
    </row>
    <row r="9882" spans="1:10" x14ac:dyDescent="0.3">
      <c r="A9882" s="27"/>
      <c r="J9882" s="27"/>
    </row>
    <row r="9883" spans="1:10" x14ac:dyDescent="0.3">
      <c r="A9883" s="27"/>
      <c r="J9883" s="27"/>
    </row>
    <row r="9884" spans="1:10" x14ac:dyDescent="0.3">
      <c r="A9884" s="27"/>
      <c r="J9884" s="27"/>
    </row>
    <row r="9885" spans="1:10" x14ac:dyDescent="0.3">
      <c r="A9885" s="27"/>
      <c r="J9885" s="27"/>
    </row>
    <row r="9886" spans="1:10" x14ac:dyDescent="0.3">
      <c r="A9886" s="27"/>
      <c r="J9886" s="27"/>
    </row>
    <row r="9887" spans="1:10" x14ac:dyDescent="0.3">
      <c r="A9887" s="27"/>
      <c r="J9887" s="27"/>
    </row>
    <row r="9888" spans="1:10" x14ac:dyDescent="0.3">
      <c r="A9888" s="27"/>
      <c r="J9888" s="27"/>
    </row>
    <row r="9889" spans="1:10" x14ac:dyDescent="0.3">
      <c r="A9889" s="27"/>
      <c r="J9889" s="27"/>
    </row>
    <row r="9890" spans="1:10" x14ac:dyDescent="0.3">
      <c r="A9890" s="27"/>
      <c r="J9890" s="27"/>
    </row>
    <row r="9891" spans="1:10" x14ac:dyDescent="0.3">
      <c r="A9891" s="27"/>
      <c r="J9891" s="27"/>
    </row>
    <row r="9892" spans="1:10" x14ac:dyDescent="0.3">
      <c r="A9892" s="27"/>
      <c r="J9892" s="27"/>
    </row>
    <row r="9893" spans="1:10" x14ac:dyDescent="0.3">
      <c r="A9893" s="27"/>
      <c r="J9893" s="27"/>
    </row>
    <row r="9894" spans="1:10" x14ac:dyDescent="0.3">
      <c r="A9894" s="27"/>
      <c r="J9894" s="27"/>
    </row>
    <row r="9895" spans="1:10" x14ac:dyDescent="0.3">
      <c r="A9895" s="27"/>
      <c r="J9895" s="27"/>
    </row>
    <row r="9896" spans="1:10" x14ac:dyDescent="0.3">
      <c r="A9896" s="27"/>
      <c r="J9896" s="27"/>
    </row>
    <row r="9897" spans="1:10" x14ac:dyDescent="0.3">
      <c r="A9897" s="27"/>
      <c r="J9897" s="27"/>
    </row>
    <row r="9898" spans="1:10" x14ac:dyDescent="0.3">
      <c r="A9898" s="27"/>
      <c r="J9898" s="27"/>
    </row>
    <row r="9899" spans="1:10" x14ac:dyDescent="0.3">
      <c r="A9899" s="27"/>
      <c r="J9899" s="27"/>
    </row>
    <row r="9900" spans="1:10" x14ac:dyDescent="0.3">
      <c r="A9900" s="27"/>
      <c r="J9900" s="27"/>
    </row>
    <row r="9901" spans="1:10" x14ac:dyDescent="0.3">
      <c r="A9901" s="27"/>
      <c r="J9901" s="27"/>
    </row>
    <row r="9902" spans="1:10" x14ac:dyDescent="0.3">
      <c r="A9902" s="27"/>
      <c r="J9902" s="27"/>
    </row>
    <row r="9903" spans="1:10" x14ac:dyDescent="0.3">
      <c r="A9903" s="27"/>
      <c r="J9903" s="27"/>
    </row>
    <row r="9904" spans="1:10" x14ac:dyDescent="0.3">
      <c r="A9904" s="27"/>
      <c r="J9904" s="27"/>
    </row>
    <row r="9905" spans="1:10" x14ac:dyDescent="0.3">
      <c r="A9905" s="27"/>
      <c r="J9905" s="27"/>
    </row>
    <row r="9906" spans="1:10" x14ac:dyDescent="0.3">
      <c r="A9906" s="27"/>
      <c r="J9906" s="27"/>
    </row>
    <row r="9907" spans="1:10" x14ac:dyDescent="0.3">
      <c r="A9907" s="27"/>
      <c r="J9907" s="27"/>
    </row>
    <row r="9908" spans="1:10" x14ac:dyDescent="0.3">
      <c r="A9908" s="27"/>
      <c r="J9908" s="27"/>
    </row>
    <row r="9909" spans="1:10" x14ac:dyDescent="0.3">
      <c r="A9909" s="27"/>
      <c r="J9909" s="27"/>
    </row>
    <row r="9910" spans="1:10" x14ac:dyDescent="0.3">
      <c r="A9910" s="27"/>
      <c r="J9910" s="27"/>
    </row>
    <row r="9911" spans="1:10" x14ac:dyDescent="0.3">
      <c r="A9911" s="27"/>
      <c r="J9911" s="27"/>
    </row>
    <row r="9912" spans="1:10" x14ac:dyDescent="0.3">
      <c r="A9912" s="27"/>
      <c r="J9912" s="27"/>
    </row>
    <row r="9913" spans="1:10" x14ac:dyDescent="0.3">
      <c r="A9913" s="27"/>
      <c r="J9913" s="27"/>
    </row>
    <row r="9914" spans="1:10" x14ac:dyDescent="0.3">
      <c r="A9914" s="27"/>
      <c r="J9914" s="27"/>
    </row>
    <row r="9915" spans="1:10" x14ac:dyDescent="0.3">
      <c r="A9915" s="27"/>
      <c r="J9915" s="27"/>
    </row>
    <row r="9916" spans="1:10" x14ac:dyDescent="0.3">
      <c r="A9916" s="27"/>
      <c r="J9916" s="27"/>
    </row>
    <row r="9917" spans="1:10" x14ac:dyDescent="0.3">
      <c r="A9917" s="27"/>
      <c r="J9917" s="27"/>
    </row>
    <row r="9918" spans="1:10" x14ac:dyDescent="0.3">
      <c r="A9918" s="27"/>
      <c r="J9918" s="27"/>
    </row>
    <row r="9919" spans="1:10" x14ac:dyDescent="0.3">
      <c r="A9919" s="27"/>
      <c r="J9919" s="27"/>
    </row>
    <row r="9920" spans="1:10" x14ac:dyDescent="0.3">
      <c r="A9920" s="27"/>
      <c r="J9920" s="27"/>
    </row>
    <row r="9921" spans="1:10" x14ac:dyDescent="0.3">
      <c r="A9921" s="27"/>
      <c r="J9921" s="27"/>
    </row>
    <row r="9922" spans="1:10" x14ac:dyDescent="0.3">
      <c r="A9922" s="27"/>
      <c r="J9922" s="27"/>
    </row>
    <row r="9923" spans="1:10" x14ac:dyDescent="0.3">
      <c r="A9923" s="27"/>
      <c r="J9923" s="27"/>
    </row>
    <row r="9924" spans="1:10" x14ac:dyDescent="0.3">
      <c r="A9924" s="27"/>
      <c r="J9924" s="27"/>
    </row>
    <row r="9925" spans="1:10" x14ac:dyDescent="0.3">
      <c r="A9925" s="27"/>
      <c r="J9925" s="27"/>
    </row>
    <row r="9926" spans="1:10" x14ac:dyDescent="0.3">
      <c r="A9926" s="27"/>
      <c r="J9926" s="27"/>
    </row>
    <row r="9927" spans="1:10" x14ac:dyDescent="0.3">
      <c r="A9927" s="27"/>
      <c r="J9927" s="27"/>
    </row>
    <row r="9928" spans="1:10" x14ac:dyDescent="0.3">
      <c r="A9928" s="27"/>
      <c r="J9928" s="27"/>
    </row>
    <row r="9929" spans="1:10" x14ac:dyDescent="0.3">
      <c r="A9929" s="27"/>
      <c r="J9929" s="27"/>
    </row>
    <row r="9930" spans="1:10" x14ac:dyDescent="0.3">
      <c r="A9930" s="27"/>
      <c r="J9930" s="27"/>
    </row>
    <row r="9931" spans="1:10" x14ac:dyDescent="0.3">
      <c r="A9931" s="27"/>
      <c r="J9931" s="27"/>
    </row>
    <row r="9932" spans="1:10" x14ac:dyDescent="0.3">
      <c r="A9932" s="27"/>
      <c r="J9932" s="27"/>
    </row>
    <row r="9933" spans="1:10" x14ac:dyDescent="0.3">
      <c r="A9933" s="27"/>
      <c r="J9933" s="27"/>
    </row>
    <row r="9934" spans="1:10" x14ac:dyDescent="0.3">
      <c r="A9934" s="27"/>
      <c r="J9934" s="27"/>
    </row>
    <row r="9935" spans="1:10" x14ac:dyDescent="0.3">
      <c r="A9935" s="27"/>
      <c r="J9935" s="27"/>
    </row>
    <row r="9936" spans="1:10" x14ac:dyDescent="0.3">
      <c r="A9936" s="27"/>
      <c r="J9936" s="27"/>
    </row>
    <row r="9937" spans="1:10" x14ac:dyDescent="0.3">
      <c r="A9937" s="27"/>
      <c r="J9937" s="27"/>
    </row>
    <row r="9938" spans="1:10" x14ac:dyDescent="0.3">
      <c r="A9938" s="27"/>
      <c r="J9938" s="27"/>
    </row>
    <row r="9939" spans="1:10" x14ac:dyDescent="0.3">
      <c r="A9939" s="27"/>
      <c r="J9939" s="27"/>
    </row>
    <row r="9940" spans="1:10" x14ac:dyDescent="0.3">
      <c r="A9940" s="27"/>
      <c r="J9940" s="27"/>
    </row>
    <row r="9941" spans="1:10" x14ac:dyDescent="0.3">
      <c r="A9941" s="27"/>
      <c r="J9941" s="27"/>
    </row>
    <row r="9942" spans="1:10" x14ac:dyDescent="0.3">
      <c r="A9942" s="27"/>
      <c r="J9942" s="27"/>
    </row>
    <row r="9943" spans="1:10" x14ac:dyDescent="0.3">
      <c r="A9943" s="27"/>
      <c r="J9943" s="27"/>
    </row>
    <row r="9944" spans="1:10" x14ac:dyDescent="0.3">
      <c r="A9944" s="27"/>
      <c r="J9944" s="27"/>
    </row>
    <row r="9945" spans="1:10" x14ac:dyDescent="0.3">
      <c r="A9945" s="27"/>
      <c r="J9945" s="27"/>
    </row>
    <row r="9946" spans="1:10" x14ac:dyDescent="0.3">
      <c r="A9946" s="27"/>
      <c r="J9946" s="27"/>
    </row>
    <row r="9947" spans="1:10" x14ac:dyDescent="0.3">
      <c r="A9947" s="27"/>
      <c r="J9947" s="27"/>
    </row>
    <row r="9948" spans="1:10" x14ac:dyDescent="0.3">
      <c r="A9948" s="27"/>
      <c r="J9948" s="27"/>
    </row>
    <row r="9949" spans="1:10" x14ac:dyDescent="0.3">
      <c r="A9949" s="27"/>
      <c r="J9949" s="27"/>
    </row>
    <row r="9950" spans="1:10" x14ac:dyDescent="0.3">
      <c r="A9950" s="27"/>
      <c r="J9950" s="27"/>
    </row>
    <row r="9951" spans="1:10" x14ac:dyDescent="0.3">
      <c r="A9951" s="27"/>
      <c r="J9951" s="27"/>
    </row>
    <row r="9952" spans="1:10" x14ac:dyDescent="0.3">
      <c r="A9952" s="27"/>
      <c r="J9952" s="27"/>
    </row>
    <row r="9953" spans="1:10" x14ac:dyDescent="0.3">
      <c r="A9953" s="27"/>
      <c r="J9953" s="27"/>
    </row>
    <row r="9954" spans="1:10" x14ac:dyDescent="0.3">
      <c r="A9954" s="27"/>
      <c r="J9954" s="27"/>
    </row>
    <row r="9955" spans="1:10" x14ac:dyDescent="0.3">
      <c r="A9955" s="27"/>
      <c r="J9955" s="27"/>
    </row>
    <row r="9956" spans="1:10" x14ac:dyDescent="0.3">
      <c r="A9956" s="27"/>
      <c r="J9956" s="27"/>
    </row>
    <row r="9957" spans="1:10" x14ac:dyDescent="0.3">
      <c r="A9957" s="27"/>
      <c r="J9957" s="27"/>
    </row>
    <row r="9958" spans="1:10" x14ac:dyDescent="0.3">
      <c r="A9958" s="27"/>
      <c r="J9958" s="27"/>
    </row>
    <row r="9959" spans="1:10" x14ac:dyDescent="0.3">
      <c r="A9959" s="27"/>
      <c r="J9959" s="27"/>
    </row>
    <row r="9960" spans="1:10" x14ac:dyDescent="0.3">
      <c r="A9960" s="27"/>
      <c r="J9960" s="27"/>
    </row>
    <row r="9961" spans="1:10" x14ac:dyDescent="0.3">
      <c r="A9961" s="27"/>
      <c r="J9961" s="27"/>
    </row>
    <row r="9962" spans="1:10" x14ac:dyDescent="0.3">
      <c r="A9962" s="27"/>
      <c r="J9962" s="27"/>
    </row>
    <row r="9963" spans="1:10" x14ac:dyDescent="0.3">
      <c r="A9963" s="27"/>
      <c r="J9963" s="27"/>
    </row>
    <row r="9964" spans="1:10" x14ac:dyDescent="0.3">
      <c r="A9964" s="27"/>
      <c r="J9964" s="27"/>
    </row>
    <row r="9965" spans="1:10" x14ac:dyDescent="0.3">
      <c r="A9965" s="27"/>
      <c r="J9965" s="27"/>
    </row>
    <row r="9966" spans="1:10" x14ac:dyDescent="0.3">
      <c r="A9966" s="27"/>
      <c r="J9966" s="27"/>
    </row>
    <row r="9967" spans="1:10" x14ac:dyDescent="0.3">
      <c r="A9967" s="27"/>
      <c r="J9967" s="27"/>
    </row>
    <row r="9968" spans="1:10" x14ac:dyDescent="0.3">
      <c r="A9968" s="27"/>
      <c r="J9968" s="27"/>
    </row>
    <row r="9969" spans="1:10" x14ac:dyDescent="0.3">
      <c r="A9969" s="27"/>
      <c r="J9969" s="27"/>
    </row>
    <row r="9970" spans="1:10" x14ac:dyDescent="0.3">
      <c r="A9970" s="27"/>
      <c r="J9970" s="27"/>
    </row>
    <row r="9971" spans="1:10" x14ac:dyDescent="0.3">
      <c r="A9971" s="27"/>
      <c r="J9971" s="27"/>
    </row>
    <row r="9972" spans="1:10" x14ac:dyDescent="0.3">
      <c r="A9972" s="27"/>
      <c r="J9972" s="27"/>
    </row>
    <row r="9973" spans="1:10" x14ac:dyDescent="0.3">
      <c r="A9973" s="27"/>
      <c r="J9973" s="27"/>
    </row>
    <row r="9974" spans="1:10" x14ac:dyDescent="0.3">
      <c r="A9974" s="27"/>
      <c r="J9974" s="27"/>
    </row>
    <row r="9975" spans="1:10" x14ac:dyDescent="0.3">
      <c r="A9975" s="27"/>
      <c r="J9975" s="27"/>
    </row>
    <row r="9976" spans="1:10" x14ac:dyDescent="0.3">
      <c r="A9976" s="27"/>
      <c r="J9976" s="27"/>
    </row>
    <row r="9977" spans="1:10" x14ac:dyDescent="0.3">
      <c r="A9977" s="27"/>
      <c r="J9977" s="27"/>
    </row>
    <row r="9978" spans="1:10" x14ac:dyDescent="0.3">
      <c r="A9978" s="27"/>
      <c r="J9978" s="27"/>
    </row>
    <row r="9979" spans="1:10" x14ac:dyDescent="0.3">
      <c r="A9979" s="27"/>
      <c r="J9979" s="27"/>
    </row>
    <row r="9980" spans="1:10" x14ac:dyDescent="0.3">
      <c r="A9980" s="27"/>
      <c r="J9980" s="27"/>
    </row>
    <row r="9981" spans="1:10" x14ac:dyDescent="0.3">
      <c r="A9981" s="27"/>
      <c r="J9981" s="27"/>
    </row>
    <row r="9982" spans="1:10" x14ac:dyDescent="0.3">
      <c r="A9982" s="27"/>
      <c r="J9982" s="27"/>
    </row>
    <row r="9983" spans="1:10" x14ac:dyDescent="0.3">
      <c r="A9983" s="27"/>
      <c r="J9983" s="27"/>
    </row>
    <row r="9984" spans="1:10" x14ac:dyDescent="0.3">
      <c r="A9984" s="27"/>
      <c r="J9984" s="27"/>
    </row>
    <row r="9985" spans="1:10" x14ac:dyDescent="0.3">
      <c r="A9985" s="27"/>
      <c r="J9985" s="27"/>
    </row>
    <row r="9986" spans="1:10" x14ac:dyDescent="0.3">
      <c r="A9986" s="27"/>
      <c r="J9986" s="27"/>
    </row>
    <row r="9987" spans="1:10" x14ac:dyDescent="0.3">
      <c r="A9987" s="27"/>
      <c r="J9987" s="27"/>
    </row>
    <row r="9988" spans="1:10" x14ac:dyDescent="0.3">
      <c r="A9988" s="27"/>
      <c r="J9988" s="27"/>
    </row>
    <row r="9989" spans="1:10" x14ac:dyDescent="0.3">
      <c r="A9989" s="27"/>
      <c r="J9989" s="27"/>
    </row>
    <row r="9990" spans="1:10" x14ac:dyDescent="0.3">
      <c r="A9990" s="27"/>
      <c r="J9990" s="27"/>
    </row>
    <row r="9991" spans="1:10" x14ac:dyDescent="0.3">
      <c r="A9991" s="27"/>
      <c r="J9991" s="27"/>
    </row>
    <row r="9992" spans="1:10" x14ac:dyDescent="0.3">
      <c r="A9992" s="27"/>
      <c r="J9992" s="27"/>
    </row>
    <row r="9993" spans="1:10" x14ac:dyDescent="0.3">
      <c r="A9993" s="27"/>
      <c r="J9993" s="27"/>
    </row>
    <row r="9994" spans="1:10" x14ac:dyDescent="0.3">
      <c r="A9994" s="27"/>
      <c r="J9994" s="27"/>
    </row>
    <row r="9995" spans="1:10" x14ac:dyDescent="0.3">
      <c r="A9995" s="27"/>
      <c r="J9995" s="27"/>
    </row>
    <row r="9996" spans="1:10" x14ac:dyDescent="0.3">
      <c r="A9996" s="27"/>
      <c r="J9996" s="27"/>
    </row>
    <row r="9997" spans="1:10" x14ac:dyDescent="0.3">
      <c r="A9997" s="27"/>
      <c r="J9997" s="27"/>
    </row>
    <row r="9998" spans="1:10" x14ac:dyDescent="0.3">
      <c r="A9998" s="27"/>
      <c r="J9998" s="27"/>
    </row>
    <row r="9999" spans="1:10" x14ac:dyDescent="0.3">
      <c r="A9999" s="27"/>
      <c r="J9999" s="27"/>
    </row>
    <row r="10000" spans="1:10" x14ac:dyDescent="0.3">
      <c r="A10000" s="27"/>
      <c r="J10000" s="27"/>
    </row>
    <row r="10001" spans="1:10" x14ac:dyDescent="0.3">
      <c r="A10001" s="27"/>
      <c r="J10001" s="27"/>
    </row>
    <row r="10002" spans="1:10" x14ac:dyDescent="0.3">
      <c r="A10002" s="27"/>
      <c r="J10002" s="27"/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34"/>
  <sheetViews>
    <sheetView tabSelected="1" zoomScale="85" zoomScaleNormal="85" workbookViewId="0">
      <pane ySplit="2" topLeftCell="A3" activePane="bottomLeft" state="frozen"/>
      <selection activeCell="N286" sqref="N286"/>
      <selection pane="bottomLeft" activeCell="K22" sqref="K22"/>
    </sheetView>
  </sheetViews>
  <sheetFormatPr defaultRowHeight="16.5" x14ac:dyDescent="0.3"/>
  <cols>
    <col min="1" max="1" width="17.5" style="2" bestFit="1" customWidth="1"/>
    <col min="2" max="2" width="11.625" style="2" bestFit="1" customWidth="1"/>
    <col min="3" max="5" width="9" style="2" customWidth="1"/>
    <col min="6" max="6" width="9" style="1" customWidth="1"/>
    <col min="7" max="7" width="9" style="2" customWidth="1"/>
    <col min="8" max="8" width="9" style="2"/>
    <col min="9" max="20" width="9" style="2" customWidth="1"/>
    <col min="21" max="16384" width="9" style="2"/>
  </cols>
  <sheetData>
    <row r="1" spans="1:20" ht="20.25" x14ac:dyDescent="0.3">
      <c r="A1" s="40" t="s">
        <v>85</v>
      </c>
      <c r="B1" s="41"/>
      <c r="C1" s="41"/>
      <c r="D1" s="42" t="s">
        <v>86</v>
      </c>
      <c r="E1" s="42" t="s">
        <v>87</v>
      </c>
      <c r="G1" s="43" t="s">
        <v>88</v>
      </c>
      <c r="H1" s="43">
        <v>3</v>
      </c>
      <c r="I1" s="42"/>
      <c r="J1" s="2" t="s">
        <v>89</v>
      </c>
      <c r="K1" s="44">
        <v>0.375</v>
      </c>
      <c r="M1" s="2" t="s">
        <v>90</v>
      </c>
      <c r="N1" s="44">
        <v>0.65625</v>
      </c>
      <c r="P1" s="2" t="s">
        <v>0</v>
      </c>
      <c r="Q1" s="44">
        <f ca="1">NOW()-TODAY()</f>
        <v>0.44418356481764931</v>
      </c>
      <c r="S1" s="2" t="s">
        <v>91</v>
      </c>
      <c r="T1" s="44">
        <v>0.66666666666666663</v>
      </c>
    </row>
    <row r="2" spans="1:20" x14ac:dyDescent="0.3">
      <c r="B2" s="45" t="s">
        <v>92</v>
      </c>
      <c r="C2" s="45" t="s">
        <v>93</v>
      </c>
      <c r="D2" s="45" t="s">
        <v>86</v>
      </c>
      <c r="E2" s="45" t="s">
        <v>87</v>
      </c>
      <c r="F2" s="46"/>
      <c r="G2" s="45" t="s">
        <v>94</v>
      </c>
      <c r="I2" s="47"/>
      <c r="K2" s="2" t="s">
        <v>95</v>
      </c>
    </row>
    <row r="3" spans="1:20" x14ac:dyDescent="0.3">
      <c r="A3" s="48"/>
      <c r="B3" s="49"/>
      <c r="C3" s="50"/>
      <c r="E3" s="51"/>
    </row>
    <row r="4" spans="1:20" s="1" customFormat="1" x14ac:dyDescent="0.3">
      <c r="A4" s="52">
        <f t="shared" ref="A4:A18" si="0">+B4+C4</f>
        <v>44378.65625</v>
      </c>
      <c r="B4" s="49">
        <f t="shared" ref="B4:B17" si="1">+B5</f>
        <v>44378</v>
      </c>
      <c r="C4" s="50">
        <v>0.65625</v>
      </c>
      <c r="D4" s="51">
        <f>IFERROR( IF(C4=$K$1, VLOOKUP(#REF!,  KTBF_info!A:D, 4, FALSE), VLOOKUP($A4, KTBF_info!A:E, 5, FALSE)),
                   IF(ISBLANK(D5), D6, D5))</f>
        <v>110.02</v>
      </c>
      <c r="E4" s="51">
        <f>IFERROR( IF(C4=$K$1, VLOOKUP(#REF!,  KTBF_info!F:I, 4, FALSE), VLOOKUP($A4, KTBF_info!F:J, 5, FALSE)),
                   IF(ISBLANK(E5), E6, E5))</f>
        <v>125.98</v>
      </c>
      <c r="G4" s="51">
        <f>+E4-$H$1*D4</f>
        <v>-204.07999999999998</v>
      </c>
      <c r="H4" s="1" t="str">
        <f t="shared" ref="H4:H18" si="2">TEXT(B4, "ddd")</f>
        <v>Thu</v>
      </c>
      <c r="K4" s="51" t="e">
        <f>VLOOKUP(A4, KTBF_info!F:J, 5, FALSE)</f>
        <v>#N/A</v>
      </c>
    </row>
    <row r="5" spans="1:20" s="1" customFormat="1" x14ac:dyDescent="0.3">
      <c r="A5" s="52">
        <f t="shared" si="0"/>
        <v>44378.645833333336</v>
      </c>
      <c r="B5" s="49">
        <f t="shared" si="1"/>
        <v>44378</v>
      </c>
      <c r="C5" s="44">
        <v>0.64583333333333337</v>
      </c>
      <c r="D5" s="51">
        <f>IFERROR( IF(C5=$K$1, VLOOKUP($A4,  KTBF_info!A:D, 4, FALSE), VLOOKUP($A5, KTBF_info!A:E, 5, FALSE)),
                   IF(ISBLANK(D6), D7, D6))</f>
        <v>110.02</v>
      </c>
      <c r="E5" s="51">
        <f>IFERROR( IF(C5=$K$1, VLOOKUP($A4,  KTBF_info!F:I, 4, FALSE), VLOOKUP($A5, KTBF_info!F:J, 5, FALSE)),
                   IF(ISBLANK(E6), E7, E6))</f>
        <v>125.98</v>
      </c>
      <c r="G5" s="51">
        <f t="shared" ref="G5:G18" si="3">+E5-$H$1*D5</f>
        <v>-204.07999999999998</v>
      </c>
      <c r="H5" s="1" t="str">
        <f t="shared" si="2"/>
        <v>Thu</v>
      </c>
      <c r="K5" s="51" t="e">
        <f>VLOOKUP(A5, KTBF_info!F:J, 5, FALSE)</f>
        <v>#N/A</v>
      </c>
    </row>
    <row r="6" spans="1:20" s="1" customFormat="1" x14ac:dyDescent="0.3">
      <c r="A6" s="52">
        <f t="shared" si="0"/>
        <v>44378.625</v>
      </c>
      <c r="B6" s="49">
        <f t="shared" si="1"/>
        <v>44378</v>
      </c>
      <c r="C6" s="44">
        <v>0.625</v>
      </c>
      <c r="D6" s="51">
        <f>IFERROR( IF(C6=$K$1, VLOOKUP($A5,  KTBF_info!A:D, 4, FALSE), VLOOKUP($A6, KTBF_info!A:E, 5, FALSE)),
                   IF(ISBLANK(D7), D8, D7))</f>
        <v>110.02</v>
      </c>
      <c r="E6" s="51">
        <f>IFERROR( IF(C6=$K$1, VLOOKUP($A5,  KTBF_info!F:I, 4, FALSE), VLOOKUP($A6, KTBF_info!F:J, 5, FALSE)),
                   IF(ISBLANK(E7), E8, E7))</f>
        <v>125.98</v>
      </c>
      <c r="G6" s="51">
        <f t="shared" si="3"/>
        <v>-204.07999999999998</v>
      </c>
      <c r="H6" s="1" t="str">
        <f t="shared" si="2"/>
        <v>Thu</v>
      </c>
      <c r="K6" s="51" t="e">
        <f>VLOOKUP(A6, KTBF_info!F:J, 5, FALSE)</f>
        <v>#N/A</v>
      </c>
    </row>
    <row r="7" spans="1:20" s="1" customFormat="1" x14ac:dyDescent="0.3">
      <c r="A7" s="52">
        <f t="shared" si="0"/>
        <v>44378.604166666664</v>
      </c>
      <c r="B7" s="49">
        <f t="shared" si="1"/>
        <v>44378</v>
      </c>
      <c r="C7" s="44">
        <v>0.60416666666666663</v>
      </c>
      <c r="D7" s="51">
        <f>IFERROR( IF(C7=$K$1, VLOOKUP($A6,  KTBF_info!A:D, 4, FALSE), VLOOKUP($A7, KTBF_info!A:E, 5, FALSE)),
                   IF(ISBLANK(D8), D9, D8))</f>
        <v>110.02</v>
      </c>
      <c r="E7" s="51">
        <f>IFERROR( IF(C7=$K$1, VLOOKUP($A6,  KTBF_info!F:I, 4, FALSE), VLOOKUP($A7, KTBF_info!F:J, 5, FALSE)),
                   IF(ISBLANK(E8), E9, E8))</f>
        <v>125.98</v>
      </c>
      <c r="G7" s="51">
        <f t="shared" si="3"/>
        <v>-204.07999999999998</v>
      </c>
      <c r="H7" s="1" t="str">
        <f t="shared" si="2"/>
        <v>Thu</v>
      </c>
      <c r="I7" s="51"/>
      <c r="K7" s="51" t="e">
        <f>VLOOKUP(A7, KTBF_info!F:J, 5, FALSE)</f>
        <v>#N/A</v>
      </c>
    </row>
    <row r="8" spans="1:20" s="1" customFormat="1" x14ac:dyDescent="0.3">
      <c r="A8" s="52">
        <f t="shared" si="0"/>
        <v>44378.583333333336</v>
      </c>
      <c r="B8" s="49">
        <f t="shared" si="1"/>
        <v>44378</v>
      </c>
      <c r="C8" s="44">
        <v>0.58333333333333337</v>
      </c>
      <c r="D8" s="51">
        <f>IFERROR( IF(C8=$K$1, VLOOKUP($A7,  KTBF_info!A:D, 4, FALSE), VLOOKUP($A8, KTBF_info!A:E, 5, FALSE)),
                   IF(ISBLANK(D9), D10, D9))</f>
        <v>110.02</v>
      </c>
      <c r="E8" s="51">
        <f>IFERROR( IF(C8=$K$1, VLOOKUP($A7,  KTBF_info!F:I, 4, FALSE), VLOOKUP($A8, KTBF_info!F:J, 5, FALSE)),
                   IF(ISBLANK(E9), E10, E9))</f>
        <v>125.98</v>
      </c>
      <c r="G8" s="51">
        <f t="shared" si="3"/>
        <v>-204.07999999999998</v>
      </c>
      <c r="H8" s="1" t="str">
        <f t="shared" si="2"/>
        <v>Thu</v>
      </c>
      <c r="K8" s="51" t="e">
        <f>VLOOKUP(A8, KTBF_info!F:J, 5, FALSE)</f>
        <v>#N/A</v>
      </c>
    </row>
    <row r="9" spans="1:20" s="1" customFormat="1" x14ac:dyDescent="0.3">
      <c r="A9" s="52">
        <f t="shared" si="0"/>
        <v>44378.5625</v>
      </c>
      <c r="B9" s="49">
        <f t="shared" si="1"/>
        <v>44378</v>
      </c>
      <c r="C9" s="44">
        <v>0.5625</v>
      </c>
      <c r="D9" s="51">
        <f>IFERROR( IF(C9=$K$1, VLOOKUP($A8,  KTBF_info!A:D, 4, FALSE), VLOOKUP($A9, KTBF_info!A:E, 5, FALSE)),
                   IF(ISBLANK(D10), D11, D10))</f>
        <v>110.02</v>
      </c>
      <c r="E9" s="51">
        <f>IFERROR( IF(C9=$K$1, VLOOKUP($A8,  KTBF_info!F:I, 4, FALSE), VLOOKUP($A9, KTBF_info!F:J, 5, FALSE)),
                   IF(ISBLANK(E10), E11, E10))</f>
        <v>125.98</v>
      </c>
      <c r="G9" s="51">
        <f t="shared" si="3"/>
        <v>-204.07999999999998</v>
      </c>
      <c r="H9" s="1" t="str">
        <f t="shared" si="2"/>
        <v>Thu</v>
      </c>
      <c r="K9" s="51" t="e">
        <f>VLOOKUP(A9, KTBF_info!F:J, 5, FALSE)</f>
        <v>#N/A</v>
      </c>
    </row>
    <row r="10" spans="1:20" s="1" customFormat="1" x14ac:dyDescent="0.3">
      <c r="A10" s="52">
        <f t="shared" si="0"/>
        <v>44378.541666666664</v>
      </c>
      <c r="B10" s="49">
        <f t="shared" si="1"/>
        <v>44378</v>
      </c>
      <c r="C10" s="44">
        <v>0.54166666666666663</v>
      </c>
      <c r="D10" s="51">
        <f>IFERROR( IF(C10=$K$1, VLOOKUP($A9,  KTBF_info!A:D, 4, FALSE), VLOOKUP($A10, KTBF_info!A:E, 5, FALSE)),
                   IF(ISBLANK(D11), D12, D11))</f>
        <v>110.02</v>
      </c>
      <c r="E10" s="51">
        <f>IFERROR( IF(C10=$K$1, VLOOKUP($A9,  KTBF_info!F:I, 4, FALSE), VLOOKUP($A10, KTBF_info!F:J, 5, FALSE)),
                   IF(ISBLANK(E11), E12, E11))</f>
        <v>125.98</v>
      </c>
      <c r="G10" s="51">
        <f t="shared" si="3"/>
        <v>-204.07999999999998</v>
      </c>
      <c r="H10" s="1" t="str">
        <f t="shared" si="2"/>
        <v>Thu</v>
      </c>
      <c r="K10" s="51" t="e">
        <f>VLOOKUP(A10, KTBF_info!F:J, 5, FALSE)</f>
        <v>#N/A</v>
      </c>
    </row>
    <row r="11" spans="1:20" s="1" customFormat="1" x14ac:dyDescent="0.3">
      <c r="A11" s="53">
        <f t="shared" si="0"/>
        <v>44378.520833333336</v>
      </c>
      <c r="B11" s="54">
        <f t="shared" si="1"/>
        <v>44378</v>
      </c>
      <c r="C11" s="55">
        <v>0.52083333333333337</v>
      </c>
      <c r="D11" s="56">
        <f>IFERROR( IF(C11=$K$1, VLOOKUP($A10,  KTBF_info!A:D, 4, FALSE), VLOOKUP($A11, KTBF_info!A:E, 5, FALSE)),
                   IF(ISBLANK(D12), D13, D12))</f>
        <v>110.02</v>
      </c>
      <c r="E11" s="56">
        <f>IFERROR( IF(C11=$K$1, VLOOKUP($A10,  KTBF_info!F:I, 4, FALSE), VLOOKUP($A11, KTBF_info!F:J, 5, FALSE)),
                   IF(ISBLANK(E12), E13, E12))</f>
        <v>125.98</v>
      </c>
      <c r="F11" s="3"/>
      <c r="G11" s="56">
        <f t="shared" si="3"/>
        <v>-204.07999999999998</v>
      </c>
      <c r="H11" s="3" t="str">
        <f t="shared" si="2"/>
        <v>Thu</v>
      </c>
      <c r="I11" s="3"/>
      <c r="J11" s="3"/>
      <c r="K11" s="56" t="e">
        <f>VLOOKUP(A11, KTBF_info!F:J, 5, FALSE)</f>
        <v>#N/A</v>
      </c>
    </row>
    <row r="12" spans="1:20" s="1" customFormat="1" x14ac:dyDescent="0.3">
      <c r="A12" s="52">
        <f t="shared" si="0"/>
        <v>44378.5</v>
      </c>
      <c r="B12" s="49">
        <f t="shared" si="1"/>
        <v>44378</v>
      </c>
      <c r="C12" s="44">
        <v>0.5</v>
      </c>
      <c r="D12" s="51">
        <f>IFERROR( IF(C12=$K$1, VLOOKUP($A11,  KTBF_info!A:D, 4, FALSE), VLOOKUP($A12, KTBF_info!A:E, 5, FALSE)),
                   IF(ISBLANK(D13), D14, D13))</f>
        <v>110.02</v>
      </c>
      <c r="E12" s="51">
        <f>IFERROR( IF(C12=$K$1, VLOOKUP($A11,  KTBF_info!F:I, 4, FALSE), VLOOKUP($A12, KTBF_info!F:J, 5, FALSE)),
                   IF(ISBLANK(E13), E14, E13))</f>
        <v>125.98</v>
      </c>
      <c r="G12" s="51">
        <f t="shared" si="3"/>
        <v>-204.07999999999998</v>
      </c>
      <c r="H12" s="1" t="str">
        <f t="shared" si="2"/>
        <v>Thu</v>
      </c>
      <c r="K12" s="51" t="e">
        <f>VLOOKUP(A12, KTBF_info!F:J, 5, FALSE)</f>
        <v>#N/A</v>
      </c>
    </row>
    <row r="13" spans="1:20" s="1" customFormat="1" x14ac:dyDescent="0.3">
      <c r="A13" s="52">
        <f t="shared" si="0"/>
        <v>44378.479166666664</v>
      </c>
      <c r="B13" s="49">
        <f t="shared" si="1"/>
        <v>44378</v>
      </c>
      <c r="C13" s="44">
        <v>0.47916666666666669</v>
      </c>
      <c r="D13" s="51">
        <f>IFERROR( IF(C13=$K$1, VLOOKUP($A12,  KTBF_info!A:D, 4, FALSE), VLOOKUP($A13, KTBF_info!A:E, 5, FALSE)),
                   IF(ISBLANK(D14), D15, D14))</f>
        <v>110.02</v>
      </c>
      <c r="E13" s="51">
        <f>IFERROR( IF(C13=$K$1, VLOOKUP($A12,  KTBF_info!F:I, 4, FALSE), VLOOKUP($A13, KTBF_info!F:J, 5, FALSE)),
                   IF(ISBLANK(E14), E15, E14))</f>
        <v>125.98</v>
      </c>
      <c r="G13" s="51">
        <f t="shared" si="3"/>
        <v>-204.07999999999998</v>
      </c>
      <c r="H13" s="1" t="str">
        <f t="shared" si="2"/>
        <v>Thu</v>
      </c>
      <c r="K13" s="51" t="e">
        <f>VLOOKUP(A13, KTBF_info!F:J, 5, FALSE)</f>
        <v>#N/A</v>
      </c>
    </row>
    <row r="14" spans="1:20" s="1" customFormat="1" x14ac:dyDescent="0.3">
      <c r="A14" s="52">
        <f t="shared" si="0"/>
        <v>44378.458333333336</v>
      </c>
      <c r="B14" s="49">
        <f t="shared" si="1"/>
        <v>44378</v>
      </c>
      <c r="C14" s="44">
        <v>0.45833333333333331</v>
      </c>
      <c r="D14" s="51">
        <f>IFERROR( IF(C14=$K$1, VLOOKUP($A13,  KTBF_info!A:D, 4, FALSE), VLOOKUP($A14, KTBF_info!A:E, 5, FALSE)),
                   IF(ISBLANK(D15), D16, D15))</f>
        <v>110.02</v>
      </c>
      <c r="E14" s="51">
        <f>IFERROR( IF(C14=$K$1, VLOOKUP($A13,  KTBF_info!F:I, 4, FALSE), VLOOKUP($A14, KTBF_info!F:J, 5, FALSE)),
                   IF(ISBLANK(E15), E16, E15))</f>
        <v>125.98</v>
      </c>
      <c r="G14" s="51">
        <f t="shared" si="3"/>
        <v>-204.07999999999998</v>
      </c>
      <c r="H14" s="1" t="str">
        <f t="shared" si="2"/>
        <v>Thu</v>
      </c>
      <c r="K14" s="51">
        <f>VLOOKUP(A14, KTBF_info!F:J, 5, FALSE)</f>
        <v>125.98</v>
      </c>
    </row>
    <row r="15" spans="1:20" s="1" customFormat="1" x14ac:dyDescent="0.3">
      <c r="A15" s="52">
        <f t="shared" si="0"/>
        <v>44378.4375</v>
      </c>
      <c r="B15" s="49">
        <f t="shared" si="1"/>
        <v>44378</v>
      </c>
      <c r="C15" s="44">
        <v>0.4375</v>
      </c>
      <c r="D15" s="51">
        <f>IFERROR( IF(C15=$K$1, VLOOKUP($A14,  KTBF_info!A:D, 4, FALSE), VLOOKUP($A15, KTBF_info!A:E, 5, FALSE)),
                   IF(ISBLANK(D16), D17, D16))</f>
        <v>110.01</v>
      </c>
      <c r="E15" s="51">
        <f>IFERROR( IF(C15=$K$1, VLOOKUP($A14,  KTBF_info!F:I, 4, FALSE), VLOOKUP($A15, KTBF_info!F:J, 5, FALSE)),
                   IF(ISBLANK(E16), E17, E16))</f>
        <v>125.98</v>
      </c>
      <c r="G15" s="51">
        <f t="shared" si="3"/>
        <v>-204.05</v>
      </c>
      <c r="H15" s="1" t="str">
        <f t="shared" si="2"/>
        <v>Thu</v>
      </c>
      <c r="K15" s="51">
        <f>VLOOKUP(A15, KTBF_info!F:J, 5, FALSE)</f>
        <v>125.98</v>
      </c>
    </row>
    <row r="16" spans="1:20" s="1" customFormat="1" x14ac:dyDescent="0.3">
      <c r="A16" s="52">
        <f t="shared" si="0"/>
        <v>44378.416666666664</v>
      </c>
      <c r="B16" s="49">
        <f t="shared" si="1"/>
        <v>44378</v>
      </c>
      <c r="C16" s="44">
        <v>0.41666666666666669</v>
      </c>
      <c r="D16" s="51">
        <f>IFERROR( IF(C16=$K$1, VLOOKUP($A15,  KTBF_info!A:D, 4, FALSE), VLOOKUP($A16, KTBF_info!A:E, 5, FALSE)),
                   IF(ISBLANK(D17), D18, D17))</f>
        <v>109.99</v>
      </c>
      <c r="E16" s="51">
        <f>IFERROR( IF(C16=$K$1, VLOOKUP($A15,  KTBF_info!F:I, 4, FALSE), VLOOKUP($A16, KTBF_info!F:J, 5, FALSE)),
                   IF(ISBLANK(E17), E18, E17))</f>
        <v>125.95</v>
      </c>
      <c r="G16" s="51">
        <f t="shared" si="3"/>
        <v>-204.01999999999998</v>
      </c>
      <c r="H16" s="1" t="str">
        <f t="shared" si="2"/>
        <v>Thu</v>
      </c>
      <c r="K16" s="51">
        <f>VLOOKUP(A16, KTBF_info!F:J, 5, FALSE)</f>
        <v>125.95</v>
      </c>
    </row>
    <row r="17" spans="1:14" s="1" customFormat="1" x14ac:dyDescent="0.3">
      <c r="A17" s="52">
        <f t="shared" si="0"/>
        <v>44378.395833333336</v>
      </c>
      <c r="B17" s="49">
        <f t="shared" si="1"/>
        <v>44378</v>
      </c>
      <c r="C17" s="44">
        <v>0.39583333333333331</v>
      </c>
      <c r="D17" s="51">
        <f>IFERROR( IF(C17=$K$1, VLOOKUP($A16,  KTBF_info!A:D, 4, FALSE), VLOOKUP($A17, KTBF_info!A:E, 5, FALSE)),
                   IF(ISBLANK(D18), D19, D18))</f>
        <v>109.97</v>
      </c>
      <c r="E17" s="51">
        <f>IFERROR( IF(C17=$K$1, VLOOKUP($A16,  KTBF_info!F:I, 4, FALSE), VLOOKUP($A17, KTBF_info!F:J, 5, FALSE)),
                   IF(ISBLANK(E18), E19, E18))</f>
        <v>125.78</v>
      </c>
      <c r="G17" s="51">
        <f t="shared" si="3"/>
        <v>-204.12999999999997</v>
      </c>
      <c r="H17" s="1" t="str">
        <f t="shared" si="2"/>
        <v>Thu</v>
      </c>
      <c r="K17" s="51">
        <f>VLOOKUP(A17, KTBF_info!F:J, 5, FALSE)</f>
        <v>125.78</v>
      </c>
    </row>
    <row r="18" spans="1:14" s="1" customFormat="1" x14ac:dyDescent="0.3">
      <c r="A18" s="52">
        <f t="shared" si="0"/>
        <v>44378.375</v>
      </c>
      <c r="B18" s="49">
        <f>KTBF_info!E1</f>
        <v>44378</v>
      </c>
      <c r="C18" s="44">
        <v>0.375</v>
      </c>
      <c r="D18" s="51">
        <f>IFERROR( IF(C18=$K$1, VLOOKUP($A17,  KTBF_info!A:D, 4, FALSE), VLOOKUP($A18, KTBF_info!A:E, 5, FALSE)),
                   IF(ISBLANK(D19), D20, D19))</f>
        <v>109.97</v>
      </c>
      <c r="E18" s="51">
        <f>IFERROR( IF(C18=$K$1, VLOOKUP($A17,  KTBF_info!F:I, 4, FALSE), VLOOKUP($A18, KTBF_info!F:J, 5, FALSE)),
                   IF(ISBLANK(E19), E20, E19))</f>
        <v>125.82</v>
      </c>
      <c r="G18" s="51">
        <f t="shared" si="3"/>
        <v>-204.08999999999997</v>
      </c>
      <c r="H18" s="1" t="str">
        <f t="shared" si="2"/>
        <v>Thu</v>
      </c>
      <c r="K18" s="51" t="e">
        <f>VLOOKUP(A18, KTBF_info!F:J, 5, FALSE)</f>
        <v>#N/A</v>
      </c>
    </row>
    <row r="19" spans="1:14" x14ac:dyDescent="0.3">
      <c r="I19" s="28"/>
    </row>
    <row r="20" spans="1:14" x14ac:dyDescent="0.3">
      <c r="A20" s="52">
        <f t="shared" ref="A20:A34" si="4">+B20+C20</f>
        <v>44377.65625</v>
      </c>
      <c r="B20" s="49">
        <f t="shared" ref="B20:B33" si="5">+B21</f>
        <v>44377</v>
      </c>
      <c r="C20" s="50">
        <v>0.65625</v>
      </c>
      <c r="D20" s="51">
        <f>IFERROR( IF(C20=$K$1, VLOOKUP(#REF!,  KTBF_info!A:D, 4, FALSE), VLOOKUP($A20, KTBF_info!A:E, 5, FALSE)),
                   IF(ISBLANK(D21), D22, D21))</f>
        <v>109.97</v>
      </c>
      <c r="E20" s="51">
        <f>IFERROR( IF(C20=$K$1, VLOOKUP(#REF!,  KTBF_info!F:I, 4, FALSE), VLOOKUP($A20, KTBF_info!F:J, 5, FALSE)),
                   IF(ISBLANK(E21), E22, E21))</f>
        <v>125.79</v>
      </c>
      <c r="G20" s="51">
        <f>+E20-$H$1*D20</f>
        <v>-204.11999999999995</v>
      </c>
      <c r="H20" s="1" t="str">
        <f t="shared" ref="H20:H34" si="6">TEXT(B20, "ddd")</f>
        <v>Wed</v>
      </c>
      <c r="I20" s="1"/>
      <c r="J20" s="1"/>
      <c r="K20" s="51">
        <f>VLOOKUP(A20, KTBF_info!F:J, 5, FALSE)</f>
        <v>125.79</v>
      </c>
    </row>
    <row r="21" spans="1:14" x14ac:dyDescent="0.3">
      <c r="A21" s="52">
        <f t="shared" si="4"/>
        <v>44377.645833333336</v>
      </c>
      <c r="B21" s="49">
        <f t="shared" si="5"/>
        <v>44377</v>
      </c>
      <c r="C21" s="44">
        <v>0.64583333333333337</v>
      </c>
      <c r="D21" s="51">
        <f>IFERROR( IF(C21=$K$1, VLOOKUP($A20,  KTBF_info!A:D, 4, FALSE), VLOOKUP($A21, KTBF_info!A:E, 5, FALSE)),
                   IF(ISBLANK(D22), D23, D22))</f>
        <v>109.99</v>
      </c>
      <c r="E21" s="51">
        <f>IFERROR( IF(C21=$K$1, VLOOKUP($A20,  KTBF_info!F:I, 4, FALSE), VLOOKUP($A21, KTBF_info!F:J, 5, FALSE)),
                   IF(ISBLANK(E22), E23, E22))</f>
        <v>125.83</v>
      </c>
      <c r="G21" s="51">
        <f t="shared" ref="G21:G34" si="7">+E21-$H$1*D21</f>
        <v>-204.14</v>
      </c>
      <c r="H21" s="1" t="str">
        <f t="shared" si="6"/>
        <v>Wed</v>
      </c>
      <c r="I21" s="1"/>
      <c r="J21" s="1"/>
      <c r="K21" s="51">
        <f>VLOOKUP(A21, KTBF_info!F:J, 5, FALSE)</f>
        <v>125.83</v>
      </c>
      <c r="N21" s="100"/>
    </row>
    <row r="22" spans="1:14" x14ac:dyDescent="0.3">
      <c r="A22" s="52">
        <f t="shared" si="4"/>
        <v>44377.625</v>
      </c>
      <c r="B22" s="49">
        <f t="shared" si="5"/>
        <v>44377</v>
      </c>
      <c r="C22" s="44">
        <v>0.625</v>
      </c>
      <c r="D22" s="51">
        <f>IFERROR( IF(C22=$K$1, VLOOKUP($A21,  KTBF_info!A:D, 4, FALSE), VLOOKUP($A22, KTBF_info!A:E, 5, FALSE)),
                   IF(ISBLANK(D23), D24, D23))</f>
        <v>109.96</v>
      </c>
      <c r="E22" s="51">
        <f>IFERROR( IF(C22=$K$1, VLOOKUP($A21,  KTBF_info!F:I, 4, FALSE), VLOOKUP($A22, KTBF_info!F:J, 5, FALSE)),
                   IF(ISBLANK(E23), E24, E23))</f>
        <v>125.75</v>
      </c>
      <c r="G22" s="51">
        <f t="shared" si="7"/>
        <v>-204.13</v>
      </c>
      <c r="H22" s="1" t="str">
        <f t="shared" si="6"/>
        <v>Wed</v>
      </c>
      <c r="I22" s="1"/>
      <c r="J22" s="1"/>
      <c r="K22" s="51">
        <f>VLOOKUP(A22, KTBF_info!F:J, 5, FALSE)</f>
        <v>125.75</v>
      </c>
    </row>
    <row r="23" spans="1:14" x14ac:dyDescent="0.3">
      <c r="A23" s="52">
        <f t="shared" si="4"/>
        <v>44377.604166666664</v>
      </c>
      <c r="B23" s="49">
        <f t="shared" si="5"/>
        <v>44377</v>
      </c>
      <c r="C23" s="44">
        <v>0.60416666666666663</v>
      </c>
      <c r="D23" s="51">
        <f>IFERROR( IF(C23=$K$1, VLOOKUP($A22,  KTBF_info!A:D, 4, FALSE), VLOOKUP($A23, KTBF_info!A:E, 5, FALSE)),
                   IF(ISBLANK(D24), D25, D24))</f>
        <v>109.95</v>
      </c>
      <c r="E23" s="51">
        <f>IFERROR( IF(C23=$K$1, VLOOKUP($A22,  KTBF_info!F:I, 4, FALSE), VLOOKUP($A23, KTBF_info!F:J, 5, FALSE)),
                   IF(ISBLANK(E24), E25, E24))</f>
        <v>125.72</v>
      </c>
      <c r="G23" s="51">
        <f t="shared" si="7"/>
        <v>-204.13000000000002</v>
      </c>
      <c r="H23" s="1" t="str">
        <f t="shared" si="6"/>
        <v>Wed</v>
      </c>
      <c r="I23" s="1"/>
      <c r="J23" s="1"/>
      <c r="K23" s="51">
        <f>VLOOKUP(A23, KTBF_info!F:J, 5, FALSE)</f>
        <v>125.72</v>
      </c>
    </row>
    <row r="24" spans="1:14" x14ac:dyDescent="0.3">
      <c r="A24" s="52">
        <f t="shared" si="4"/>
        <v>44377.583333333336</v>
      </c>
      <c r="B24" s="49">
        <f t="shared" si="5"/>
        <v>44377</v>
      </c>
      <c r="C24" s="44">
        <v>0.58333333333333337</v>
      </c>
      <c r="D24" s="51">
        <f>IFERROR( IF(C24=$K$1, VLOOKUP($A23,  KTBF_info!A:D, 4, FALSE), VLOOKUP($A24, KTBF_info!A:E, 5, FALSE)),
                   IF(ISBLANK(D25), D26, D25))</f>
        <v>109.96</v>
      </c>
      <c r="E24" s="51">
        <f>IFERROR( IF(C24=$K$1, VLOOKUP($A23,  KTBF_info!F:I, 4, FALSE), VLOOKUP($A24, KTBF_info!F:J, 5, FALSE)),
                   IF(ISBLANK(E25), E26, E25))</f>
        <v>125.76</v>
      </c>
      <c r="G24" s="51">
        <f t="shared" si="7"/>
        <v>-204.12</v>
      </c>
      <c r="H24" s="1" t="str">
        <f t="shared" si="6"/>
        <v>Wed</v>
      </c>
      <c r="I24" s="1"/>
      <c r="J24" s="1"/>
      <c r="K24" s="51">
        <f>VLOOKUP(A24, KTBF_info!F:J, 5, FALSE)</f>
        <v>125.76</v>
      </c>
    </row>
    <row r="25" spans="1:14" x14ac:dyDescent="0.3">
      <c r="A25" s="52">
        <f t="shared" si="4"/>
        <v>44377.5625</v>
      </c>
      <c r="B25" s="49">
        <f t="shared" si="5"/>
        <v>44377</v>
      </c>
      <c r="C25" s="44">
        <v>0.5625</v>
      </c>
      <c r="D25" s="51">
        <f>IFERROR( IF(C25=$K$1, VLOOKUP($A24,  KTBF_info!A:D, 4, FALSE), VLOOKUP($A25, KTBF_info!A:E, 5, FALSE)),
                   IF(ISBLANK(D26), D27, D26))</f>
        <v>109.94</v>
      </c>
      <c r="E25" s="51">
        <f>IFERROR( IF(C25=$K$1, VLOOKUP($A24,  KTBF_info!F:I, 4, FALSE), VLOOKUP($A25, KTBF_info!F:J, 5, FALSE)),
                   IF(ISBLANK(E26), E27, E26))</f>
        <v>125.75</v>
      </c>
      <c r="G25" s="51">
        <f t="shared" si="7"/>
        <v>-204.07</v>
      </c>
      <c r="H25" s="1" t="str">
        <f t="shared" si="6"/>
        <v>Wed</v>
      </c>
      <c r="I25" s="1"/>
      <c r="J25" s="1"/>
      <c r="K25" s="51">
        <f>VLOOKUP(A25, KTBF_info!F:J, 5, FALSE)</f>
        <v>125.75</v>
      </c>
    </row>
    <row r="26" spans="1:14" x14ac:dyDescent="0.3">
      <c r="A26" s="52">
        <f t="shared" si="4"/>
        <v>44377.541666666664</v>
      </c>
      <c r="B26" s="49">
        <f t="shared" si="5"/>
        <v>44377</v>
      </c>
      <c r="C26" s="44">
        <v>0.54166666666666663</v>
      </c>
      <c r="D26" s="51">
        <f>IFERROR( IF(C26=$K$1, VLOOKUP($A25,  KTBF_info!A:D, 4, FALSE), VLOOKUP($A26, KTBF_info!A:E, 5, FALSE)),
                   IF(ISBLANK(D27), D28, D27))</f>
        <v>109.92</v>
      </c>
      <c r="E26" s="51">
        <f>IFERROR( IF(C26=$K$1, VLOOKUP($A25,  KTBF_info!F:I, 4, FALSE), VLOOKUP($A26, KTBF_info!F:J, 5, FALSE)),
                   IF(ISBLANK(E27), E28, E27))</f>
        <v>125.71</v>
      </c>
      <c r="G26" s="51">
        <f t="shared" si="7"/>
        <v>-204.05</v>
      </c>
      <c r="H26" s="1" t="str">
        <f t="shared" si="6"/>
        <v>Wed</v>
      </c>
      <c r="I26" s="1"/>
      <c r="J26" s="1"/>
      <c r="K26" s="51">
        <f>VLOOKUP(A26, KTBF_info!F:J, 5, FALSE)</f>
        <v>125.71</v>
      </c>
    </row>
    <row r="27" spans="1:14" x14ac:dyDescent="0.3">
      <c r="A27" s="53">
        <f t="shared" si="4"/>
        <v>44377.520833333336</v>
      </c>
      <c r="B27" s="54">
        <f t="shared" si="5"/>
        <v>44377</v>
      </c>
      <c r="C27" s="55">
        <v>0.52083333333333337</v>
      </c>
      <c r="D27" s="56">
        <f>IFERROR( IF(C27=$K$1, VLOOKUP($A26,  KTBF_info!A:D, 4, FALSE), VLOOKUP($A27, KTBF_info!A:E, 5, FALSE)),
                   IF(ISBLANK(D28), D29, D28))</f>
        <v>109.95</v>
      </c>
      <c r="E27" s="56">
        <f>IFERROR( IF(C27=$K$1, VLOOKUP($A26,  KTBF_info!F:I, 4, FALSE), VLOOKUP($A27, KTBF_info!F:J, 5, FALSE)),
                   IF(ISBLANK(E28), E29, E28))</f>
        <v>125.72</v>
      </c>
      <c r="F27" s="3"/>
      <c r="G27" s="56">
        <f t="shared" si="7"/>
        <v>-204.13000000000002</v>
      </c>
      <c r="H27" s="3" t="str">
        <f t="shared" si="6"/>
        <v>Wed</v>
      </c>
      <c r="I27" s="3"/>
      <c r="J27" s="3"/>
      <c r="K27" s="56">
        <f>VLOOKUP(A27, KTBF_info!F:J, 5, FALSE)</f>
        <v>125.72</v>
      </c>
    </row>
    <row r="28" spans="1:14" x14ac:dyDescent="0.3">
      <c r="A28" s="52">
        <f t="shared" si="4"/>
        <v>44377.5</v>
      </c>
      <c r="B28" s="49">
        <f t="shared" si="5"/>
        <v>44377</v>
      </c>
      <c r="C28" s="44">
        <v>0.5</v>
      </c>
      <c r="D28" s="51">
        <f>IFERROR( IF(C28=$K$1, VLOOKUP($A27,  KTBF_info!A:D, 4, FALSE), VLOOKUP($A28, KTBF_info!A:E, 5, FALSE)),
                   IF(ISBLANK(D29), D30, D29))</f>
        <v>109.97</v>
      </c>
      <c r="E28" s="51">
        <f>IFERROR( IF(C28=$K$1, VLOOKUP($A27,  KTBF_info!F:I, 4, FALSE), VLOOKUP($A28, KTBF_info!F:J, 5, FALSE)),
                   IF(ISBLANK(E29), E30, E29))</f>
        <v>125.75</v>
      </c>
      <c r="G28" s="51">
        <f t="shared" si="7"/>
        <v>-204.15999999999997</v>
      </c>
      <c r="H28" s="1" t="str">
        <f t="shared" si="6"/>
        <v>Wed</v>
      </c>
      <c r="I28" s="1"/>
      <c r="J28" s="1"/>
      <c r="K28" s="51">
        <f>VLOOKUP(A28, KTBF_info!F:J, 5, FALSE)</f>
        <v>125.75</v>
      </c>
    </row>
    <row r="29" spans="1:14" x14ac:dyDescent="0.3">
      <c r="A29" s="52">
        <f t="shared" si="4"/>
        <v>44377.479166666664</v>
      </c>
      <c r="B29" s="49">
        <f t="shared" si="5"/>
        <v>44377</v>
      </c>
      <c r="C29" s="44">
        <v>0.47916666666666669</v>
      </c>
      <c r="D29" s="51">
        <f>IFERROR( IF(C29=$K$1, VLOOKUP($A28,  KTBF_info!A:D, 4, FALSE), VLOOKUP($A29, KTBF_info!A:E, 5, FALSE)),
                   IF(ISBLANK(D30), D31, D30))</f>
        <v>109.98</v>
      </c>
      <c r="E29" s="51">
        <f>IFERROR( IF(C29=$K$1, VLOOKUP($A28,  KTBF_info!F:I, 4, FALSE), VLOOKUP($A29, KTBF_info!F:J, 5, FALSE)),
                   IF(ISBLANK(E30), E31, E30))</f>
        <v>125.75</v>
      </c>
      <c r="G29" s="51">
        <f t="shared" si="7"/>
        <v>-204.19</v>
      </c>
      <c r="H29" s="1" t="str">
        <f t="shared" si="6"/>
        <v>Wed</v>
      </c>
      <c r="I29" s="1"/>
      <c r="J29" s="1"/>
      <c r="K29" s="51">
        <f>VLOOKUP(A29, KTBF_info!F:J, 5, FALSE)</f>
        <v>125.75</v>
      </c>
    </row>
    <row r="30" spans="1:14" x14ac:dyDescent="0.3">
      <c r="A30" s="52">
        <f t="shared" si="4"/>
        <v>44377.458333333336</v>
      </c>
      <c r="B30" s="49">
        <f t="shared" si="5"/>
        <v>44377</v>
      </c>
      <c r="C30" s="44">
        <v>0.45833333333333331</v>
      </c>
      <c r="D30" s="51">
        <f>IFERROR( IF(C30=$K$1, VLOOKUP($A29,  KTBF_info!A:D, 4, FALSE), VLOOKUP($A30, KTBF_info!A:E, 5, FALSE)),
                   IF(ISBLANK(D31), D32, D31))</f>
        <v>110</v>
      </c>
      <c r="E30" s="51">
        <f>IFERROR( IF(C30=$K$1, VLOOKUP($A29,  KTBF_info!F:I, 4, FALSE), VLOOKUP($A30, KTBF_info!F:J, 5, FALSE)),
                   IF(ISBLANK(E31), E32, E31))</f>
        <v>125.79</v>
      </c>
      <c r="G30" s="51">
        <f t="shared" si="7"/>
        <v>-204.20999999999998</v>
      </c>
      <c r="H30" s="1" t="str">
        <f t="shared" si="6"/>
        <v>Wed</v>
      </c>
      <c r="I30" s="1"/>
      <c r="J30" s="1"/>
      <c r="K30" s="51">
        <f>VLOOKUP(A30, KTBF_info!F:J, 5, FALSE)</f>
        <v>125.79</v>
      </c>
    </row>
    <row r="31" spans="1:14" x14ac:dyDescent="0.3">
      <c r="A31" s="52">
        <f t="shared" si="4"/>
        <v>44377.4375</v>
      </c>
      <c r="B31" s="49">
        <f t="shared" si="5"/>
        <v>44377</v>
      </c>
      <c r="C31" s="44">
        <v>0.4375</v>
      </c>
      <c r="D31" s="51">
        <f>IFERROR( IF(C31=$K$1, VLOOKUP($A30,  KTBF_info!A:D, 4, FALSE), VLOOKUP($A31, KTBF_info!A:E, 5, FALSE)),
                   IF(ISBLANK(D32), D33, D32))</f>
        <v>110.02</v>
      </c>
      <c r="E31" s="51">
        <f>IFERROR( IF(C31=$K$1, VLOOKUP($A30,  KTBF_info!F:I, 4, FALSE), VLOOKUP($A31, KTBF_info!F:J, 5, FALSE)),
                   IF(ISBLANK(E32), E33, E32))</f>
        <v>125.78</v>
      </c>
      <c r="G31" s="51">
        <f t="shared" si="7"/>
        <v>-204.28</v>
      </c>
      <c r="H31" s="1" t="str">
        <f t="shared" si="6"/>
        <v>Wed</v>
      </c>
      <c r="I31" s="1"/>
      <c r="J31" s="1"/>
      <c r="K31" s="51">
        <f>VLOOKUP(A31, KTBF_info!F:J, 5, FALSE)</f>
        <v>125.78</v>
      </c>
    </row>
    <row r="32" spans="1:14" x14ac:dyDescent="0.3">
      <c r="A32" s="52">
        <f t="shared" si="4"/>
        <v>44377.416666666664</v>
      </c>
      <c r="B32" s="49">
        <f t="shared" si="5"/>
        <v>44377</v>
      </c>
      <c r="C32" s="44">
        <v>0.41666666666666669</v>
      </c>
      <c r="D32" s="51">
        <f>IFERROR( IF(C32=$K$1, VLOOKUP($A31,  KTBF_info!A:D, 4, FALSE), VLOOKUP($A32, KTBF_info!A:E, 5, FALSE)),
                   IF(ISBLANK(D33), D34, D33))</f>
        <v>110.01</v>
      </c>
      <c r="E32" s="51">
        <f>IFERROR( IF(C32=$K$1, VLOOKUP($A31,  KTBF_info!F:I, 4, FALSE), VLOOKUP($A32, KTBF_info!F:J, 5, FALSE)),
                   IF(ISBLANK(E33), E34, E33))</f>
        <v>125.73</v>
      </c>
      <c r="G32" s="51">
        <f t="shared" si="7"/>
        <v>-204.3</v>
      </c>
      <c r="H32" s="1" t="str">
        <f t="shared" si="6"/>
        <v>Wed</v>
      </c>
      <c r="I32" s="1"/>
      <c r="J32" s="1"/>
      <c r="K32" s="51">
        <f>VLOOKUP(A32, KTBF_info!F:J, 5, FALSE)</f>
        <v>125.73</v>
      </c>
    </row>
    <row r="33" spans="1:11" x14ac:dyDescent="0.3">
      <c r="A33" s="52">
        <f t="shared" si="4"/>
        <v>44377.395833333336</v>
      </c>
      <c r="B33" s="49">
        <f t="shared" si="5"/>
        <v>44377</v>
      </c>
      <c r="C33" s="44">
        <v>0.39583333333333331</v>
      </c>
      <c r="D33" s="51">
        <f>IFERROR( IF(C33=$K$1, VLOOKUP($A32,  KTBF_info!A:D, 4, FALSE), VLOOKUP($A33, KTBF_info!A:E, 5, FALSE)),
                   IF(ISBLANK(D34),#REF!, D34))</f>
        <v>110.01</v>
      </c>
      <c r="E33" s="51">
        <f>IFERROR( IF(C33=$K$1, VLOOKUP($A32,  KTBF_info!F:I, 4, FALSE), VLOOKUP($A33, KTBF_info!F:J, 5, FALSE)),
                   IF(ISBLANK(E34),#REF!, E34))</f>
        <v>125.75</v>
      </c>
      <c r="G33" s="51">
        <f t="shared" si="7"/>
        <v>-204.28000000000003</v>
      </c>
      <c r="H33" s="1" t="str">
        <f t="shared" si="6"/>
        <v>Wed</v>
      </c>
      <c r="I33" s="1"/>
      <c r="J33" s="1"/>
      <c r="K33" s="51">
        <f>VLOOKUP(A33, KTBF_info!F:J, 5, FALSE)</f>
        <v>125.75</v>
      </c>
    </row>
    <row r="34" spans="1:11" x14ac:dyDescent="0.3">
      <c r="A34" s="52">
        <f t="shared" si="4"/>
        <v>44377.375</v>
      </c>
      <c r="B34" s="49">
        <f>KTBF_info!C1</f>
        <v>44377</v>
      </c>
      <c r="C34" s="44">
        <v>0.375</v>
      </c>
      <c r="D34" s="51">
        <f>IFERROR( IF(C34=$K$1, VLOOKUP($A33,  KTBF_info!A:D, 4, FALSE), VLOOKUP($A34, KTBF_info!A:E, 5, FALSE)),
                   IF(ISBLANK(#REF!),#REF!,#REF!))</f>
        <v>109.99</v>
      </c>
      <c r="E34" s="51">
        <f>IFERROR( IF(C34=$K$1, VLOOKUP($A33,  KTBF_info!F:I, 4, FALSE), VLOOKUP($A34, KTBF_info!F:J, 5, FALSE)),
                   IF(ISBLANK(#REF!),#REF!,#REF!))</f>
        <v>125.88</v>
      </c>
      <c r="G34" s="51">
        <f t="shared" si="7"/>
        <v>-204.08999999999997</v>
      </c>
      <c r="H34" s="1" t="str">
        <f t="shared" si="6"/>
        <v>Wed</v>
      </c>
      <c r="I34" s="1"/>
      <c r="J34" s="1"/>
      <c r="K34" s="51" t="e">
        <f>VLOOKUP(A34, KTBF_info!F:J, 5, FALSE)</f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3"/>
  <sheetViews>
    <sheetView zoomScale="85" zoomScaleNormal="85" workbookViewId="0">
      <selection activeCell="L16" sqref="L16"/>
    </sheetView>
  </sheetViews>
  <sheetFormatPr defaultRowHeight="16.5" x14ac:dyDescent="0.3"/>
  <cols>
    <col min="1" max="1" width="15" style="2" bestFit="1" customWidth="1"/>
    <col min="2" max="2" width="12.125" style="2" customWidth="1"/>
    <col min="3" max="3" width="11.125" style="2" bestFit="1" customWidth="1"/>
    <col min="4" max="4" width="9" style="2"/>
    <col min="5" max="5" width="11.125" style="2" bestFit="1" customWidth="1"/>
    <col min="6" max="6" width="15" style="2" bestFit="1" customWidth="1"/>
    <col min="7" max="7" width="12.25" style="2" customWidth="1"/>
    <col min="8" max="8" width="10.875" style="2" customWidth="1"/>
    <col min="9" max="9" width="9.875" style="2" bestFit="1" customWidth="1"/>
    <col min="10" max="12" width="9" style="2"/>
    <col min="13" max="13" width="9" style="2" customWidth="1"/>
    <col min="14" max="14" width="9" style="2"/>
    <col min="15" max="15" width="7.5" style="2" bestFit="1" customWidth="1"/>
    <col min="16" max="16" width="14.875" style="2" customWidth="1"/>
    <col min="17" max="17" width="14.375" style="2" bestFit="1" customWidth="1"/>
    <col min="18" max="18" width="14.625" style="2" customWidth="1"/>
    <col min="19" max="19" width="8.25" style="2" bestFit="1" customWidth="1"/>
    <col min="20" max="21" width="7.5" style="2" bestFit="1" customWidth="1"/>
    <col min="22" max="16384" width="9" style="2"/>
  </cols>
  <sheetData>
    <row r="1" spans="1:22" x14ac:dyDescent="0.3">
      <c r="B1" s="26" t="s">
        <v>36</v>
      </c>
      <c r="C1" s="27">
        <f>KTBF_OHLC!A5</f>
        <v>44377</v>
      </c>
      <c r="D1" s="26" t="s">
        <v>37</v>
      </c>
      <c r="E1" s="27">
        <f>KTBF_OHLC!A4</f>
        <v>44378</v>
      </c>
      <c r="F1" s="26" t="s">
        <v>38</v>
      </c>
      <c r="G1" s="2">
        <v>999</v>
      </c>
      <c r="H1" s="26" t="s">
        <v>39</v>
      </c>
      <c r="I1" s="2" t="s">
        <v>96</v>
      </c>
      <c r="J1" s="26" t="s">
        <v>41</v>
      </c>
      <c r="K1" s="2" t="s">
        <v>97</v>
      </c>
      <c r="L1" s="26" t="s">
        <v>43</v>
      </c>
      <c r="M1" s="2">
        <v>0</v>
      </c>
      <c r="N1" s="26" t="s">
        <v>44</v>
      </c>
      <c r="O1" s="2" t="s">
        <v>45</v>
      </c>
    </row>
    <row r="2" spans="1:22" x14ac:dyDescent="0.3">
      <c r="B2" s="57" t="s">
        <v>167</v>
      </c>
      <c r="G2" s="57" t="s">
        <v>168</v>
      </c>
      <c r="Q2" s="2" t="s">
        <v>98</v>
      </c>
      <c r="R2" s="2" t="s">
        <v>99</v>
      </c>
    </row>
    <row r="3" spans="1:22" x14ac:dyDescent="0.3">
      <c r="B3" s="2" t="str">
        <f>_xll.IMDH("FUT", B2,B4:E4,$C$1,$E$1,$G$1,"Per="&amp;$I$1&amp;",Cycle=30,sort="&amp;$K$1&amp;",real=true,Bizday="&amp;$M$1&amp;",Quote="&amp;$O$1&amp;",Pos=20,Orient=V,Title=3년국채선물,DtFmt=1,TmFmt=1,unit=true")</f>
        <v>3년국채선물</v>
      </c>
      <c r="G3" s="2" t="str">
        <f>_xll.IMDH("FUT", G2,G4:K4,$C$1,$E$1,$G$1,"Per="&amp;$I$1&amp;",Cycle=30,sort="&amp;$K$1&amp;",real=true,Bizday="&amp;$M$1&amp;",Quote="&amp;$O$1&amp;",Pos=20,Orient=V,Title=10년국채선물,DtFmt=1,TmFmt=1,unit=true")</f>
        <v>10년국채선물</v>
      </c>
      <c r="Q3" s="2" t="s">
        <v>100</v>
      </c>
      <c r="R3" s="2" t="s">
        <v>101</v>
      </c>
    </row>
    <row r="4" spans="1:22" x14ac:dyDescent="0.3">
      <c r="B4" s="29" t="s">
        <v>46</v>
      </c>
      <c r="C4" s="29" t="s">
        <v>93</v>
      </c>
      <c r="D4" s="30" t="s">
        <v>102</v>
      </c>
      <c r="E4" s="30" t="s">
        <v>47</v>
      </c>
      <c r="G4" s="29" t="s">
        <v>46</v>
      </c>
      <c r="H4" s="29" t="s">
        <v>93</v>
      </c>
      <c r="I4" s="30" t="s">
        <v>102</v>
      </c>
      <c r="J4" s="30" t="s">
        <v>47</v>
      </c>
      <c r="K4" s="2" t="s">
        <v>52</v>
      </c>
    </row>
    <row r="5" spans="1:22" x14ac:dyDescent="0.3">
      <c r="A5" s="48">
        <f>+B5+C5</f>
        <v>44378.458333333336</v>
      </c>
      <c r="B5" s="58">
        <v>44378</v>
      </c>
      <c r="C5" s="59">
        <v>0.45833333333333331</v>
      </c>
      <c r="D5" s="60">
        <v>110.01</v>
      </c>
      <c r="E5" s="61">
        <v>110.02</v>
      </c>
      <c r="F5" s="48">
        <f>+G5+H5</f>
        <v>44378.458333333336</v>
      </c>
      <c r="G5" s="58">
        <v>44378</v>
      </c>
      <c r="H5" s="59">
        <v>0.45833333333333331</v>
      </c>
      <c r="I5" s="60">
        <v>125.98</v>
      </c>
      <c r="J5" s="61">
        <v>125.98</v>
      </c>
      <c r="K5" s="2">
        <v>-1276</v>
      </c>
      <c r="Q5" s="2" t="s">
        <v>103</v>
      </c>
      <c r="R5" s="2" t="s">
        <v>104</v>
      </c>
    </row>
    <row r="6" spans="1:22" x14ac:dyDescent="0.3">
      <c r="A6" s="48">
        <f t="shared" ref="A6:A69" si="0">+B6+C6</f>
        <v>44378.4375</v>
      </c>
      <c r="B6" s="58">
        <v>44378</v>
      </c>
      <c r="C6" s="59">
        <v>0.4375</v>
      </c>
      <c r="D6" s="60">
        <v>109.99</v>
      </c>
      <c r="E6" s="62">
        <v>110.01</v>
      </c>
      <c r="F6" s="48">
        <f t="shared" ref="F6:F69" si="1">+G6+H6</f>
        <v>44378.4375</v>
      </c>
      <c r="G6" s="58">
        <v>44378</v>
      </c>
      <c r="H6" s="59">
        <v>0.4375</v>
      </c>
      <c r="I6" s="60">
        <v>125.94</v>
      </c>
      <c r="J6" s="62">
        <v>125.98</v>
      </c>
      <c r="K6" s="2">
        <v>-1374</v>
      </c>
      <c r="Q6" s="57" t="s">
        <v>105</v>
      </c>
      <c r="R6" s="57" t="s">
        <v>106</v>
      </c>
    </row>
    <row r="7" spans="1:22" x14ac:dyDescent="0.3">
      <c r="A7" s="48">
        <f t="shared" si="0"/>
        <v>44378.416666666664</v>
      </c>
      <c r="B7" s="58">
        <v>44378</v>
      </c>
      <c r="C7" s="59">
        <v>0.41666666666666663</v>
      </c>
      <c r="D7" s="60">
        <v>109.97</v>
      </c>
      <c r="E7" s="62">
        <v>109.99</v>
      </c>
      <c r="F7" s="48">
        <f t="shared" si="1"/>
        <v>44378.416666666664</v>
      </c>
      <c r="G7" s="58">
        <v>44378</v>
      </c>
      <c r="H7" s="59">
        <v>0.41666666666666663</v>
      </c>
      <c r="I7" s="60">
        <v>125.77</v>
      </c>
      <c r="J7" s="62">
        <v>125.95</v>
      </c>
      <c r="K7" s="2">
        <v>-1259</v>
      </c>
      <c r="Q7" s="2" t="s">
        <v>107</v>
      </c>
      <c r="R7" s="2" t="s">
        <v>108</v>
      </c>
    </row>
    <row r="8" spans="1:22" x14ac:dyDescent="0.3">
      <c r="A8" s="48">
        <f t="shared" si="0"/>
        <v>44378.395833333336</v>
      </c>
      <c r="B8" s="58">
        <v>44378</v>
      </c>
      <c r="C8" s="59">
        <v>0.39583333333333331</v>
      </c>
      <c r="D8" s="60">
        <v>109.97</v>
      </c>
      <c r="E8" s="62">
        <v>109.97</v>
      </c>
      <c r="F8" s="48">
        <f t="shared" si="1"/>
        <v>44378.395833333336</v>
      </c>
      <c r="G8" s="58">
        <v>44378</v>
      </c>
      <c r="H8" s="59">
        <v>0.39583333333333331</v>
      </c>
      <c r="I8" s="60">
        <v>125.82</v>
      </c>
      <c r="J8" s="62">
        <v>125.78</v>
      </c>
      <c r="K8" s="2">
        <v>-552</v>
      </c>
      <c r="Q8" s="57" t="s">
        <v>109</v>
      </c>
      <c r="R8" s="57" t="s">
        <v>110</v>
      </c>
      <c r="V8" s="57"/>
    </row>
    <row r="9" spans="1:22" x14ac:dyDescent="0.3">
      <c r="A9" s="48">
        <f t="shared" si="0"/>
        <v>44377.65625</v>
      </c>
      <c r="B9" s="58">
        <v>44377</v>
      </c>
      <c r="C9" s="59">
        <v>0.65625</v>
      </c>
      <c r="D9" s="60">
        <v>109.99</v>
      </c>
      <c r="E9" s="62">
        <v>109.97</v>
      </c>
      <c r="F9" s="48">
        <f t="shared" si="1"/>
        <v>44377.65625</v>
      </c>
      <c r="G9" s="58">
        <v>44377</v>
      </c>
      <c r="H9" s="59">
        <v>0.65625</v>
      </c>
      <c r="I9" s="60">
        <v>125.83</v>
      </c>
      <c r="J9" s="62">
        <v>125.79</v>
      </c>
      <c r="K9" s="2">
        <v>0</v>
      </c>
      <c r="Q9" s="2" t="s">
        <v>111</v>
      </c>
      <c r="R9" s="2" t="s">
        <v>112</v>
      </c>
    </row>
    <row r="10" spans="1:22" x14ac:dyDescent="0.3">
      <c r="A10" s="48">
        <f t="shared" si="0"/>
        <v>44377.645833333336</v>
      </c>
      <c r="B10" s="58">
        <v>44377</v>
      </c>
      <c r="C10" s="59">
        <v>0.64583333333333326</v>
      </c>
      <c r="D10" s="60">
        <v>109.97</v>
      </c>
      <c r="E10" s="62">
        <v>109.99</v>
      </c>
      <c r="F10" s="48">
        <f t="shared" si="1"/>
        <v>44377.645833333336</v>
      </c>
      <c r="G10" s="58">
        <v>44377</v>
      </c>
      <c r="H10" s="59">
        <v>0.64583333333333326</v>
      </c>
      <c r="I10" s="60">
        <v>125.76</v>
      </c>
      <c r="J10" s="62">
        <v>125.83</v>
      </c>
      <c r="K10" s="2">
        <v>0</v>
      </c>
      <c r="Q10" s="57" t="s">
        <v>1</v>
      </c>
      <c r="R10" s="57" t="s">
        <v>2</v>
      </c>
    </row>
    <row r="11" spans="1:22" x14ac:dyDescent="0.3">
      <c r="A11" s="48">
        <f t="shared" si="0"/>
        <v>44377.625</v>
      </c>
      <c r="B11" s="58">
        <v>44377</v>
      </c>
      <c r="C11" s="59">
        <v>0.625</v>
      </c>
      <c r="D11" s="60">
        <v>109.94</v>
      </c>
      <c r="E11" s="62">
        <v>109.96</v>
      </c>
      <c r="F11" s="48">
        <f t="shared" si="1"/>
        <v>44377.625</v>
      </c>
      <c r="G11" s="58">
        <v>44377</v>
      </c>
      <c r="H11" s="59">
        <v>0.625</v>
      </c>
      <c r="I11" s="60">
        <v>125.71</v>
      </c>
      <c r="J11" s="62">
        <v>125.75</v>
      </c>
      <c r="K11" s="2">
        <v>0</v>
      </c>
    </row>
    <row r="12" spans="1:22" x14ac:dyDescent="0.3">
      <c r="A12" s="48">
        <f t="shared" si="0"/>
        <v>44377.604166666664</v>
      </c>
      <c r="B12" s="27">
        <v>44377</v>
      </c>
      <c r="C12" s="63">
        <v>0.60416666666666663</v>
      </c>
      <c r="D12" s="39">
        <v>109.96</v>
      </c>
      <c r="E12" s="2">
        <v>109.95</v>
      </c>
      <c r="F12" s="48">
        <f t="shared" si="1"/>
        <v>44377.604166666664</v>
      </c>
      <c r="G12" s="27">
        <v>44377</v>
      </c>
      <c r="H12" s="63">
        <v>0.60416666666666663</v>
      </c>
      <c r="I12" s="39">
        <v>125.76</v>
      </c>
      <c r="J12" s="2">
        <v>125.72</v>
      </c>
      <c r="K12" s="2">
        <v>0</v>
      </c>
    </row>
    <row r="13" spans="1:22" x14ac:dyDescent="0.3">
      <c r="A13" s="48">
        <f t="shared" si="0"/>
        <v>44377.583333333336</v>
      </c>
      <c r="B13" s="27">
        <v>44377</v>
      </c>
      <c r="C13" s="63">
        <v>0.58333333333333326</v>
      </c>
      <c r="D13" s="39">
        <v>109.94</v>
      </c>
      <c r="E13" s="2">
        <v>109.96</v>
      </c>
      <c r="F13" s="48">
        <f t="shared" si="1"/>
        <v>44377.583333333336</v>
      </c>
      <c r="G13" s="27">
        <v>44377</v>
      </c>
      <c r="H13" s="63">
        <v>0.58333333333333326</v>
      </c>
      <c r="I13" s="39">
        <v>125.74</v>
      </c>
      <c r="J13" s="2">
        <v>125.76</v>
      </c>
      <c r="K13" s="2">
        <v>0</v>
      </c>
    </row>
    <row r="14" spans="1:22" x14ac:dyDescent="0.3">
      <c r="A14" s="48">
        <f t="shared" si="0"/>
        <v>44377.5625</v>
      </c>
      <c r="B14" s="27">
        <v>44377</v>
      </c>
      <c r="C14" s="63">
        <v>0.5625</v>
      </c>
      <c r="D14" s="39">
        <v>109.93</v>
      </c>
      <c r="E14" s="2">
        <v>109.94</v>
      </c>
      <c r="F14" s="48">
        <f t="shared" si="1"/>
        <v>44377.5625</v>
      </c>
      <c r="G14" s="27">
        <v>44377</v>
      </c>
      <c r="H14" s="63">
        <v>0.5625</v>
      </c>
      <c r="I14" s="39">
        <v>125.71</v>
      </c>
      <c r="J14" s="2">
        <v>125.75</v>
      </c>
      <c r="K14" s="2">
        <v>0</v>
      </c>
    </row>
    <row r="15" spans="1:22" x14ac:dyDescent="0.3">
      <c r="A15" s="48">
        <f t="shared" si="0"/>
        <v>44377.541666666664</v>
      </c>
      <c r="B15" s="27">
        <v>44377</v>
      </c>
      <c r="C15" s="63">
        <v>0.54166666666666663</v>
      </c>
      <c r="D15" s="39">
        <v>109.95</v>
      </c>
      <c r="E15" s="2">
        <v>109.92</v>
      </c>
      <c r="F15" s="48">
        <f t="shared" si="1"/>
        <v>44377.541666666664</v>
      </c>
      <c r="G15" s="27">
        <v>44377</v>
      </c>
      <c r="H15" s="63">
        <v>0.54166666666666663</v>
      </c>
      <c r="I15" s="39">
        <v>125.71</v>
      </c>
      <c r="J15" s="2">
        <v>125.71</v>
      </c>
      <c r="K15" s="2">
        <v>0</v>
      </c>
    </row>
    <row r="16" spans="1:22" x14ac:dyDescent="0.3">
      <c r="A16" s="48">
        <f t="shared" si="0"/>
        <v>44377.520833333336</v>
      </c>
      <c r="B16" s="27">
        <v>44377</v>
      </c>
      <c r="C16" s="63">
        <v>0.52083333333333326</v>
      </c>
      <c r="D16" s="39">
        <v>109.97</v>
      </c>
      <c r="E16" s="2">
        <v>109.95</v>
      </c>
      <c r="F16" s="48">
        <f t="shared" si="1"/>
        <v>44377.520833333336</v>
      </c>
      <c r="G16" s="27">
        <v>44377</v>
      </c>
      <c r="H16" s="63">
        <v>0.52083333333333326</v>
      </c>
      <c r="I16" s="39">
        <v>125.75</v>
      </c>
      <c r="J16" s="2">
        <v>125.72</v>
      </c>
      <c r="K16" s="2">
        <v>0</v>
      </c>
    </row>
    <row r="17" spans="1:20" x14ac:dyDescent="0.3">
      <c r="A17" s="48">
        <f t="shared" si="0"/>
        <v>44377.5</v>
      </c>
      <c r="B17" s="27">
        <v>44377</v>
      </c>
      <c r="C17" s="63">
        <v>0.5</v>
      </c>
      <c r="D17" s="39">
        <v>109.98</v>
      </c>
      <c r="E17" s="2">
        <v>109.97</v>
      </c>
      <c r="F17" s="48">
        <f t="shared" si="1"/>
        <v>44377.5</v>
      </c>
      <c r="G17" s="27">
        <v>44377</v>
      </c>
      <c r="H17" s="63">
        <v>0.5</v>
      </c>
      <c r="I17" s="39">
        <v>125.75</v>
      </c>
      <c r="J17" s="2">
        <v>125.75</v>
      </c>
      <c r="K17" s="2">
        <v>0</v>
      </c>
    </row>
    <row r="18" spans="1:20" s="1" customFormat="1" x14ac:dyDescent="0.3">
      <c r="A18" s="52">
        <f t="shared" si="0"/>
        <v>44377.479166666664</v>
      </c>
      <c r="B18" s="49">
        <v>44377</v>
      </c>
      <c r="C18" s="64">
        <v>0.47916666666666663</v>
      </c>
      <c r="D18" s="65">
        <v>110</v>
      </c>
      <c r="E18" s="1">
        <v>109.98</v>
      </c>
      <c r="F18" s="52">
        <f t="shared" si="1"/>
        <v>44377.479166666664</v>
      </c>
      <c r="G18" s="49">
        <v>44377</v>
      </c>
      <c r="H18" s="64">
        <v>0.47916666666666663</v>
      </c>
      <c r="I18" s="65">
        <v>125.79</v>
      </c>
      <c r="J18" s="1">
        <v>125.75</v>
      </c>
      <c r="K18" s="1">
        <v>0</v>
      </c>
    </row>
    <row r="19" spans="1:20" x14ac:dyDescent="0.3">
      <c r="A19" s="52">
        <f t="shared" si="0"/>
        <v>44377.458333333336</v>
      </c>
      <c r="B19" s="27">
        <v>44377</v>
      </c>
      <c r="C19" s="63">
        <v>0.45833333333333331</v>
      </c>
      <c r="D19" s="39">
        <v>110.02</v>
      </c>
      <c r="E19" s="2">
        <v>110</v>
      </c>
      <c r="F19" s="52">
        <f t="shared" si="1"/>
        <v>44377.458333333336</v>
      </c>
      <c r="G19" s="27">
        <v>44377</v>
      </c>
      <c r="H19" s="63">
        <v>0.45833333333333331</v>
      </c>
      <c r="I19" s="39">
        <v>125.77</v>
      </c>
      <c r="J19" s="2">
        <v>125.79</v>
      </c>
      <c r="K19" s="2">
        <v>0</v>
      </c>
      <c r="M19" s="1"/>
      <c r="N19" s="1"/>
      <c r="O19" s="1"/>
      <c r="P19" s="1"/>
    </row>
    <row r="20" spans="1:20" x14ac:dyDescent="0.3">
      <c r="A20" s="52">
        <f t="shared" si="0"/>
        <v>44377.4375</v>
      </c>
      <c r="B20" s="27">
        <v>44377</v>
      </c>
      <c r="C20" s="63">
        <v>0.4375</v>
      </c>
      <c r="D20" s="39">
        <v>110.01</v>
      </c>
      <c r="E20" s="2">
        <v>110.02</v>
      </c>
      <c r="F20" s="52">
        <f t="shared" si="1"/>
        <v>44377.4375</v>
      </c>
      <c r="G20" s="27">
        <v>44377</v>
      </c>
      <c r="H20" s="63">
        <v>0.4375</v>
      </c>
      <c r="I20" s="39">
        <v>125.73</v>
      </c>
      <c r="J20" s="2">
        <v>125.78</v>
      </c>
      <c r="K20" s="2">
        <v>0</v>
      </c>
      <c r="M20" s="1"/>
      <c r="N20" s="1"/>
      <c r="O20" s="1"/>
      <c r="P20" s="1"/>
    </row>
    <row r="21" spans="1:20" x14ac:dyDescent="0.3">
      <c r="A21" s="52">
        <f t="shared" si="0"/>
        <v>44377.416666666664</v>
      </c>
      <c r="B21" s="27">
        <v>44377</v>
      </c>
      <c r="C21" s="63">
        <v>0.41666666666666663</v>
      </c>
      <c r="D21" s="39">
        <v>110.01</v>
      </c>
      <c r="E21" s="2">
        <v>110.01</v>
      </c>
      <c r="F21" s="52">
        <f t="shared" si="1"/>
        <v>44377.416666666664</v>
      </c>
      <c r="G21" s="27">
        <v>44377</v>
      </c>
      <c r="H21" s="63">
        <v>0.41666666666666663</v>
      </c>
      <c r="I21" s="39">
        <v>125.75</v>
      </c>
      <c r="J21" s="2">
        <v>125.73</v>
      </c>
      <c r="K21" s="2">
        <v>0</v>
      </c>
      <c r="M21" s="1"/>
      <c r="N21" s="1"/>
      <c r="O21" s="1"/>
      <c r="P21" s="51"/>
    </row>
    <row r="22" spans="1:20" x14ac:dyDescent="0.3">
      <c r="A22" s="52">
        <f t="shared" si="0"/>
        <v>44377.395833333336</v>
      </c>
      <c r="B22" s="27">
        <v>44377</v>
      </c>
      <c r="C22" s="63">
        <v>0.39583333333333331</v>
      </c>
      <c r="D22" s="39">
        <v>109.99</v>
      </c>
      <c r="E22" s="2">
        <v>110.01</v>
      </c>
      <c r="F22" s="52">
        <f t="shared" si="1"/>
        <v>44377.395833333336</v>
      </c>
      <c r="G22" s="27">
        <v>44377</v>
      </c>
      <c r="H22" s="63">
        <v>0.39583333333333331</v>
      </c>
      <c r="I22" s="39">
        <v>125.88</v>
      </c>
      <c r="J22" s="2">
        <v>125.75</v>
      </c>
      <c r="K22" s="2">
        <v>0</v>
      </c>
      <c r="M22" s="1"/>
      <c r="N22" s="51"/>
      <c r="O22" s="1"/>
      <c r="P22" s="1"/>
      <c r="Q22" s="28"/>
    </row>
    <row r="23" spans="1:20" x14ac:dyDescent="0.3">
      <c r="A23" s="52">
        <f t="shared" si="0"/>
        <v>0</v>
      </c>
      <c r="B23" s="27"/>
      <c r="C23" s="63"/>
      <c r="D23" s="39"/>
      <c r="F23" s="52">
        <f t="shared" si="1"/>
        <v>0</v>
      </c>
      <c r="G23" s="27"/>
      <c r="H23" s="63"/>
      <c r="I23" s="39"/>
      <c r="M23" s="1"/>
      <c r="N23" s="1"/>
      <c r="O23" s="1"/>
      <c r="P23" s="1"/>
    </row>
    <row r="24" spans="1:20" x14ac:dyDescent="0.3">
      <c r="A24" s="52">
        <f t="shared" si="0"/>
        <v>0</v>
      </c>
      <c r="B24" s="27"/>
      <c r="C24" s="63"/>
      <c r="D24" s="39"/>
      <c r="F24" s="52">
        <f t="shared" si="1"/>
        <v>0</v>
      </c>
      <c r="G24" s="27"/>
      <c r="H24" s="63"/>
      <c r="I24" s="39"/>
    </row>
    <row r="25" spans="1:20" x14ac:dyDescent="0.3">
      <c r="A25" s="52">
        <f t="shared" si="0"/>
        <v>0</v>
      </c>
      <c r="B25" s="27"/>
      <c r="C25" s="63"/>
      <c r="D25" s="39"/>
      <c r="F25" s="52">
        <f t="shared" si="1"/>
        <v>0</v>
      </c>
      <c r="G25" s="27"/>
      <c r="H25" s="63"/>
      <c r="I25" s="39"/>
    </row>
    <row r="26" spans="1:20" x14ac:dyDescent="0.3">
      <c r="A26" s="52">
        <f t="shared" si="0"/>
        <v>0</v>
      </c>
      <c r="B26" s="27"/>
      <c r="C26" s="63"/>
      <c r="D26" s="39"/>
      <c r="F26" s="52">
        <f t="shared" si="1"/>
        <v>0</v>
      </c>
      <c r="G26" s="27"/>
      <c r="H26" s="63"/>
      <c r="I26" s="39"/>
    </row>
    <row r="27" spans="1:20" x14ac:dyDescent="0.3">
      <c r="A27" s="52">
        <f t="shared" si="0"/>
        <v>0</v>
      </c>
      <c r="B27" s="27"/>
      <c r="C27" s="63"/>
      <c r="D27" s="39"/>
      <c r="F27" s="52">
        <f t="shared" si="1"/>
        <v>0</v>
      </c>
      <c r="G27" s="27"/>
      <c r="H27" s="63"/>
      <c r="I27" s="39"/>
    </row>
    <row r="28" spans="1:20" x14ac:dyDescent="0.3">
      <c r="A28" s="52">
        <f t="shared" si="0"/>
        <v>0</v>
      </c>
      <c r="B28" s="27"/>
      <c r="C28" s="63"/>
      <c r="D28" s="39"/>
      <c r="F28" s="52">
        <f t="shared" si="1"/>
        <v>0</v>
      </c>
      <c r="G28" s="27"/>
      <c r="H28" s="63"/>
      <c r="I28" s="39"/>
    </row>
    <row r="29" spans="1:20" x14ac:dyDescent="0.3">
      <c r="A29" s="52">
        <f t="shared" si="0"/>
        <v>0</v>
      </c>
      <c r="B29" s="27"/>
      <c r="C29" s="63"/>
      <c r="D29" s="39"/>
      <c r="F29" s="52">
        <f t="shared" si="1"/>
        <v>0</v>
      </c>
      <c r="G29" s="27"/>
      <c r="H29" s="63"/>
      <c r="I29" s="39"/>
      <c r="M29" s="27"/>
      <c r="N29" s="63"/>
      <c r="O29" s="39"/>
      <c r="Q29" s="48"/>
      <c r="R29" s="27"/>
      <c r="S29" s="63"/>
      <c r="T29" s="39"/>
    </row>
    <row r="30" spans="1:20" x14ac:dyDescent="0.3">
      <c r="A30" s="52">
        <f t="shared" si="0"/>
        <v>0</v>
      </c>
      <c r="B30" s="27"/>
      <c r="C30" s="63"/>
      <c r="D30" s="39"/>
      <c r="F30" s="52">
        <f t="shared" si="1"/>
        <v>0</v>
      </c>
      <c r="G30" s="27"/>
      <c r="H30" s="63"/>
      <c r="I30" s="39"/>
      <c r="M30" s="27"/>
      <c r="N30" s="63"/>
      <c r="O30" s="39"/>
      <c r="Q30" s="48"/>
      <c r="R30" s="27"/>
      <c r="S30" s="63"/>
      <c r="T30" s="39"/>
    </row>
    <row r="31" spans="1:20" x14ac:dyDescent="0.3">
      <c r="A31" s="52">
        <f t="shared" si="0"/>
        <v>0</v>
      </c>
      <c r="B31" s="27"/>
      <c r="C31" s="63"/>
      <c r="D31" s="39"/>
      <c r="F31" s="52">
        <f t="shared" si="1"/>
        <v>0</v>
      </c>
      <c r="G31" s="27"/>
      <c r="H31" s="63"/>
      <c r="I31" s="39"/>
      <c r="M31" s="27"/>
      <c r="N31" s="63"/>
      <c r="O31" s="39"/>
      <c r="Q31" s="48"/>
      <c r="R31" s="27"/>
      <c r="S31" s="63"/>
      <c r="T31" s="39"/>
    </row>
    <row r="32" spans="1:20" x14ac:dyDescent="0.3">
      <c r="A32" s="52">
        <f t="shared" si="0"/>
        <v>0</v>
      </c>
      <c r="B32" s="27"/>
      <c r="C32" s="63"/>
      <c r="D32" s="39"/>
      <c r="F32" s="52">
        <f t="shared" si="1"/>
        <v>0</v>
      </c>
      <c r="G32" s="27"/>
      <c r="H32" s="63"/>
      <c r="I32" s="39"/>
      <c r="M32" s="27"/>
      <c r="N32" s="63"/>
      <c r="O32" s="39"/>
      <c r="Q32" s="48"/>
      <c r="R32" s="27"/>
      <c r="S32" s="63"/>
      <c r="T32" s="39"/>
    </row>
    <row r="33" spans="1:20" x14ac:dyDescent="0.3">
      <c r="A33" s="52">
        <f t="shared" si="0"/>
        <v>0</v>
      </c>
      <c r="B33" s="27"/>
      <c r="C33" s="63"/>
      <c r="D33" s="39"/>
      <c r="F33" s="52">
        <f t="shared" si="1"/>
        <v>0</v>
      </c>
      <c r="G33" s="27"/>
      <c r="H33" s="63"/>
      <c r="I33" s="39"/>
      <c r="M33" s="27"/>
      <c r="N33" s="63"/>
      <c r="O33" s="39"/>
      <c r="Q33" s="48"/>
      <c r="R33" s="27"/>
      <c r="S33" s="63"/>
      <c r="T33" s="39"/>
    </row>
    <row r="34" spans="1:20" x14ac:dyDescent="0.3">
      <c r="A34" s="52">
        <f t="shared" si="0"/>
        <v>0</v>
      </c>
      <c r="B34" s="27"/>
      <c r="C34" s="63"/>
      <c r="D34" s="39"/>
      <c r="F34" s="52">
        <f t="shared" si="1"/>
        <v>0</v>
      </c>
      <c r="G34" s="27"/>
      <c r="H34" s="63"/>
      <c r="I34" s="39"/>
      <c r="M34" s="27"/>
      <c r="N34" s="63"/>
      <c r="O34" s="39"/>
      <c r="Q34" s="48"/>
      <c r="R34" s="27"/>
      <c r="S34" s="63"/>
      <c r="T34" s="39"/>
    </row>
    <row r="35" spans="1:20" x14ac:dyDescent="0.3">
      <c r="A35" s="52">
        <f t="shared" si="0"/>
        <v>0</v>
      </c>
      <c r="B35" s="27"/>
      <c r="C35" s="63"/>
      <c r="D35" s="39"/>
      <c r="F35" s="52">
        <f t="shared" si="1"/>
        <v>0</v>
      </c>
      <c r="G35" s="27"/>
      <c r="H35" s="63"/>
      <c r="I35" s="39"/>
      <c r="M35" s="27"/>
      <c r="N35" s="63"/>
      <c r="O35" s="39"/>
      <c r="Q35" s="48"/>
      <c r="R35" s="27"/>
      <c r="S35" s="63"/>
      <c r="T35" s="39"/>
    </row>
    <row r="36" spans="1:20" x14ac:dyDescent="0.3">
      <c r="A36" s="52">
        <f t="shared" si="0"/>
        <v>0</v>
      </c>
      <c r="B36" s="27"/>
      <c r="C36" s="63"/>
      <c r="D36" s="39"/>
      <c r="F36" s="52">
        <f t="shared" si="1"/>
        <v>0</v>
      </c>
      <c r="G36" s="27"/>
      <c r="H36" s="63"/>
      <c r="I36" s="39"/>
      <c r="M36" s="27"/>
      <c r="N36" s="63"/>
      <c r="O36" s="39"/>
      <c r="Q36" s="48"/>
      <c r="R36" s="27"/>
      <c r="S36" s="63"/>
      <c r="T36" s="39"/>
    </row>
    <row r="37" spans="1:20" x14ac:dyDescent="0.3">
      <c r="A37" s="52">
        <f t="shared" si="0"/>
        <v>0</v>
      </c>
      <c r="B37" s="27"/>
      <c r="C37" s="63"/>
      <c r="D37" s="39"/>
      <c r="F37" s="52">
        <f t="shared" si="1"/>
        <v>0</v>
      </c>
      <c r="G37" s="27"/>
      <c r="H37" s="63"/>
      <c r="I37" s="39"/>
      <c r="M37" s="27"/>
      <c r="N37" s="63"/>
      <c r="O37" s="39"/>
      <c r="Q37" s="48"/>
      <c r="R37" s="27"/>
      <c r="S37" s="63"/>
      <c r="T37" s="39"/>
    </row>
    <row r="38" spans="1:20" x14ac:dyDescent="0.3">
      <c r="A38" s="52">
        <f t="shared" si="0"/>
        <v>0</v>
      </c>
      <c r="B38" s="27"/>
      <c r="C38" s="63"/>
      <c r="D38" s="39"/>
      <c r="F38" s="52">
        <f t="shared" si="1"/>
        <v>0</v>
      </c>
      <c r="G38" s="27"/>
      <c r="H38" s="63"/>
      <c r="I38" s="39"/>
      <c r="M38" s="27"/>
      <c r="N38" s="63"/>
      <c r="O38" s="39"/>
      <c r="Q38" s="48"/>
      <c r="R38" s="27"/>
      <c r="S38" s="63"/>
      <c r="T38" s="39"/>
    </row>
    <row r="39" spans="1:20" x14ac:dyDescent="0.3">
      <c r="A39" s="52">
        <f t="shared" si="0"/>
        <v>0</v>
      </c>
      <c r="B39" s="27"/>
      <c r="C39" s="63"/>
      <c r="D39" s="39"/>
      <c r="F39" s="52">
        <f t="shared" si="1"/>
        <v>0</v>
      </c>
      <c r="G39" s="27"/>
      <c r="H39" s="63"/>
      <c r="I39" s="39"/>
      <c r="M39" s="27"/>
      <c r="N39" s="63"/>
      <c r="O39" s="39"/>
      <c r="Q39" s="48"/>
      <c r="R39" s="27"/>
      <c r="S39" s="63"/>
      <c r="T39" s="39"/>
    </row>
    <row r="40" spans="1:20" x14ac:dyDescent="0.3">
      <c r="A40" s="52">
        <f t="shared" si="0"/>
        <v>0</v>
      </c>
      <c r="B40" s="27"/>
      <c r="C40" s="63"/>
      <c r="D40" s="39"/>
      <c r="F40" s="52">
        <f t="shared" si="1"/>
        <v>0</v>
      </c>
      <c r="G40" s="27"/>
      <c r="H40" s="63"/>
      <c r="I40" s="39"/>
      <c r="M40" s="27"/>
      <c r="N40" s="63"/>
      <c r="O40" s="39"/>
      <c r="Q40" s="48"/>
      <c r="R40" s="27"/>
      <c r="S40" s="63"/>
      <c r="T40" s="39"/>
    </row>
    <row r="41" spans="1:20" x14ac:dyDescent="0.3">
      <c r="A41" s="52">
        <f t="shared" si="0"/>
        <v>0</v>
      </c>
      <c r="B41" s="27"/>
      <c r="C41" s="63"/>
      <c r="D41" s="39"/>
      <c r="F41" s="52">
        <f t="shared" si="1"/>
        <v>0</v>
      </c>
      <c r="G41" s="27"/>
      <c r="H41" s="63"/>
      <c r="I41" s="39"/>
      <c r="M41" s="27"/>
      <c r="N41" s="63"/>
      <c r="O41" s="39"/>
      <c r="Q41" s="48"/>
      <c r="R41" s="27"/>
      <c r="S41" s="63"/>
      <c r="T41" s="39"/>
    </row>
    <row r="42" spans="1:20" x14ac:dyDescent="0.3">
      <c r="A42" s="52">
        <f t="shared" si="0"/>
        <v>0</v>
      </c>
      <c r="B42" s="27"/>
      <c r="C42" s="63"/>
      <c r="D42" s="39"/>
      <c r="F42" s="52">
        <f t="shared" si="1"/>
        <v>0</v>
      </c>
      <c r="G42" s="27"/>
      <c r="H42" s="63"/>
      <c r="I42" s="39"/>
      <c r="M42" s="27"/>
      <c r="N42" s="63"/>
      <c r="O42" s="39"/>
      <c r="Q42" s="48"/>
      <c r="R42" s="27"/>
      <c r="S42" s="63"/>
      <c r="T42" s="39"/>
    </row>
    <row r="43" spans="1:20" x14ac:dyDescent="0.3">
      <c r="A43" s="52">
        <f t="shared" si="0"/>
        <v>0</v>
      </c>
      <c r="B43" s="27"/>
      <c r="C43" s="63"/>
      <c r="D43" s="39"/>
      <c r="F43" s="52">
        <f t="shared" si="1"/>
        <v>0</v>
      </c>
      <c r="G43" s="27"/>
      <c r="H43" s="63"/>
      <c r="I43" s="39"/>
      <c r="M43" s="27"/>
      <c r="N43" s="63"/>
      <c r="O43" s="39"/>
      <c r="Q43" s="48"/>
      <c r="R43" s="27"/>
      <c r="S43" s="63"/>
      <c r="T43" s="39"/>
    </row>
    <row r="44" spans="1:20" x14ac:dyDescent="0.3">
      <c r="A44" s="52">
        <f t="shared" si="0"/>
        <v>0</v>
      </c>
      <c r="B44" s="27"/>
      <c r="C44" s="63"/>
      <c r="D44" s="39"/>
      <c r="F44" s="52">
        <f t="shared" si="1"/>
        <v>0</v>
      </c>
      <c r="G44" s="27"/>
      <c r="H44" s="63"/>
      <c r="I44" s="39"/>
      <c r="M44" s="27"/>
      <c r="N44" s="63"/>
      <c r="O44" s="39"/>
      <c r="Q44" s="48"/>
      <c r="R44" s="27"/>
      <c r="S44" s="63"/>
      <c r="T44" s="39"/>
    </row>
    <row r="45" spans="1:20" x14ac:dyDescent="0.3">
      <c r="A45" s="52">
        <f t="shared" si="0"/>
        <v>0</v>
      </c>
      <c r="B45" s="27"/>
      <c r="C45" s="63"/>
      <c r="D45" s="39"/>
      <c r="F45" s="52">
        <f t="shared" si="1"/>
        <v>0</v>
      </c>
      <c r="G45" s="27"/>
      <c r="H45" s="63"/>
      <c r="I45" s="39"/>
      <c r="M45" s="27"/>
      <c r="N45" s="63"/>
      <c r="O45" s="39"/>
      <c r="Q45" s="48"/>
      <c r="R45" s="27"/>
      <c r="S45" s="63"/>
      <c r="T45" s="39"/>
    </row>
    <row r="46" spans="1:20" x14ac:dyDescent="0.3">
      <c r="A46" s="52">
        <f t="shared" si="0"/>
        <v>0</v>
      </c>
      <c r="B46" s="27"/>
      <c r="C46" s="63"/>
      <c r="D46" s="39"/>
      <c r="F46" s="52">
        <f t="shared" si="1"/>
        <v>0</v>
      </c>
      <c r="G46" s="27"/>
      <c r="H46" s="63"/>
      <c r="I46" s="39"/>
      <c r="M46" s="27"/>
      <c r="N46" s="63"/>
      <c r="O46" s="39"/>
      <c r="Q46" s="48"/>
      <c r="R46" s="27"/>
      <c r="S46" s="63"/>
      <c r="T46" s="39"/>
    </row>
    <row r="47" spans="1:20" x14ac:dyDescent="0.3">
      <c r="A47" s="52">
        <f t="shared" si="0"/>
        <v>0</v>
      </c>
      <c r="B47" s="27"/>
      <c r="C47" s="63"/>
      <c r="D47" s="39"/>
      <c r="F47" s="52">
        <f t="shared" si="1"/>
        <v>0</v>
      </c>
      <c r="G47" s="27"/>
      <c r="H47" s="63"/>
      <c r="I47" s="39"/>
      <c r="M47" s="27"/>
      <c r="N47" s="63"/>
      <c r="O47" s="39"/>
      <c r="Q47" s="48"/>
      <c r="R47" s="27"/>
      <c r="S47" s="63"/>
      <c r="T47" s="39"/>
    </row>
    <row r="48" spans="1:20" x14ac:dyDescent="0.3">
      <c r="A48" s="52">
        <f t="shared" si="0"/>
        <v>0</v>
      </c>
      <c r="B48" s="27"/>
      <c r="C48" s="63"/>
      <c r="D48" s="39"/>
      <c r="F48" s="52">
        <f t="shared" si="1"/>
        <v>0</v>
      </c>
      <c r="G48" s="27"/>
      <c r="H48" s="63"/>
      <c r="I48" s="39"/>
      <c r="M48" s="27"/>
      <c r="N48" s="63"/>
      <c r="O48" s="39"/>
      <c r="Q48" s="48"/>
      <c r="R48" s="27"/>
      <c r="S48" s="63"/>
      <c r="T48" s="39"/>
    </row>
    <row r="49" spans="1:20" x14ac:dyDescent="0.3">
      <c r="A49" s="52">
        <f t="shared" si="0"/>
        <v>0</v>
      </c>
      <c r="B49" s="27"/>
      <c r="C49" s="63"/>
      <c r="D49" s="39"/>
      <c r="F49" s="52">
        <f t="shared" si="1"/>
        <v>0</v>
      </c>
      <c r="G49" s="27"/>
      <c r="H49" s="63"/>
      <c r="I49" s="39"/>
      <c r="M49" s="27"/>
      <c r="N49" s="63"/>
      <c r="O49" s="39"/>
      <c r="Q49" s="48"/>
      <c r="R49" s="27"/>
      <c r="S49" s="63"/>
      <c r="T49" s="39"/>
    </row>
    <row r="50" spans="1:20" x14ac:dyDescent="0.3">
      <c r="A50" s="52">
        <f t="shared" si="0"/>
        <v>0</v>
      </c>
      <c r="B50" s="27"/>
      <c r="C50" s="63"/>
      <c r="D50" s="39"/>
      <c r="F50" s="52">
        <f t="shared" si="1"/>
        <v>0</v>
      </c>
      <c r="G50" s="27"/>
      <c r="H50" s="63"/>
      <c r="I50" s="39"/>
      <c r="M50" s="27"/>
      <c r="N50" s="63"/>
      <c r="O50" s="39"/>
      <c r="Q50" s="48"/>
      <c r="R50" s="27"/>
      <c r="S50" s="63"/>
      <c r="T50" s="39"/>
    </row>
    <row r="51" spans="1:20" x14ac:dyDescent="0.3">
      <c r="A51" s="52">
        <f t="shared" si="0"/>
        <v>0</v>
      </c>
      <c r="B51" s="27"/>
      <c r="C51" s="63"/>
      <c r="D51" s="39"/>
      <c r="F51" s="52">
        <f t="shared" si="1"/>
        <v>0</v>
      </c>
      <c r="G51" s="27"/>
      <c r="H51" s="63"/>
      <c r="I51" s="39"/>
      <c r="M51" s="27"/>
      <c r="N51" s="63"/>
      <c r="O51" s="39"/>
      <c r="Q51" s="48"/>
      <c r="R51" s="27"/>
      <c r="S51" s="63"/>
      <c r="T51" s="39"/>
    </row>
    <row r="52" spans="1:20" x14ac:dyDescent="0.3">
      <c r="A52" s="52">
        <f t="shared" si="0"/>
        <v>0</v>
      </c>
      <c r="B52" s="27"/>
      <c r="C52" s="63"/>
      <c r="D52" s="39"/>
      <c r="F52" s="52">
        <f t="shared" si="1"/>
        <v>0</v>
      </c>
      <c r="G52" s="27"/>
      <c r="H52" s="63"/>
      <c r="I52" s="39"/>
      <c r="M52" s="27"/>
      <c r="N52" s="63"/>
      <c r="O52" s="39"/>
      <c r="Q52" s="48"/>
      <c r="R52" s="27"/>
      <c r="S52" s="63"/>
      <c r="T52" s="39"/>
    </row>
    <row r="53" spans="1:20" x14ac:dyDescent="0.3">
      <c r="A53" s="52">
        <f t="shared" si="0"/>
        <v>0</v>
      </c>
      <c r="B53" s="27"/>
      <c r="C53" s="63"/>
      <c r="D53" s="39"/>
      <c r="F53" s="52">
        <f t="shared" si="1"/>
        <v>0</v>
      </c>
      <c r="G53" s="27"/>
      <c r="H53" s="63"/>
      <c r="I53" s="39"/>
      <c r="M53" s="27"/>
      <c r="N53" s="63"/>
      <c r="O53" s="39"/>
      <c r="Q53" s="48"/>
      <c r="R53" s="27"/>
      <c r="S53" s="63"/>
      <c r="T53" s="39"/>
    </row>
    <row r="54" spans="1:20" x14ac:dyDescent="0.3">
      <c r="A54" s="52">
        <f t="shared" si="0"/>
        <v>0</v>
      </c>
      <c r="B54" s="27"/>
      <c r="C54" s="63"/>
      <c r="D54" s="39"/>
      <c r="F54" s="52">
        <f t="shared" si="1"/>
        <v>0</v>
      </c>
      <c r="G54" s="27"/>
      <c r="H54" s="63"/>
      <c r="I54" s="39"/>
      <c r="M54" s="27"/>
      <c r="N54" s="63"/>
      <c r="O54" s="39"/>
      <c r="Q54" s="48"/>
      <c r="R54" s="27"/>
      <c r="S54" s="63"/>
      <c r="T54" s="39"/>
    </row>
    <row r="55" spans="1:20" x14ac:dyDescent="0.3">
      <c r="A55" s="52">
        <f t="shared" si="0"/>
        <v>0</v>
      </c>
      <c r="B55" s="27"/>
      <c r="C55" s="63"/>
      <c r="D55" s="39"/>
      <c r="F55" s="52">
        <f t="shared" si="1"/>
        <v>0</v>
      </c>
      <c r="G55" s="27"/>
      <c r="H55" s="63"/>
      <c r="I55" s="39"/>
      <c r="M55" s="27"/>
      <c r="N55" s="63"/>
      <c r="O55" s="39"/>
      <c r="Q55" s="48"/>
      <c r="R55" s="27"/>
      <c r="S55" s="63"/>
      <c r="T55" s="39"/>
    </row>
    <row r="56" spans="1:20" x14ac:dyDescent="0.3">
      <c r="A56" s="52">
        <f t="shared" si="0"/>
        <v>0</v>
      </c>
      <c r="B56" s="27"/>
      <c r="C56" s="63"/>
      <c r="D56" s="39"/>
      <c r="F56" s="52">
        <f t="shared" si="1"/>
        <v>0</v>
      </c>
      <c r="G56" s="27"/>
      <c r="H56" s="63"/>
      <c r="I56" s="39"/>
      <c r="M56" s="27"/>
      <c r="N56" s="63"/>
      <c r="O56" s="39"/>
      <c r="Q56" s="48"/>
      <c r="R56" s="27"/>
      <c r="S56" s="63"/>
      <c r="T56" s="39"/>
    </row>
    <row r="57" spans="1:20" x14ac:dyDescent="0.3">
      <c r="A57" s="52">
        <f t="shared" si="0"/>
        <v>0</v>
      </c>
      <c r="B57" s="27"/>
      <c r="C57" s="63"/>
      <c r="D57" s="39"/>
      <c r="F57" s="52">
        <f t="shared" si="1"/>
        <v>0</v>
      </c>
      <c r="G57" s="27"/>
      <c r="H57" s="63"/>
      <c r="I57" s="39"/>
      <c r="M57" s="27"/>
      <c r="N57" s="63"/>
      <c r="O57" s="39"/>
      <c r="Q57" s="48"/>
      <c r="R57" s="27"/>
      <c r="S57" s="63"/>
      <c r="T57" s="39"/>
    </row>
    <row r="58" spans="1:20" x14ac:dyDescent="0.3">
      <c r="A58" s="52">
        <f t="shared" si="0"/>
        <v>0</v>
      </c>
      <c r="B58" s="27"/>
      <c r="C58" s="63"/>
      <c r="D58" s="39"/>
      <c r="F58" s="52">
        <f t="shared" si="1"/>
        <v>0</v>
      </c>
      <c r="G58" s="27"/>
      <c r="H58" s="63"/>
      <c r="I58" s="39"/>
      <c r="M58" s="27"/>
      <c r="N58" s="63"/>
      <c r="O58" s="39"/>
      <c r="Q58" s="48"/>
      <c r="R58" s="27"/>
      <c r="S58" s="63"/>
      <c r="T58" s="39"/>
    </row>
    <row r="59" spans="1:20" x14ac:dyDescent="0.3">
      <c r="A59" s="52">
        <f t="shared" si="0"/>
        <v>0</v>
      </c>
      <c r="B59" s="27"/>
      <c r="C59" s="63"/>
      <c r="D59" s="39"/>
      <c r="F59" s="52">
        <f t="shared" si="1"/>
        <v>0</v>
      </c>
      <c r="G59" s="27"/>
      <c r="H59" s="63"/>
      <c r="I59" s="39"/>
      <c r="M59" s="27"/>
      <c r="N59" s="63"/>
      <c r="O59" s="39"/>
      <c r="Q59" s="48"/>
      <c r="R59" s="27"/>
      <c r="S59" s="63"/>
      <c r="T59" s="39"/>
    </row>
    <row r="60" spans="1:20" x14ac:dyDescent="0.3">
      <c r="A60" s="52">
        <f t="shared" si="0"/>
        <v>0</v>
      </c>
      <c r="B60" s="27"/>
      <c r="C60" s="63"/>
      <c r="D60" s="39"/>
      <c r="F60" s="52">
        <f t="shared" si="1"/>
        <v>0</v>
      </c>
      <c r="G60" s="27"/>
      <c r="H60" s="63"/>
      <c r="I60" s="39"/>
      <c r="M60" s="27"/>
      <c r="N60" s="63"/>
      <c r="O60" s="39"/>
      <c r="Q60" s="48"/>
      <c r="R60" s="27"/>
      <c r="S60" s="63"/>
      <c r="T60" s="39"/>
    </row>
    <row r="61" spans="1:20" x14ac:dyDescent="0.3">
      <c r="A61" s="52">
        <f t="shared" si="0"/>
        <v>0</v>
      </c>
      <c r="B61" s="27"/>
      <c r="C61" s="63"/>
      <c r="D61" s="39"/>
      <c r="F61" s="52">
        <f t="shared" si="1"/>
        <v>0</v>
      </c>
      <c r="G61" s="27"/>
      <c r="H61" s="63"/>
      <c r="I61" s="39"/>
      <c r="M61" s="27"/>
      <c r="N61" s="63"/>
      <c r="O61" s="39"/>
      <c r="Q61" s="48"/>
      <c r="R61" s="27"/>
      <c r="S61" s="63"/>
      <c r="T61" s="39"/>
    </row>
    <row r="62" spans="1:20" x14ac:dyDescent="0.3">
      <c r="A62" s="52">
        <f t="shared" si="0"/>
        <v>0</v>
      </c>
      <c r="B62" s="27"/>
      <c r="C62" s="63"/>
      <c r="D62" s="39"/>
      <c r="F62" s="52">
        <f t="shared" si="1"/>
        <v>0</v>
      </c>
      <c r="G62" s="27"/>
      <c r="H62" s="63"/>
      <c r="I62" s="39"/>
      <c r="M62" s="27"/>
      <c r="N62" s="63"/>
      <c r="O62" s="39"/>
      <c r="Q62" s="48"/>
      <c r="R62" s="27"/>
      <c r="S62" s="63"/>
      <c r="T62" s="39"/>
    </row>
    <row r="63" spans="1:20" x14ac:dyDescent="0.3">
      <c r="A63" s="52">
        <f t="shared" si="0"/>
        <v>0</v>
      </c>
      <c r="B63" s="27"/>
      <c r="C63" s="63"/>
      <c r="D63" s="39"/>
      <c r="F63" s="52">
        <f t="shared" si="1"/>
        <v>0</v>
      </c>
      <c r="G63" s="27"/>
      <c r="H63" s="63"/>
      <c r="I63" s="39"/>
      <c r="M63" s="27"/>
      <c r="N63" s="63"/>
      <c r="O63" s="39"/>
      <c r="Q63" s="48"/>
      <c r="R63" s="27"/>
      <c r="S63" s="63"/>
      <c r="T63" s="39"/>
    </row>
    <row r="64" spans="1:20" x14ac:dyDescent="0.3">
      <c r="A64" s="52">
        <f t="shared" si="0"/>
        <v>0</v>
      </c>
      <c r="B64" s="27"/>
      <c r="C64" s="63"/>
      <c r="D64" s="39"/>
      <c r="F64" s="52">
        <f t="shared" si="1"/>
        <v>0</v>
      </c>
      <c r="G64" s="27"/>
      <c r="H64" s="63"/>
      <c r="I64" s="39"/>
      <c r="M64" s="27"/>
      <c r="N64" s="63"/>
      <c r="O64" s="39"/>
      <c r="Q64" s="48"/>
      <c r="R64" s="27"/>
      <c r="S64" s="63"/>
      <c r="T64" s="39"/>
    </row>
    <row r="65" spans="1:20" x14ac:dyDescent="0.3">
      <c r="A65" s="52">
        <f t="shared" si="0"/>
        <v>0</v>
      </c>
      <c r="B65" s="27"/>
      <c r="C65" s="63"/>
      <c r="D65" s="39"/>
      <c r="F65" s="52">
        <f t="shared" si="1"/>
        <v>0</v>
      </c>
      <c r="G65" s="27"/>
      <c r="H65" s="63"/>
      <c r="I65" s="39"/>
      <c r="M65" s="27"/>
      <c r="N65" s="63"/>
      <c r="O65" s="39"/>
      <c r="Q65" s="48"/>
      <c r="R65" s="27"/>
      <c r="S65" s="63"/>
      <c r="T65" s="39"/>
    </row>
    <row r="66" spans="1:20" x14ac:dyDescent="0.3">
      <c r="A66" s="52">
        <f t="shared" si="0"/>
        <v>0</v>
      </c>
      <c r="B66" s="27"/>
      <c r="C66" s="63"/>
      <c r="D66" s="39"/>
      <c r="F66" s="52">
        <f t="shared" si="1"/>
        <v>0</v>
      </c>
      <c r="G66" s="27"/>
      <c r="H66" s="63"/>
      <c r="I66" s="39"/>
      <c r="M66" s="27"/>
      <c r="N66" s="63"/>
      <c r="O66" s="39"/>
      <c r="Q66" s="48"/>
      <c r="R66" s="27"/>
      <c r="S66" s="63"/>
      <c r="T66" s="39"/>
    </row>
    <row r="67" spans="1:20" x14ac:dyDescent="0.3">
      <c r="A67" s="52">
        <f t="shared" si="0"/>
        <v>0</v>
      </c>
      <c r="B67" s="27"/>
      <c r="C67" s="63"/>
      <c r="D67" s="39"/>
      <c r="F67" s="52">
        <f t="shared" si="1"/>
        <v>0</v>
      </c>
      <c r="G67" s="27"/>
      <c r="H67" s="63"/>
      <c r="I67" s="39"/>
      <c r="M67" s="27"/>
      <c r="N67" s="63"/>
      <c r="O67" s="39"/>
      <c r="Q67" s="48"/>
      <c r="R67" s="27"/>
      <c r="S67" s="63"/>
      <c r="T67" s="39"/>
    </row>
    <row r="68" spans="1:20" x14ac:dyDescent="0.3">
      <c r="A68" s="52">
        <f t="shared" si="0"/>
        <v>0</v>
      </c>
      <c r="B68" s="27"/>
      <c r="C68" s="63"/>
      <c r="D68" s="39"/>
      <c r="F68" s="52">
        <f t="shared" si="1"/>
        <v>0</v>
      </c>
      <c r="G68" s="27"/>
      <c r="H68" s="63"/>
      <c r="I68" s="39"/>
      <c r="M68" s="27"/>
      <c r="N68" s="63"/>
      <c r="O68" s="39"/>
      <c r="Q68" s="48"/>
      <c r="R68" s="27"/>
      <c r="S68" s="63"/>
      <c r="T68" s="39"/>
    </row>
    <row r="69" spans="1:20" x14ac:dyDescent="0.3">
      <c r="A69" s="52">
        <f t="shared" si="0"/>
        <v>0</v>
      </c>
      <c r="B69" s="27"/>
      <c r="C69" s="63"/>
      <c r="D69" s="39"/>
      <c r="F69" s="52">
        <f t="shared" si="1"/>
        <v>0</v>
      </c>
      <c r="G69" s="27"/>
      <c r="H69" s="63"/>
      <c r="I69" s="39"/>
      <c r="M69" s="27"/>
      <c r="N69" s="63"/>
      <c r="O69" s="39"/>
      <c r="Q69" s="48"/>
      <c r="R69" s="27"/>
      <c r="S69" s="63"/>
      <c r="T69" s="39"/>
    </row>
    <row r="70" spans="1:20" x14ac:dyDescent="0.3">
      <c r="A70" s="52">
        <f t="shared" ref="A70:A133" si="2">+B70+C70</f>
        <v>0</v>
      </c>
      <c r="B70" s="27"/>
      <c r="C70" s="63"/>
      <c r="D70" s="39"/>
      <c r="F70" s="52">
        <f t="shared" ref="F70:F133" si="3">+G70+H70</f>
        <v>0</v>
      </c>
      <c r="G70" s="27"/>
      <c r="H70" s="63"/>
      <c r="I70" s="39"/>
      <c r="M70" s="27"/>
      <c r="N70" s="63"/>
      <c r="O70" s="39"/>
      <c r="Q70" s="48"/>
      <c r="R70" s="27"/>
      <c r="S70" s="63"/>
      <c r="T70" s="39"/>
    </row>
    <row r="71" spans="1:20" x14ac:dyDescent="0.3">
      <c r="A71" s="52">
        <f t="shared" si="2"/>
        <v>0</v>
      </c>
      <c r="B71" s="27"/>
      <c r="C71" s="63"/>
      <c r="D71" s="39"/>
      <c r="F71" s="52">
        <f t="shared" si="3"/>
        <v>0</v>
      </c>
      <c r="G71" s="27"/>
      <c r="H71" s="63"/>
      <c r="I71" s="39"/>
      <c r="M71" s="27"/>
      <c r="N71" s="63"/>
      <c r="O71" s="39"/>
      <c r="Q71" s="48"/>
      <c r="R71" s="27"/>
      <c r="S71" s="63"/>
      <c r="T71" s="39"/>
    </row>
    <row r="72" spans="1:20" x14ac:dyDescent="0.3">
      <c r="A72" s="52">
        <f t="shared" si="2"/>
        <v>0</v>
      </c>
      <c r="B72" s="27"/>
      <c r="C72" s="63"/>
      <c r="D72" s="39"/>
      <c r="F72" s="52">
        <f t="shared" si="3"/>
        <v>0</v>
      </c>
      <c r="G72" s="27"/>
      <c r="H72" s="63"/>
      <c r="I72" s="39"/>
      <c r="M72" s="27"/>
      <c r="N72" s="63"/>
      <c r="O72" s="39"/>
      <c r="Q72" s="48"/>
      <c r="R72" s="27"/>
      <c r="S72" s="63"/>
      <c r="T72" s="39"/>
    </row>
    <row r="73" spans="1:20" x14ac:dyDescent="0.3">
      <c r="A73" s="52">
        <f t="shared" si="2"/>
        <v>0</v>
      </c>
      <c r="B73" s="27"/>
      <c r="C73" s="63"/>
      <c r="D73" s="39"/>
      <c r="F73" s="52">
        <f t="shared" si="3"/>
        <v>0</v>
      </c>
      <c r="G73" s="27"/>
      <c r="H73" s="63"/>
      <c r="I73" s="39"/>
      <c r="M73" s="27"/>
      <c r="N73" s="63"/>
      <c r="O73" s="39"/>
      <c r="Q73" s="48"/>
      <c r="R73" s="27"/>
      <c r="S73" s="63"/>
      <c r="T73" s="39"/>
    </row>
    <row r="74" spans="1:20" x14ac:dyDescent="0.3">
      <c r="A74" s="52">
        <f t="shared" si="2"/>
        <v>0</v>
      </c>
      <c r="B74" s="27"/>
      <c r="C74" s="63"/>
      <c r="D74" s="39"/>
      <c r="F74" s="52">
        <f t="shared" si="3"/>
        <v>0</v>
      </c>
      <c r="G74" s="27"/>
      <c r="H74" s="63"/>
      <c r="I74" s="39"/>
      <c r="M74" s="27"/>
      <c r="N74" s="63"/>
      <c r="O74" s="39"/>
      <c r="Q74" s="48"/>
      <c r="R74" s="27"/>
      <c r="S74" s="63"/>
      <c r="T74" s="39"/>
    </row>
    <row r="75" spans="1:20" x14ac:dyDescent="0.3">
      <c r="A75" s="52">
        <f t="shared" si="2"/>
        <v>0</v>
      </c>
      <c r="B75" s="27"/>
      <c r="C75" s="63"/>
      <c r="D75" s="39"/>
      <c r="F75" s="52">
        <f t="shared" si="3"/>
        <v>0</v>
      </c>
      <c r="G75" s="27"/>
      <c r="H75" s="63"/>
      <c r="I75" s="39"/>
      <c r="M75" s="27"/>
      <c r="N75" s="63"/>
      <c r="O75" s="39"/>
      <c r="Q75" s="48"/>
      <c r="R75" s="27"/>
      <c r="S75" s="63"/>
      <c r="T75" s="39"/>
    </row>
    <row r="76" spans="1:20" x14ac:dyDescent="0.3">
      <c r="A76" s="52">
        <f t="shared" si="2"/>
        <v>0</v>
      </c>
      <c r="B76" s="27"/>
      <c r="C76" s="63"/>
      <c r="D76" s="39"/>
      <c r="F76" s="52">
        <f t="shared" si="3"/>
        <v>0</v>
      </c>
      <c r="G76" s="27"/>
      <c r="H76" s="63"/>
      <c r="I76" s="39"/>
      <c r="M76" s="27"/>
      <c r="N76" s="63"/>
      <c r="O76" s="39"/>
      <c r="Q76" s="48"/>
      <c r="R76" s="27"/>
      <c r="S76" s="63"/>
      <c r="T76" s="39"/>
    </row>
    <row r="77" spans="1:20" x14ac:dyDescent="0.3">
      <c r="A77" s="52">
        <f t="shared" si="2"/>
        <v>0</v>
      </c>
      <c r="B77" s="27"/>
      <c r="C77" s="63"/>
      <c r="D77" s="39"/>
      <c r="F77" s="52">
        <f t="shared" si="3"/>
        <v>0</v>
      </c>
      <c r="G77" s="27"/>
      <c r="H77" s="63"/>
      <c r="I77" s="39"/>
      <c r="M77" s="27"/>
      <c r="N77" s="63"/>
      <c r="O77" s="39"/>
      <c r="Q77" s="48"/>
      <c r="R77" s="27"/>
      <c r="S77" s="63"/>
      <c r="T77" s="39"/>
    </row>
    <row r="78" spans="1:20" x14ac:dyDescent="0.3">
      <c r="A78" s="52">
        <f t="shared" si="2"/>
        <v>0</v>
      </c>
      <c r="B78" s="27"/>
      <c r="C78" s="63"/>
      <c r="D78" s="39"/>
      <c r="F78" s="52">
        <f t="shared" si="3"/>
        <v>0</v>
      </c>
      <c r="G78" s="27"/>
      <c r="H78" s="63"/>
      <c r="I78" s="39"/>
      <c r="M78" s="27"/>
      <c r="N78" s="63"/>
      <c r="O78" s="39"/>
      <c r="Q78" s="48"/>
      <c r="R78" s="27"/>
      <c r="S78" s="63"/>
      <c r="T78" s="39"/>
    </row>
    <row r="79" spans="1:20" x14ac:dyDescent="0.3">
      <c r="A79" s="52">
        <f t="shared" si="2"/>
        <v>0</v>
      </c>
      <c r="B79" s="27"/>
      <c r="C79" s="63"/>
      <c r="D79" s="39"/>
      <c r="F79" s="52">
        <f t="shared" si="3"/>
        <v>0</v>
      </c>
      <c r="G79" s="27"/>
      <c r="H79" s="63"/>
      <c r="I79" s="39"/>
      <c r="M79" s="27"/>
      <c r="N79" s="63"/>
      <c r="O79" s="39"/>
      <c r="Q79" s="48"/>
      <c r="R79" s="27"/>
      <c r="S79" s="63"/>
      <c r="T79" s="39"/>
    </row>
    <row r="80" spans="1:20" x14ac:dyDescent="0.3">
      <c r="A80" s="52">
        <f t="shared" si="2"/>
        <v>0</v>
      </c>
      <c r="B80" s="27"/>
      <c r="C80" s="63"/>
      <c r="D80" s="39"/>
      <c r="F80" s="52">
        <f t="shared" si="3"/>
        <v>0</v>
      </c>
      <c r="G80" s="27"/>
      <c r="H80" s="63"/>
      <c r="I80" s="39"/>
      <c r="M80" s="27"/>
      <c r="N80" s="63"/>
      <c r="O80" s="39"/>
      <c r="Q80" s="48"/>
      <c r="R80" s="27"/>
      <c r="S80" s="63"/>
      <c r="T80" s="39"/>
    </row>
    <row r="81" spans="1:20" x14ac:dyDescent="0.3">
      <c r="A81" s="52">
        <f t="shared" si="2"/>
        <v>0</v>
      </c>
      <c r="B81" s="27"/>
      <c r="C81" s="63"/>
      <c r="D81" s="39"/>
      <c r="F81" s="52">
        <f t="shared" si="3"/>
        <v>0</v>
      </c>
      <c r="G81" s="27"/>
      <c r="H81" s="63"/>
      <c r="I81" s="39"/>
      <c r="M81" s="27"/>
      <c r="N81" s="63"/>
      <c r="O81" s="39"/>
      <c r="Q81" s="48"/>
      <c r="R81" s="27"/>
      <c r="S81" s="63"/>
      <c r="T81" s="39"/>
    </row>
    <row r="82" spans="1:20" x14ac:dyDescent="0.3">
      <c r="A82" s="52">
        <f t="shared" si="2"/>
        <v>0</v>
      </c>
      <c r="B82" s="27"/>
      <c r="C82" s="63"/>
      <c r="D82" s="39"/>
      <c r="F82" s="52">
        <f t="shared" si="3"/>
        <v>0</v>
      </c>
      <c r="G82" s="27"/>
      <c r="H82" s="63"/>
      <c r="I82" s="39"/>
      <c r="M82" s="27"/>
      <c r="N82" s="63"/>
      <c r="O82" s="39"/>
      <c r="Q82" s="48"/>
      <c r="R82" s="27"/>
      <c r="S82" s="63"/>
      <c r="T82" s="39"/>
    </row>
    <row r="83" spans="1:20" x14ac:dyDescent="0.3">
      <c r="A83" s="52">
        <f t="shared" si="2"/>
        <v>0</v>
      </c>
      <c r="B83" s="27"/>
      <c r="C83" s="63"/>
      <c r="D83" s="39"/>
      <c r="F83" s="52">
        <f t="shared" si="3"/>
        <v>0</v>
      </c>
      <c r="G83" s="27"/>
      <c r="H83" s="63"/>
      <c r="I83" s="39"/>
      <c r="M83" s="27"/>
      <c r="N83" s="63"/>
      <c r="O83" s="39"/>
      <c r="Q83" s="48"/>
      <c r="R83" s="27"/>
      <c r="S83" s="63"/>
      <c r="T83" s="39"/>
    </row>
    <row r="84" spans="1:20" x14ac:dyDescent="0.3">
      <c r="A84" s="52">
        <f t="shared" si="2"/>
        <v>0</v>
      </c>
      <c r="B84" s="27"/>
      <c r="C84" s="63"/>
      <c r="D84" s="39"/>
      <c r="F84" s="52">
        <f t="shared" si="3"/>
        <v>0</v>
      </c>
      <c r="G84" s="27"/>
      <c r="H84" s="63"/>
      <c r="I84" s="39"/>
      <c r="M84" s="27"/>
      <c r="N84" s="63"/>
      <c r="O84" s="39"/>
      <c r="Q84" s="48"/>
      <c r="R84" s="27"/>
      <c r="S84" s="63"/>
      <c r="T84" s="39"/>
    </row>
    <row r="85" spans="1:20" x14ac:dyDescent="0.3">
      <c r="A85" s="52">
        <f t="shared" si="2"/>
        <v>0</v>
      </c>
      <c r="B85" s="27"/>
      <c r="C85" s="63"/>
      <c r="D85" s="39"/>
      <c r="F85" s="52">
        <f t="shared" si="3"/>
        <v>0</v>
      </c>
      <c r="G85" s="27"/>
      <c r="H85" s="63"/>
      <c r="I85" s="39"/>
      <c r="M85" s="27"/>
      <c r="N85" s="63"/>
      <c r="O85" s="39"/>
      <c r="Q85" s="48"/>
      <c r="R85" s="27"/>
      <c r="S85" s="63"/>
      <c r="T85" s="39"/>
    </row>
    <row r="86" spans="1:20" x14ac:dyDescent="0.3">
      <c r="A86" s="52">
        <f t="shared" si="2"/>
        <v>0</v>
      </c>
      <c r="B86" s="27"/>
      <c r="C86" s="63"/>
      <c r="D86" s="39"/>
      <c r="F86" s="52">
        <f t="shared" si="3"/>
        <v>0</v>
      </c>
      <c r="G86" s="27"/>
      <c r="H86" s="63"/>
      <c r="I86" s="39"/>
      <c r="M86" s="27"/>
      <c r="N86" s="63"/>
      <c r="O86" s="39"/>
      <c r="Q86" s="48"/>
      <c r="R86" s="27"/>
      <c r="S86" s="63"/>
      <c r="T86" s="39"/>
    </row>
    <row r="87" spans="1:20" x14ac:dyDescent="0.3">
      <c r="A87" s="52">
        <f t="shared" si="2"/>
        <v>0</v>
      </c>
      <c r="B87" s="27"/>
      <c r="C87" s="63"/>
      <c r="D87" s="39"/>
      <c r="F87" s="52">
        <f t="shared" si="3"/>
        <v>0</v>
      </c>
      <c r="G87" s="27"/>
      <c r="H87" s="63"/>
      <c r="I87" s="39"/>
      <c r="M87" s="27"/>
      <c r="N87" s="63"/>
      <c r="O87" s="39"/>
      <c r="Q87" s="48"/>
      <c r="R87" s="27"/>
      <c r="S87" s="63"/>
      <c r="T87" s="39"/>
    </row>
    <row r="88" spans="1:20" x14ac:dyDescent="0.3">
      <c r="A88" s="52">
        <f t="shared" si="2"/>
        <v>0</v>
      </c>
      <c r="B88" s="27"/>
      <c r="C88" s="63"/>
      <c r="D88" s="39"/>
      <c r="F88" s="52">
        <f t="shared" si="3"/>
        <v>0</v>
      </c>
      <c r="G88" s="27"/>
      <c r="H88" s="63"/>
      <c r="I88" s="39"/>
      <c r="M88" s="27"/>
      <c r="N88" s="63"/>
      <c r="O88" s="39"/>
      <c r="Q88" s="48"/>
      <c r="R88" s="27"/>
      <c r="S88" s="63"/>
      <c r="T88" s="39"/>
    </row>
    <row r="89" spans="1:20" x14ac:dyDescent="0.3">
      <c r="A89" s="52">
        <f t="shared" si="2"/>
        <v>0</v>
      </c>
      <c r="B89" s="27"/>
      <c r="C89" s="63"/>
      <c r="D89" s="39"/>
      <c r="F89" s="52">
        <f t="shared" si="3"/>
        <v>0</v>
      </c>
      <c r="G89" s="27"/>
      <c r="H89" s="63"/>
      <c r="I89" s="39"/>
      <c r="M89" s="27"/>
      <c r="N89" s="63"/>
      <c r="O89" s="39"/>
      <c r="Q89" s="48"/>
      <c r="R89" s="27"/>
      <c r="S89" s="63"/>
      <c r="T89" s="39"/>
    </row>
    <row r="90" spans="1:20" x14ac:dyDescent="0.3">
      <c r="A90" s="52">
        <f t="shared" si="2"/>
        <v>0</v>
      </c>
      <c r="B90" s="27"/>
      <c r="C90" s="63"/>
      <c r="D90" s="39"/>
      <c r="F90" s="52">
        <f t="shared" si="3"/>
        <v>0</v>
      </c>
      <c r="G90" s="27"/>
      <c r="H90" s="63"/>
      <c r="I90" s="39"/>
      <c r="M90" s="27"/>
      <c r="N90" s="63"/>
      <c r="O90" s="39"/>
      <c r="Q90" s="48"/>
      <c r="R90" s="27"/>
      <c r="S90" s="63"/>
      <c r="T90" s="39"/>
    </row>
    <row r="91" spans="1:20" x14ac:dyDescent="0.3">
      <c r="A91" s="52">
        <f t="shared" si="2"/>
        <v>0</v>
      </c>
      <c r="B91" s="27"/>
      <c r="C91" s="63"/>
      <c r="D91" s="39"/>
      <c r="F91" s="52">
        <f t="shared" si="3"/>
        <v>0</v>
      </c>
      <c r="G91" s="27"/>
      <c r="H91" s="63"/>
      <c r="I91" s="39"/>
      <c r="M91" s="27"/>
      <c r="N91" s="63"/>
      <c r="O91" s="39"/>
      <c r="Q91" s="48"/>
      <c r="R91" s="27"/>
      <c r="S91" s="63"/>
      <c r="T91" s="39"/>
    </row>
    <row r="92" spans="1:20" x14ac:dyDescent="0.3">
      <c r="A92" s="52">
        <f t="shared" si="2"/>
        <v>0</v>
      </c>
      <c r="B92" s="27"/>
      <c r="C92" s="63"/>
      <c r="D92" s="39"/>
      <c r="F92" s="52">
        <f t="shared" si="3"/>
        <v>0</v>
      </c>
      <c r="G92" s="27"/>
      <c r="H92" s="63"/>
      <c r="I92" s="39"/>
      <c r="M92" s="27"/>
      <c r="N92" s="63"/>
      <c r="O92" s="39"/>
      <c r="Q92" s="48"/>
      <c r="R92" s="27"/>
      <c r="S92" s="63"/>
      <c r="T92" s="39"/>
    </row>
    <row r="93" spans="1:20" x14ac:dyDescent="0.3">
      <c r="A93" s="52">
        <f t="shared" si="2"/>
        <v>0</v>
      </c>
      <c r="B93" s="27"/>
      <c r="C93" s="63"/>
      <c r="D93" s="39"/>
      <c r="F93" s="52">
        <f t="shared" si="3"/>
        <v>0</v>
      </c>
      <c r="G93" s="27"/>
      <c r="H93" s="63"/>
      <c r="I93" s="39"/>
      <c r="K93" s="63"/>
      <c r="M93" s="27"/>
      <c r="N93" s="63"/>
      <c r="O93" s="39"/>
      <c r="Q93" s="48"/>
      <c r="R93" s="27"/>
      <c r="S93" s="63"/>
      <c r="T93" s="39"/>
    </row>
    <row r="94" spans="1:20" x14ac:dyDescent="0.3">
      <c r="A94" s="52">
        <f t="shared" si="2"/>
        <v>0</v>
      </c>
      <c r="B94" s="27"/>
      <c r="C94" s="63"/>
      <c r="D94" s="39"/>
      <c r="F94" s="52">
        <f t="shared" si="3"/>
        <v>0</v>
      </c>
      <c r="G94" s="27"/>
      <c r="H94" s="63"/>
      <c r="I94" s="39"/>
      <c r="M94" s="27"/>
      <c r="N94" s="63"/>
      <c r="O94" s="39"/>
      <c r="Q94" s="48"/>
      <c r="R94" s="27"/>
      <c r="S94" s="63"/>
      <c r="T94" s="39"/>
    </row>
    <row r="95" spans="1:20" x14ac:dyDescent="0.3">
      <c r="A95" s="52">
        <f t="shared" si="2"/>
        <v>0</v>
      </c>
      <c r="B95" s="27"/>
      <c r="C95" s="63"/>
      <c r="D95" s="39"/>
      <c r="F95" s="52">
        <f t="shared" si="3"/>
        <v>0</v>
      </c>
      <c r="G95" s="27"/>
      <c r="H95" s="63"/>
      <c r="I95" s="39"/>
      <c r="M95" s="27"/>
      <c r="N95" s="63"/>
      <c r="O95" s="39"/>
      <c r="Q95" s="48"/>
      <c r="R95" s="27"/>
      <c r="S95" s="63"/>
      <c r="T95" s="39"/>
    </row>
    <row r="96" spans="1:20" x14ac:dyDescent="0.3">
      <c r="A96" s="52">
        <f t="shared" si="2"/>
        <v>0</v>
      </c>
      <c r="B96" s="27"/>
      <c r="C96" s="63"/>
      <c r="D96" s="39"/>
      <c r="F96" s="52">
        <f t="shared" si="3"/>
        <v>0</v>
      </c>
      <c r="G96" s="27"/>
      <c r="H96" s="63"/>
      <c r="I96" s="39"/>
      <c r="M96" s="27"/>
      <c r="N96" s="63"/>
      <c r="O96" s="39"/>
      <c r="Q96" s="48"/>
      <c r="R96" s="27"/>
      <c r="S96" s="63"/>
      <c r="T96" s="39"/>
    </row>
    <row r="97" spans="1:20" x14ac:dyDescent="0.3">
      <c r="A97" s="52">
        <f t="shared" si="2"/>
        <v>0</v>
      </c>
      <c r="B97" s="27"/>
      <c r="C97" s="63"/>
      <c r="D97" s="39"/>
      <c r="F97" s="52">
        <f t="shared" si="3"/>
        <v>0</v>
      </c>
      <c r="G97" s="27"/>
      <c r="H97" s="63"/>
      <c r="I97" s="39"/>
      <c r="M97" s="27"/>
      <c r="N97" s="63"/>
      <c r="O97" s="39"/>
      <c r="Q97" s="48"/>
      <c r="R97" s="27"/>
      <c r="S97" s="63"/>
      <c r="T97" s="39"/>
    </row>
    <row r="98" spans="1:20" x14ac:dyDescent="0.3">
      <c r="A98" s="52">
        <f t="shared" si="2"/>
        <v>0</v>
      </c>
      <c r="B98" s="27"/>
      <c r="C98" s="63"/>
      <c r="D98" s="39"/>
      <c r="F98" s="52">
        <f t="shared" si="3"/>
        <v>0</v>
      </c>
      <c r="G98" s="27"/>
      <c r="H98" s="63"/>
      <c r="I98" s="39"/>
      <c r="M98" s="27"/>
      <c r="N98" s="63"/>
      <c r="O98" s="39"/>
      <c r="Q98" s="48"/>
      <c r="R98" s="27"/>
      <c r="S98" s="63"/>
      <c r="T98" s="39"/>
    </row>
    <row r="99" spans="1:20" x14ac:dyDescent="0.3">
      <c r="A99" s="52">
        <f t="shared" si="2"/>
        <v>0</v>
      </c>
      <c r="B99" s="27"/>
      <c r="C99" s="63"/>
      <c r="D99" s="39"/>
      <c r="F99" s="52">
        <f t="shared" si="3"/>
        <v>0</v>
      </c>
      <c r="G99" s="27"/>
      <c r="H99" s="63"/>
      <c r="I99" s="39"/>
      <c r="M99" s="27"/>
      <c r="N99" s="63"/>
      <c r="O99" s="39"/>
      <c r="Q99" s="48"/>
      <c r="R99" s="27"/>
      <c r="S99" s="63"/>
      <c r="T99" s="39"/>
    </row>
    <row r="100" spans="1:20" x14ac:dyDescent="0.3">
      <c r="A100" s="52">
        <f t="shared" si="2"/>
        <v>0</v>
      </c>
      <c r="B100" s="27"/>
      <c r="C100" s="63"/>
      <c r="D100" s="39"/>
      <c r="F100" s="52">
        <f t="shared" si="3"/>
        <v>0</v>
      </c>
      <c r="G100" s="27"/>
      <c r="H100" s="63"/>
      <c r="I100" s="39"/>
      <c r="M100" s="27"/>
      <c r="N100" s="63"/>
      <c r="O100" s="39"/>
      <c r="Q100" s="48"/>
      <c r="R100" s="27"/>
      <c r="S100" s="63"/>
      <c r="T100" s="39"/>
    </row>
    <row r="101" spans="1:20" x14ac:dyDescent="0.3">
      <c r="A101" s="52">
        <f t="shared" si="2"/>
        <v>0</v>
      </c>
      <c r="B101" s="27"/>
      <c r="C101" s="63"/>
      <c r="D101" s="39"/>
      <c r="F101" s="52">
        <f t="shared" si="3"/>
        <v>0</v>
      </c>
      <c r="G101" s="27"/>
      <c r="H101" s="63"/>
      <c r="I101" s="39"/>
      <c r="M101" s="27"/>
      <c r="N101" s="63"/>
      <c r="O101" s="39"/>
      <c r="Q101" s="48"/>
      <c r="R101" s="27"/>
      <c r="S101" s="63"/>
      <c r="T101" s="39"/>
    </row>
    <row r="102" spans="1:20" x14ac:dyDescent="0.3">
      <c r="A102" s="52">
        <f t="shared" si="2"/>
        <v>0</v>
      </c>
      <c r="B102" s="27"/>
      <c r="C102" s="63"/>
      <c r="D102" s="39"/>
      <c r="F102" s="52">
        <f t="shared" si="3"/>
        <v>0</v>
      </c>
      <c r="G102" s="27"/>
      <c r="H102" s="63"/>
      <c r="I102" s="39"/>
      <c r="M102" s="27"/>
      <c r="N102" s="63"/>
      <c r="O102" s="39"/>
      <c r="Q102" s="48"/>
      <c r="R102" s="27"/>
      <c r="S102" s="63"/>
      <c r="T102" s="39"/>
    </row>
    <row r="103" spans="1:20" x14ac:dyDescent="0.3">
      <c r="A103" s="52">
        <f t="shared" si="2"/>
        <v>0</v>
      </c>
      <c r="B103" s="27"/>
      <c r="C103" s="63"/>
      <c r="D103" s="39"/>
      <c r="F103" s="52">
        <f t="shared" si="3"/>
        <v>0</v>
      </c>
      <c r="G103" s="27"/>
      <c r="H103" s="63"/>
      <c r="I103" s="39"/>
      <c r="M103" s="27"/>
      <c r="N103" s="63"/>
      <c r="O103" s="39"/>
      <c r="Q103" s="48"/>
      <c r="R103" s="27"/>
      <c r="S103" s="63"/>
      <c r="T103" s="39"/>
    </row>
    <row r="104" spans="1:20" x14ac:dyDescent="0.3">
      <c r="A104" s="52">
        <f t="shared" si="2"/>
        <v>0</v>
      </c>
      <c r="B104" s="27"/>
      <c r="C104" s="63"/>
      <c r="D104" s="39"/>
      <c r="F104" s="52">
        <f t="shared" si="3"/>
        <v>0</v>
      </c>
      <c r="G104" s="27"/>
      <c r="H104" s="63"/>
      <c r="I104" s="39"/>
      <c r="M104" s="27"/>
      <c r="N104" s="63"/>
      <c r="O104" s="39"/>
      <c r="Q104" s="48"/>
      <c r="R104" s="27"/>
      <c r="S104" s="63"/>
      <c r="T104" s="39"/>
    </row>
    <row r="105" spans="1:20" x14ac:dyDescent="0.3">
      <c r="A105" s="52">
        <f t="shared" si="2"/>
        <v>0</v>
      </c>
      <c r="B105" s="27"/>
      <c r="C105" s="63"/>
      <c r="D105" s="39"/>
      <c r="F105" s="52">
        <f t="shared" si="3"/>
        <v>0</v>
      </c>
      <c r="G105" s="27"/>
      <c r="H105" s="63"/>
      <c r="I105" s="39"/>
      <c r="M105" s="27"/>
      <c r="N105" s="63"/>
      <c r="O105" s="39"/>
      <c r="Q105" s="48"/>
      <c r="R105" s="27"/>
      <c r="S105" s="63"/>
      <c r="T105" s="39"/>
    </row>
    <row r="106" spans="1:20" x14ac:dyDescent="0.3">
      <c r="A106" s="52">
        <f t="shared" si="2"/>
        <v>0</v>
      </c>
      <c r="B106" s="27"/>
      <c r="C106" s="63"/>
      <c r="D106" s="39"/>
      <c r="F106" s="52">
        <f t="shared" si="3"/>
        <v>0</v>
      </c>
      <c r="G106" s="27"/>
      <c r="H106" s="63"/>
      <c r="I106" s="39"/>
      <c r="M106" s="27"/>
      <c r="N106" s="63"/>
      <c r="O106" s="39"/>
      <c r="Q106" s="48"/>
      <c r="R106" s="27"/>
      <c r="S106" s="63"/>
      <c r="T106" s="39"/>
    </row>
    <row r="107" spans="1:20" x14ac:dyDescent="0.3">
      <c r="A107" s="52">
        <f t="shared" si="2"/>
        <v>0</v>
      </c>
      <c r="B107" s="27"/>
      <c r="C107" s="63"/>
      <c r="D107" s="39"/>
      <c r="F107" s="52">
        <f t="shared" si="3"/>
        <v>0</v>
      </c>
      <c r="G107" s="27"/>
      <c r="H107" s="63"/>
      <c r="I107" s="39"/>
    </row>
    <row r="108" spans="1:20" x14ac:dyDescent="0.3">
      <c r="A108" s="52">
        <f t="shared" si="2"/>
        <v>0</v>
      </c>
      <c r="B108" s="27"/>
      <c r="C108" s="63"/>
      <c r="F108" s="52">
        <f t="shared" si="3"/>
        <v>0</v>
      </c>
      <c r="G108" s="27"/>
      <c r="H108" s="63"/>
    </row>
    <row r="109" spans="1:20" x14ac:dyDescent="0.3">
      <c r="A109" s="52">
        <f t="shared" si="2"/>
        <v>0</v>
      </c>
      <c r="B109" s="27"/>
      <c r="C109" s="63"/>
      <c r="F109" s="52">
        <f t="shared" si="3"/>
        <v>0</v>
      </c>
      <c r="G109" s="27"/>
      <c r="H109" s="63"/>
    </row>
    <row r="110" spans="1:20" x14ac:dyDescent="0.3">
      <c r="A110" s="52">
        <f t="shared" si="2"/>
        <v>0</v>
      </c>
      <c r="B110" s="27"/>
      <c r="C110" s="63"/>
      <c r="F110" s="52">
        <f t="shared" si="3"/>
        <v>0</v>
      </c>
      <c r="G110" s="27"/>
      <c r="H110" s="63"/>
    </row>
    <row r="111" spans="1:20" x14ac:dyDescent="0.3">
      <c r="A111" s="52">
        <f t="shared" si="2"/>
        <v>0</v>
      </c>
      <c r="B111" s="27"/>
      <c r="C111" s="63"/>
      <c r="F111" s="52">
        <f t="shared" si="3"/>
        <v>0</v>
      </c>
      <c r="G111" s="27"/>
      <c r="H111" s="63"/>
    </row>
    <row r="112" spans="1:20" x14ac:dyDescent="0.3">
      <c r="A112" s="52">
        <f t="shared" si="2"/>
        <v>0</v>
      </c>
      <c r="B112" s="27"/>
      <c r="C112" s="63"/>
      <c r="F112" s="52">
        <f t="shared" si="3"/>
        <v>0</v>
      </c>
      <c r="G112" s="27"/>
      <c r="H112" s="63"/>
    </row>
    <row r="113" spans="1:8" x14ac:dyDescent="0.3">
      <c r="A113" s="52">
        <f t="shared" si="2"/>
        <v>0</v>
      </c>
      <c r="B113" s="27"/>
      <c r="C113" s="63"/>
      <c r="F113" s="52">
        <f t="shared" si="3"/>
        <v>0</v>
      </c>
      <c r="G113" s="27"/>
      <c r="H113" s="63"/>
    </row>
    <row r="114" spans="1:8" x14ac:dyDescent="0.3">
      <c r="A114" s="52">
        <f t="shared" si="2"/>
        <v>0</v>
      </c>
      <c r="B114" s="27"/>
      <c r="C114" s="63"/>
      <c r="F114" s="52">
        <f t="shared" si="3"/>
        <v>0</v>
      </c>
      <c r="G114" s="27"/>
      <c r="H114" s="63"/>
    </row>
    <row r="115" spans="1:8" x14ac:dyDescent="0.3">
      <c r="A115" s="52">
        <f t="shared" si="2"/>
        <v>0</v>
      </c>
      <c r="B115" s="27"/>
      <c r="C115" s="63"/>
      <c r="F115" s="52">
        <f t="shared" si="3"/>
        <v>0</v>
      </c>
      <c r="G115" s="27"/>
      <c r="H115" s="63"/>
    </row>
    <row r="116" spans="1:8" x14ac:dyDescent="0.3">
      <c r="A116" s="52">
        <f t="shared" si="2"/>
        <v>0</v>
      </c>
      <c r="B116" s="27"/>
      <c r="C116" s="63"/>
      <c r="F116" s="52">
        <f t="shared" si="3"/>
        <v>0</v>
      </c>
      <c r="G116" s="27"/>
      <c r="H116" s="63"/>
    </row>
    <row r="117" spans="1:8" x14ac:dyDescent="0.3">
      <c r="A117" s="52">
        <f t="shared" si="2"/>
        <v>0</v>
      </c>
      <c r="B117" s="27"/>
      <c r="C117" s="63"/>
      <c r="F117" s="52">
        <f t="shared" si="3"/>
        <v>0</v>
      </c>
      <c r="G117" s="27"/>
      <c r="H117" s="63"/>
    </row>
    <row r="118" spans="1:8" x14ac:dyDescent="0.3">
      <c r="A118" s="52">
        <f t="shared" si="2"/>
        <v>0</v>
      </c>
      <c r="B118" s="27"/>
      <c r="C118" s="63"/>
      <c r="F118" s="52">
        <f t="shared" si="3"/>
        <v>0</v>
      </c>
      <c r="G118" s="27"/>
      <c r="H118" s="63"/>
    </row>
    <row r="119" spans="1:8" x14ac:dyDescent="0.3">
      <c r="A119" s="52">
        <f t="shared" si="2"/>
        <v>0</v>
      </c>
      <c r="B119" s="27"/>
      <c r="C119" s="63"/>
      <c r="F119" s="52">
        <f t="shared" si="3"/>
        <v>0</v>
      </c>
      <c r="G119" s="27"/>
      <c r="H119" s="63"/>
    </row>
    <row r="120" spans="1:8" x14ac:dyDescent="0.3">
      <c r="A120" s="52">
        <f t="shared" si="2"/>
        <v>0</v>
      </c>
      <c r="B120" s="27"/>
      <c r="C120" s="63"/>
      <c r="F120" s="52">
        <f t="shared" si="3"/>
        <v>0</v>
      </c>
      <c r="G120" s="27"/>
      <c r="H120" s="63"/>
    </row>
    <row r="121" spans="1:8" x14ac:dyDescent="0.3">
      <c r="A121" s="52">
        <f t="shared" si="2"/>
        <v>0</v>
      </c>
      <c r="B121" s="27"/>
      <c r="C121" s="63"/>
      <c r="F121" s="52">
        <f t="shared" si="3"/>
        <v>0</v>
      </c>
      <c r="G121" s="27"/>
      <c r="H121" s="63"/>
    </row>
    <row r="122" spans="1:8" x14ac:dyDescent="0.3">
      <c r="A122" s="52">
        <f t="shared" si="2"/>
        <v>0</v>
      </c>
      <c r="B122" s="27"/>
      <c r="C122" s="63"/>
      <c r="F122" s="52">
        <f t="shared" si="3"/>
        <v>0</v>
      </c>
      <c r="G122" s="27"/>
      <c r="H122" s="63"/>
    </row>
    <row r="123" spans="1:8" x14ac:dyDescent="0.3">
      <c r="A123" s="52">
        <f t="shared" si="2"/>
        <v>0</v>
      </c>
      <c r="B123" s="27"/>
      <c r="C123" s="63"/>
      <c r="F123" s="52">
        <f t="shared" si="3"/>
        <v>0</v>
      </c>
      <c r="G123" s="27"/>
      <c r="H123" s="63"/>
    </row>
    <row r="124" spans="1:8" x14ac:dyDescent="0.3">
      <c r="A124" s="52">
        <f t="shared" si="2"/>
        <v>0</v>
      </c>
      <c r="B124" s="27"/>
      <c r="C124" s="63"/>
      <c r="F124" s="52">
        <f t="shared" si="3"/>
        <v>0</v>
      </c>
      <c r="G124" s="27"/>
      <c r="H124" s="63"/>
    </row>
    <row r="125" spans="1:8" x14ac:dyDescent="0.3">
      <c r="A125" s="52">
        <f t="shared" si="2"/>
        <v>0</v>
      </c>
      <c r="B125" s="27"/>
      <c r="C125" s="63"/>
      <c r="F125" s="52">
        <f t="shared" si="3"/>
        <v>0</v>
      </c>
      <c r="G125" s="27"/>
      <c r="H125" s="63"/>
    </row>
    <row r="126" spans="1:8" x14ac:dyDescent="0.3">
      <c r="A126" s="52">
        <f t="shared" si="2"/>
        <v>0</v>
      </c>
      <c r="B126" s="27"/>
      <c r="C126" s="63"/>
      <c r="F126" s="52">
        <f t="shared" si="3"/>
        <v>0</v>
      </c>
      <c r="G126" s="27"/>
      <c r="H126" s="63"/>
    </row>
    <row r="127" spans="1:8" x14ac:dyDescent="0.3">
      <c r="A127" s="52">
        <f t="shared" si="2"/>
        <v>0</v>
      </c>
      <c r="B127" s="27"/>
      <c r="C127" s="63"/>
      <c r="F127" s="52">
        <f t="shared" si="3"/>
        <v>0</v>
      </c>
      <c r="G127" s="27"/>
      <c r="H127" s="63"/>
    </row>
    <row r="128" spans="1:8" x14ac:dyDescent="0.3">
      <c r="A128" s="52">
        <f t="shared" si="2"/>
        <v>0</v>
      </c>
      <c r="B128" s="27"/>
      <c r="C128" s="63"/>
      <c r="F128" s="52">
        <f t="shared" si="3"/>
        <v>0</v>
      </c>
      <c r="G128" s="27"/>
      <c r="H128" s="63"/>
    </row>
    <row r="129" spans="1:8" x14ac:dyDescent="0.3">
      <c r="A129" s="52">
        <f t="shared" si="2"/>
        <v>0</v>
      </c>
      <c r="B129" s="27"/>
      <c r="C129" s="63"/>
      <c r="F129" s="52">
        <f t="shared" si="3"/>
        <v>0</v>
      </c>
      <c r="G129" s="27"/>
      <c r="H129" s="63"/>
    </row>
    <row r="130" spans="1:8" x14ac:dyDescent="0.3">
      <c r="A130" s="52">
        <f t="shared" si="2"/>
        <v>0</v>
      </c>
      <c r="B130" s="27"/>
      <c r="C130" s="63"/>
      <c r="F130" s="52">
        <f t="shared" si="3"/>
        <v>0</v>
      </c>
      <c r="G130" s="27"/>
      <c r="H130" s="63"/>
    </row>
    <row r="131" spans="1:8" x14ac:dyDescent="0.3">
      <c r="A131" s="52">
        <f t="shared" si="2"/>
        <v>0</v>
      </c>
      <c r="B131" s="27"/>
      <c r="C131" s="63"/>
      <c r="F131" s="52">
        <f t="shared" si="3"/>
        <v>0</v>
      </c>
      <c r="G131" s="27"/>
      <c r="H131" s="63"/>
    </row>
    <row r="132" spans="1:8" x14ac:dyDescent="0.3">
      <c r="A132" s="52">
        <f t="shared" si="2"/>
        <v>0</v>
      </c>
      <c r="B132" s="27"/>
      <c r="C132" s="63"/>
      <c r="F132" s="52">
        <f t="shared" si="3"/>
        <v>0</v>
      </c>
      <c r="G132" s="27"/>
      <c r="H132" s="63"/>
    </row>
    <row r="133" spans="1:8" x14ac:dyDescent="0.3">
      <c r="A133" s="52">
        <f t="shared" si="2"/>
        <v>0</v>
      </c>
      <c r="B133" s="27"/>
      <c r="C133" s="63"/>
      <c r="F133" s="52">
        <f t="shared" si="3"/>
        <v>0</v>
      </c>
      <c r="G133" s="27"/>
      <c r="H133" s="63"/>
    </row>
    <row r="134" spans="1:8" x14ac:dyDescent="0.3">
      <c r="A134" s="52">
        <f t="shared" ref="A134:A197" si="4">+B134+C134</f>
        <v>0</v>
      </c>
      <c r="B134" s="27"/>
      <c r="C134" s="63"/>
      <c r="F134" s="52">
        <f t="shared" ref="F134:F197" si="5">+G134+H134</f>
        <v>0</v>
      </c>
      <c r="G134" s="27"/>
      <c r="H134" s="63"/>
    </row>
    <row r="135" spans="1:8" x14ac:dyDescent="0.3">
      <c r="A135" s="52">
        <f t="shared" si="4"/>
        <v>0</v>
      </c>
      <c r="B135" s="27"/>
      <c r="C135" s="63"/>
      <c r="F135" s="52">
        <f t="shared" si="5"/>
        <v>0</v>
      </c>
      <c r="G135" s="27"/>
      <c r="H135" s="63"/>
    </row>
    <row r="136" spans="1:8" x14ac:dyDescent="0.3">
      <c r="A136" s="52">
        <f t="shared" si="4"/>
        <v>0</v>
      </c>
      <c r="B136" s="27"/>
      <c r="C136" s="63"/>
      <c r="F136" s="52">
        <f t="shared" si="5"/>
        <v>0</v>
      </c>
      <c r="G136" s="27"/>
      <c r="H136" s="63"/>
    </row>
    <row r="137" spans="1:8" x14ac:dyDescent="0.3">
      <c r="A137" s="52">
        <f t="shared" si="4"/>
        <v>0</v>
      </c>
      <c r="B137" s="27"/>
      <c r="C137" s="63"/>
      <c r="F137" s="52">
        <f t="shared" si="5"/>
        <v>0</v>
      </c>
      <c r="G137" s="27"/>
      <c r="H137" s="63"/>
    </row>
    <row r="138" spans="1:8" x14ac:dyDescent="0.3">
      <c r="A138" s="52">
        <f t="shared" si="4"/>
        <v>0</v>
      </c>
      <c r="B138" s="27"/>
      <c r="C138" s="63"/>
      <c r="F138" s="52">
        <f t="shared" si="5"/>
        <v>0</v>
      </c>
      <c r="G138" s="27"/>
      <c r="H138" s="63"/>
    </row>
    <row r="139" spans="1:8" x14ac:dyDescent="0.3">
      <c r="A139" s="52">
        <f t="shared" si="4"/>
        <v>0</v>
      </c>
      <c r="B139" s="27"/>
      <c r="C139" s="63"/>
      <c r="F139" s="52">
        <f t="shared" si="5"/>
        <v>0</v>
      </c>
      <c r="G139" s="27"/>
      <c r="H139" s="63"/>
    </row>
    <row r="140" spans="1:8" x14ac:dyDescent="0.3">
      <c r="A140" s="52">
        <f t="shared" si="4"/>
        <v>0</v>
      </c>
      <c r="B140" s="27"/>
      <c r="C140" s="63"/>
      <c r="F140" s="52">
        <f t="shared" si="5"/>
        <v>0</v>
      </c>
      <c r="G140" s="27"/>
      <c r="H140" s="63"/>
    </row>
    <row r="141" spans="1:8" x14ac:dyDescent="0.3">
      <c r="A141" s="52">
        <f t="shared" si="4"/>
        <v>0</v>
      </c>
      <c r="B141" s="27"/>
      <c r="C141" s="63"/>
      <c r="F141" s="52">
        <f t="shared" si="5"/>
        <v>0</v>
      </c>
      <c r="G141" s="27"/>
      <c r="H141" s="63"/>
    </row>
    <row r="142" spans="1:8" x14ac:dyDescent="0.3">
      <c r="A142" s="52">
        <f t="shared" si="4"/>
        <v>0</v>
      </c>
      <c r="B142" s="27"/>
      <c r="C142" s="63"/>
      <c r="F142" s="52">
        <f t="shared" si="5"/>
        <v>0</v>
      </c>
      <c r="G142" s="27"/>
      <c r="H142" s="63"/>
    </row>
    <row r="143" spans="1:8" x14ac:dyDescent="0.3">
      <c r="A143" s="52">
        <f t="shared" si="4"/>
        <v>0</v>
      </c>
      <c r="B143" s="27"/>
      <c r="C143" s="63"/>
      <c r="F143" s="52">
        <f t="shared" si="5"/>
        <v>0</v>
      </c>
      <c r="G143" s="27"/>
      <c r="H143" s="63"/>
    </row>
    <row r="144" spans="1:8" x14ac:dyDescent="0.3">
      <c r="A144" s="52">
        <f t="shared" si="4"/>
        <v>0</v>
      </c>
      <c r="B144" s="27"/>
      <c r="C144" s="63"/>
      <c r="F144" s="52">
        <f t="shared" si="5"/>
        <v>0</v>
      </c>
      <c r="G144" s="27"/>
      <c r="H144" s="63"/>
    </row>
    <row r="145" spans="1:8" x14ac:dyDescent="0.3">
      <c r="A145" s="52">
        <f t="shared" si="4"/>
        <v>0</v>
      </c>
      <c r="B145" s="27"/>
      <c r="C145" s="63"/>
      <c r="F145" s="52">
        <f t="shared" si="5"/>
        <v>0</v>
      </c>
      <c r="G145" s="27"/>
      <c r="H145" s="63"/>
    </row>
    <row r="146" spans="1:8" x14ac:dyDescent="0.3">
      <c r="A146" s="52">
        <f t="shared" si="4"/>
        <v>0</v>
      </c>
      <c r="B146" s="27"/>
      <c r="C146" s="63"/>
      <c r="F146" s="52">
        <f t="shared" si="5"/>
        <v>0</v>
      </c>
      <c r="G146" s="27"/>
      <c r="H146" s="63"/>
    </row>
    <row r="147" spans="1:8" x14ac:dyDescent="0.3">
      <c r="A147" s="52">
        <f t="shared" si="4"/>
        <v>0</v>
      </c>
      <c r="B147" s="27"/>
      <c r="C147" s="63"/>
      <c r="F147" s="52">
        <f t="shared" si="5"/>
        <v>0</v>
      </c>
      <c r="G147" s="27"/>
      <c r="H147" s="63"/>
    </row>
    <row r="148" spans="1:8" x14ac:dyDescent="0.3">
      <c r="A148" s="52">
        <f t="shared" si="4"/>
        <v>0</v>
      </c>
      <c r="B148" s="27"/>
      <c r="C148" s="63"/>
      <c r="F148" s="52">
        <f t="shared" si="5"/>
        <v>0</v>
      </c>
      <c r="G148" s="27"/>
      <c r="H148" s="63"/>
    </row>
    <row r="149" spans="1:8" x14ac:dyDescent="0.3">
      <c r="A149" s="52">
        <f t="shared" si="4"/>
        <v>0</v>
      </c>
      <c r="B149" s="27"/>
      <c r="C149" s="63"/>
      <c r="F149" s="52">
        <f t="shared" si="5"/>
        <v>0</v>
      </c>
      <c r="G149" s="27"/>
      <c r="H149" s="63"/>
    </row>
    <row r="150" spans="1:8" x14ac:dyDescent="0.3">
      <c r="A150" s="52">
        <f t="shared" si="4"/>
        <v>0</v>
      </c>
      <c r="B150" s="27"/>
      <c r="C150" s="63"/>
      <c r="F150" s="52">
        <f t="shared" si="5"/>
        <v>0</v>
      </c>
      <c r="G150" s="27"/>
      <c r="H150" s="63"/>
    </row>
    <row r="151" spans="1:8" x14ac:dyDescent="0.3">
      <c r="A151" s="52">
        <f t="shared" si="4"/>
        <v>0</v>
      </c>
      <c r="B151" s="27"/>
      <c r="C151" s="63"/>
      <c r="F151" s="52">
        <f t="shared" si="5"/>
        <v>0</v>
      </c>
      <c r="G151" s="27"/>
      <c r="H151" s="63"/>
    </row>
    <row r="152" spans="1:8" x14ac:dyDescent="0.3">
      <c r="A152" s="52">
        <f t="shared" si="4"/>
        <v>0</v>
      </c>
      <c r="B152" s="27"/>
      <c r="C152" s="63"/>
      <c r="F152" s="52">
        <f t="shared" si="5"/>
        <v>0</v>
      </c>
      <c r="G152" s="27"/>
      <c r="H152" s="63"/>
    </row>
    <row r="153" spans="1:8" x14ac:dyDescent="0.3">
      <c r="A153" s="52">
        <f t="shared" si="4"/>
        <v>0</v>
      </c>
      <c r="B153" s="27"/>
      <c r="C153" s="63"/>
      <c r="F153" s="52">
        <f t="shared" si="5"/>
        <v>0</v>
      </c>
      <c r="G153" s="27"/>
      <c r="H153" s="63"/>
    </row>
    <row r="154" spans="1:8" x14ac:dyDescent="0.3">
      <c r="A154" s="52">
        <f t="shared" si="4"/>
        <v>0</v>
      </c>
      <c r="B154" s="27"/>
      <c r="C154" s="63"/>
      <c r="F154" s="52">
        <f t="shared" si="5"/>
        <v>0</v>
      </c>
      <c r="G154" s="27"/>
      <c r="H154" s="63"/>
    </row>
    <row r="155" spans="1:8" x14ac:dyDescent="0.3">
      <c r="A155" s="52">
        <f t="shared" si="4"/>
        <v>0</v>
      </c>
      <c r="B155" s="27"/>
      <c r="C155" s="63"/>
      <c r="F155" s="52">
        <f t="shared" si="5"/>
        <v>0</v>
      </c>
      <c r="G155" s="27"/>
      <c r="H155" s="63"/>
    </row>
    <row r="156" spans="1:8" x14ac:dyDescent="0.3">
      <c r="A156" s="52">
        <f t="shared" si="4"/>
        <v>0</v>
      </c>
      <c r="B156" s="27"/>
      <c r="C156" s="63"/>
      <c r="F156" s="52">
        <f t="shared" si="5"/>
        <v>0</v>
      </c>
      <c r="G156" s="27"/>
      <c r="H156" s="63"/>
    </row>
    <row r="157" spans="1:8" x14ac:dyDescent="0.3">
      <c r="A157" s="52">
        <f t="shared" si="4"/>
        <v>0</v>
      </c>
      <c r="B157" s="27"/>
      <c r="C157" s="63"/>
      <c r="F157" s="52">
        <f t="shared" si="5"/>
        <v>0</v>
      </c>
      <c r="G157" s="27"/>
      <c r="H157" s="63"/>
    </row>
    <row r="158" spans="1:8" x14ac:dyDescent="0.3">
      <c r="A158" s="52">
        <f t="shared" si="4"/>
        <v>0</v>
      </c>
      <c r="B158" s="27"/>
      <c r="C158" s="63"/>
      <c r="F158" s="52">
        <f t="shared" si="5"/>
        <v>0</v>
      </c>
      <c r="G158" s="27"/>
      <c r="H158" s="63"/>
    </row>
    <row r="159" spans="1:8" x14ac:dyDescent="0.3">
      <c r="A159" s="52">
        <f t="shared" si="4"/>
        <v>0</v>
      </c>
      <c r="B159" s="27"/>
      <c r="C159" s="63"/>
      <c r="F159" s="52">
        <f t="shared" si="5"/>
        <v>0</v>
      </c>
      <c r="G159" s="27"/>
      <c r="H159" s="63"/>
    </row>
    <row r="160" spans="1:8" x14ac:dyDescent="0.3">
      <c r="A160" s="52">
        <f t="shared" si="4"/>
        <v>0</v>
      </c>
      <c r="B160" s="27"/>
      <c r="C160" s="63"/>
      <c r="F160" s="52">
        <f t="shared" si="5"/>
        <v>0</v>
      </c>
      <c r="G160" s="27"/>
      <c r="H160" s="63"/>
    </row>
    <row r="161" spans="1:8" x14ac:dyDescent="0.3">
      <c r="A161" s="52">
        <f t="shared" si="4"/>
        <v>0</v>
      </c>
      <c r="B161" s="27"/>
      <c r="C161" s="63"/>
      <c r="F161" s="52">
        <f t="shared" si="5"/>
        <v>0</v>
      </c>
      <c r="G161" s="27"/>
      <c r="H161" s="63"/>
    </row>
    <row r="162" spans="1:8" x14ac:dyDescent="0.3">
      <c r="A162" s="52">
        <f t="shared" si="4"/>
        <v>0</v>
      </c>
      <c r="B162" s="27"/>
      <c r="C162" s="63"/>
      <c r="F162" s="52">
        <f t="shared" si="5"/>
        <v>0</v>
      </c>
      <c r="G162" s="27"/>
      <c r="H162" s="63"/>
    </row>
    <row r="163" spans="1:8" x14ac:dyDescent="0.3">
      <c r="A163" s="52">
        <f t="shared" si="4"/>
        <v>0</v>
      </c>
      <c r="B163" s="27"/>
      <c r="C163" s="63"/>
      <c r="F163" s="52">
        <f t="shared" si="5"/>
        <v>0</v>
      </c>
      <c r="G163" s="27"/>
      <c r="H163" s="63"/>
    </row>
    <row r="164" spans="1:8" x14ac:dyDescent="0.3">
      <c r="A164" s="52">
        <f t="shared" si="4"/>
        <v>0</v>
      </c>
      <c r="B164" s="27"/>
      <c r="C164" s="63"/>
      <c r="F164" s="52">
        <f t="shared" si="5"/>
        <v>0</v>
      </c>
      <c r="G164" s="27"/>
      <c r="H164" s="63"/>
    </row>
    <row r="165" spans="1:8" x14ac:dyDescent="0.3">
      <c r="A165" s="52">
        <f t="shared" si="4"/>
        <v>0</v>
      </c>
      <c r="B165" s="27"/>
      <c r="C165" s="63"/>
      <c r="F165" s="52">
        <f t="shared" si="5"/>
        <v>0</v>
      </c>
      <c r="G165" s="27"/>
      <c r="H165" s="63"/>
    </row>
    <row r="166" spans="1:8" x14ac:dyDescent="0.3">
      <c r="A166" s="52">
        <f t="shared" si="4"/>
        <v>0</v>
      </c>
      <c r="B166" s="27"/>
      <c r="C166" s="63"/>
      <c r="F166" s="52">
        <f t="shared" si="5"/>
        <v>0</v>
      </c>
      <c r="G166" s="27"/>
      <c r="H166" s="63"/>
    </row>
    <row r="167" spans="1:8" x14ac:dyDescent="0.3">
      <c r="A167" s="52">
        <f t="shared" si="4"/>
        <v>0</v>
      </c>
      <c r="B167" s="27"/>
      <c r="C167" s="63"/>
      <c r="F167" s="52">
        <f t="shared" si="5"/>
        <v>0</v>
      </c>
      <c r="G167" s="27"/>
      <c r="H167" s="63"/>
    </row>
    <row r="168" spans="1:8" x14ac:dyDescent="0.3">
      <c r="A168" s="52">
        <f t="shared" si="4"/>
        <v>0</v>
      </c>
      <c r="B168" s="27"/>
      <c r="C168" s="63"/>
      <c r="F168" s="52">
        <f t="shared" si="5"/>
        <v>0</v>
      </c>
      <c r="G168" s="27"/>
      <c r="H168" s="63"/>
    </row>
    <row r="169" spans="1:8" x14ac:dyDescent="0.3">
      <c r="A169" s="52">
        <f t="shared" si="4"/>
        <v>0</v>
      </c>
      <c r="B169" s="27"/>
      <c r="C169" s="63"/>
      <c r="F169" s="52">
        <f t="shared" si="5"/>
        <v>0</v>
      </c>
      <c r="G169" s="27"/>
      <c r="H169" s="63"/>
    </row>
    <row r="170" spans="1:8" x14ac:dyDescent="0.3">
      <c r="A170" s="52">
        <f t="shared" si="4"/>
        <v>0</v>
      </c>
      <c r="B170" s="27"/>
      <c r="C170" s="63"/>
      <c r="F170" s="52">
        <f t="shared" si="5"/>
        <v>0</v>
      </c>
      <c r="G170" s="27"/>
      <c r="H170" s="63"/>
    </row>
    <row r="171" spans="1:8" x14ac:dyDescent="0.3">
      <c r="A171" s="52">
        <f t="shared" si="4"/>
        <v>0</v>
      </c>
      <c r="B171" s="27"/>
      <c r="C171" s="63"/>
      <c r="F171" s="52">
        <f t="shared" si="5"/>
        <v>0</v>
      </c>
      <c r="G171" s="27"/>
      <c r="H171" s="63"/>
    </row>
    <row r="172" spans="1:8" x14ac:dyDescent="0.3">
      <c r="A172" s="52">
        <f t="shared" si="4"/>
        <v>0</v>
      </c>
      <c r="B172" s="27"/>
      <c r="C172" s="63"/>
      <c r="F172" s="52">
        <f t="shared" si="5"/>
        <v>0</v>
      </c>
      <c r="G172" s="27"/>
      <c r="H172" s="63"/>
    </row>
    <row r="173" spans="1:8" x14ac:dyDescent="0.3">
      <c r="A173" s="52">
        <f t="shared" si="4"/>
        <v>0</v>
      </c>
      <c r="B173" s="27"/>
      <c r="C173" s="63"/>
      <c r="F173" s="52">
        <f t="shared" si="5"/>
        <v>0</v>
      </c>
      <c r="G173" s="27"/>
      <c r="H173" s="63"/>
    </row>
    <row r="174" spans="1:8" x14ac:dyDescent="0.3">
      <c r="A174" s="52">
        <f t="shared" si="4"/>
        <v>0</v>
      </c>
      <c r="B174" s="27"/>
      <c r="C174" s="63"/>
      <c r="F174" s="52">
        <f t="shared" si="5"/>
        <v>0</v>
      </c>
      <c r="G174" s="27"/>
      <c r="H174" s="63"/>
    </row>
    <row r="175" spans="1:8" x14ac:dyDescent="0.3">
      <c r="A175" s="52">
        <f t="shared" si="4"/>
        <v>0</v>
      </c>
      <c r="B175" s="27"/>
      <c r="C175" s="63"/>
      <c r="F175" s="52">
        <f t="shared" si="5"/>
        <v>0</v>
      </c>
      <c r="G175" s="27"/>
      <c r="H175" s="63"/>
    </row>
    <row r="176" spans="1:8" x14ac:dyDescent="0.3">
      <c r="A176" s="52">
        <f t="shared" si="4"/>
        <v>0</v>
      </c>
      <c r="B176" s="27"/>
      <c r="C176" s="63"/>
      <c r="F176" s="52">
        <f t="shared" si="5"/>
        <v>0</v>
      </c>
      <c r="G176" s="27"/>
      <c r="H176" s="63"/>
    </row>
    <row r="177" spans="1:8" x14ac:dyDescent="0.3">
      <c r="A177" s="52">
        <f t="shared" si="4"/>
        <v>0</v>
      </c>
      <c r="B177" s="27"/>
      <c r="C177" s="63"/>
      <c r="F177" s="52">
        <f t="shared" si="5"/>
        <v>0</v>
      </c>
      <c r="G177" s="27"/>
      <c r="H177" s="63"/>
    </row>
    <row r="178" spans="1:8" x14ac:dyDescent="0.3">
      <c r="A178" s="52">
        <f t="shared" si="4"/>
        <v>0</v>
      </c>
      <c r="B178" s="27"/>
      <c r="C178" s="63"/>
      <c r="F178" s="52">
        <f t="shared" si="5"/>
        <v>0</v>
      </c>
      <c r="G178" s="27"/>
      <c r="H178" s="63"/>
    </row>
    <row r="179" spans="1:8" x14ac:dyDescent="0.3">
      <c r="A179" s="52">
        <f t="shared" si="4"/>
        <v>0</v>
      </c>
      <c r="B179" s="27"/>
      <c r="C179" s="63"/>
      <c r="F179" s="52">
        <f t="shared" si="5"/>
        <v>0</v>
      </c>
      <c r="G179" s="27"/>
      <c r="H179" s="63"/>
    </row>
    <row r="180" spans="1:8" x14ac:dyDescent="0.3">
      <c r="A180" s="52">
        <f t="shared" si="4"/>
        <v>0</v>
      </c>
      <c r="B180" s="27"/>
      <c r="C180" s="63"/>
      <c r="F180" s="52">
        <f t="shared" si="5"/>
        <v>0</v>
      </c>
      <c r="G180" s="27"/>
      <c r="H180" s="63"/>
    </row>
    <row r="181" spans="1:8" x14ac:dyDescent="0.3">
      <c r="A181" s="52">
        <f t="shared" si="4"/>
        <v>0</v>
      </c>
      <c r="B181" s="27"/>
      <c r="C181" s="63"/>
      <c r="F181" s="52">
        <f t="shared" si="5"/>
        <v>0</v>
      </c>
      <c r="G181" s="27"/>
      <c r="H181" s="63"/>
    </row>
    <row r="182" spans="1:8" x14ac:dyDescent="0.3">
      <c r="A182" s="52">
        <f t="shared" si="4"/>
        <v>0</v>
      </c>
      <c r="B182" s="27"/>
      <c r="C182" s="63"/>
      <c r="F182" s="52">
        <f t="shared" si="5"/>
        <v>0</v>
      </c>
      <c r="G182" s="27"/>
      <c r="H182" s="63"/>
    </row>
    <row r="183" spans="1:8" x14ac:dyDescent="0.3">
      <c r="A183" s="52">
        <f t="shared" si="4"/>
        <v>0</v>
      </c>
      <c r="B183" s="27"/>
      <c r="C183" s="63"/>
      <c r="F183" s="52">
        <f t="shared" si="5"/>
        <v>0</v>
      </c>
      <c r="G183" s="27"/>
      <c r="H183" s="63"/>
    </row>
    <row r="184" spans="1:8" x14ac:dyDescent="0.3">
      <c r="A184" s="52">
        <f t="shared" si="4"/>
        <v>0</v>
      </c>
      <c r="B184" s="27"/>
      <c r="C184" s="63"/>
      <c r="F184" s="52">
        <f t="shared" si="5"/>
        <v>0</v>
      </c>
      <c r="G184" s="27"/>
      <c r="H184" s="63"/>
    </row>
    <row r="185" spans="1:8" x14ac:dyDescent="0.3">
      <c r="A185" s="52">
        <f t="shared" si="4"/>
        <v>0</v>
      </c>
      <c r="B185" s="27"/>
      <c r="C185" s="63"/>
      <c r="F185" s="52">
        <f t="shared" si="5"/>
        <v>0</v>
      </c>
      <c r="G185" s="27"/>
      <c r="H185" s="63"/>
    </row>
    <row r="186" spans="1:8" x14ac:dyDescent="0.3">
      <c r="A186" s="52">
        <f t="shared" si="4"/>
        <v>0</v>
      </c>
      <c r="B186" s="27"/>
      <c r="C186" s="63"/>
      <c r="F186" s="52">
        <f t="shared" si="5"/>
        <v>0</v>
      </c>
      <c r="G186" s="27"/>
      <c r="H186" s="63"/>
    </row>
    <row r="187" spans="1:8" x14ac:dyDescent="0.3">
      <c r="A187" s="52">
        <f t="shared" si="4"/>
        <v>0</v>
      </c>
      <c r="B187" s="27"/>
      <c r="C187" s="63"/>
      <c r="F187" s="52">
        <f t="shared" si="5"/>
        <v>0</v>
      </c>
      <c r="G187" s="27"/>
      <c r="H187" s="63"/>
    </row>
    <row r="188" spans="1:8" x14ac:dyDescent="0.3">
      <c r="A188" s="52">
        <f t="shared" si="4"/>
        <v>0</v>
      </c>
      <c r="B188" s="27"/>
      <c r="C188" s="63"/>
      <c r="F188" s="52">
        <f t="shared" si="5"/>
        <v>0</v>
      </c>
      <c r="G188" s="27"/>
      <c r="H188" s="63"/>
    </row>
    <row r="189" spans="1:8" x14ac:dyDescent="0.3">
      <c r="A189" s="52">
        <f t="shared" si="4"/>
        <v>0</v>
      </c>
      <c r="B189" s="27"/>
      <c r="C189" s="63"/>
      <c r="F189" s="52">
        <f t="shared" si="5"/>
        <v>0</v>
      </c>
      <c r="G189" s="27"/>
      <c r="H189" s="63"/>
    </row>
    <row r="190" spans="1:8" x14ac:dyDescent="0.3">
      <c r="A190" s="52">
        <f t="shared" si="4"/>
        <v>0</v>
      </c>
      <c r="B190" s="27"/>
      <c r="C190" s="63"/>
      <c r="F190" s="52">
        <f t="shared" si="5"/>
        <v>0</v>
      </c>
      <c r="G190" s="27"/>
      <c r="H190" s="63"/>
    </row>
    <row r="191" spans="1:8" x14ac:dyDescent="0.3">
      <c r="A191" s="52">
        <f t="shared" si="4"/>
        <v>0</v>
      </c>
      <c r="B191" s="27"/>
      <c r="C191" s="63"/>
      <c r="F191" s="52">
        <f t="shared" si="5"/>
        <v>0</v>
      </c>
      <c r="G191" s="27"/>
      <c r="H191" s="63"/>
    </row>
    <row r="192" spans="1:8" x14ac:dyDescent="0.3">
      <c r="A192" s="52">
        <f t="shared" si="4"/>
        <v>0</v>
      </c>
      <c r="B192" s="27"/>
      <c r="C192" s="63"/>
      <c r="F192" s="52">
        <f t="shared" si="5"/>
        <v>0</v>
      </c>
      <c r="G192" s="27"/>
      <c r="H192" s="63"/>
    </row>
    <row r="193" spans="1:8" x14ac:dyDescent="0.3">
      <c r="A193" s="52">
        <f t="shared" si="4"/>
        <v>0</v>
      </c>
      <c r="B193" s="27"/>
      <c r="C193" s="63"/>
      <c r="F193" s="52">
        <f t="shared" si="5"/>
        <v>0</v>
      </c>
      <c r="G193" s="27"/>
      <c r="H193" s="63"/>
    </row>
    <row r="194" spans="1:8" x14ac:dyDescent="0.3">
      <c r="A194" s="52">
        <f t="shared" si="4"/>
        <v>0</v>
      </c>
      <c r="B194" s="27"/>
      <c r="C194" s="63"/>
      <c r="F194" s="52">
        <f t="shared" si="5"/>
        <v>0</v>
      </c>
      <c r="G194" s="27"/>
      <c r="H194" s="63"/>
    </row>
    <row r="195" spans="1:8" x14ac:dyDescent="0.3">
      <c r="A195" s="52">
        <f t="shared" si="4"/>
        <v>0</v>
      </c>
      <c r="B195" s="27"/>
      <c r="C195" s="63"/>
      <c r="F195" s="52">
        <f t="shared" si="5"/>
        <v>0</v>
      </c>
      <c r="G195" s="27"/>
      <c r="H195" s="63"/>
    </row>
    <row r="196" spans="1:8" x14ac:dyDescent="0.3">
      <c r="A196" s="52">
        <f t="shared" si="4"/>
        <v>0</v>
      </c>
      <c r="B196" s="27"/>
      <c r="C196" s="63"/>
      <c r="F196" s="52">
        <f t="shared" si="5"/>
        <v>0</v>
      </c>
      <c r="G196" s="27"/>
      <c r="H196" s="63"/>
    </row>
    <row r="197" spans="1:8" x14ac:dyDescent="0.3">
      <c r="A197" s="52">
        <f t="shared" si="4"/>
        <v>0</v>
      </c>
      <c r="B197" s="27"/>
      <c r="C197" s="63"/>
      <c r="F197" s="52">
        <f t="shared" si="5"/>
        <v>0</v>
      </c>
      <c r="G197" s="27"/>
      <c r="H197" s="63"/>
    </row>
    <row r="198" spans="1:8" x14ac:dyDescent="0.3">
      <c r="A198" s="52">
        <f t="shared" ref="A198:A261" si="6">+B198+C198</f>
        <v>0</v>
      </c>
      <c r="B198" s="27"/>
      <c r="C198" s="63"/>
      <c r="F198" s="52">
        <f t="shared" ref="F198:F261" si="7">+G198+H198</f>
        <v>0</v>
      </c>
      <c r="G198" s="27"/>
      <c r="H198" s="63"/>
    </row>
    <row r="199" spans="1:8" x14ac:dyDescent="0.3">
      <c r="A199" s="52">
        <f t="shared" si="6"/>
        <v>0</v>
      </c>
      <c r="B199" s="27"/>
      <c r="C199" s="63"/>
      <c r="F199" s="52">
        <f t="shared" si="7"/>
        <v>0</v>
      </c>
      <c r="G199" s="27"/>
      <c r="H199" s="63"/>
    </row>
    <row r="200" spans="1:8" x14ac:dyDescent="0.3">
      <c r="A200" s="52">
        <f t="shared" si="6"/>
        <v>0</v>
      </c>
      <c r="B200" s="27"/>
      <c r="C200" s="63"/>
      <c r="F200" s="52">
        <f t="shared" si="7"/>
        <v>0</v>
      </c>
      <c r="G200" s="27"/>
      <c r="H200" s="63"/>
    </row>
    <row r="201" spans="1:8" x14ac:dyDescent="0.3">
      <c r="A201" s="52">
        <f t="shared" si="6"/>
        <v>0</v>
      </c>
      <c r="B201" s="27"/>
      <c r="C201" s="63"/>
      <c r="F201" s="52">
        <f t="shared" si="7"/>
        <v>0</v>
      </c>
      <c r="G201" s="27"/>
      <c r="H201" s="63"/>
    </row>
    <row r="202" spans="1:8" x14ac:dyDescent="0.3">
      <c r="A202" s="52">
        <f t="shared" si="6"/>
        <v>0</v>
      </c>
      <c r="B202" s="27"/>
      <c r="C202" s="63"/>
      <c r="F202" s="52">
        <f t="shared" si="7"/>
        <v>0</v>
      </c>
      <c r="G202" s="27"/>
      <c r="H202" s="63"/>
    </row>
    <row r="203" spans="1:8" x14ac:dyDescent="0.3">
      <c r="A203" s="52">
        <f t="shared" si="6"/>
        <v>0</v>
      </c>
      <c r="B203" s="27"/>
      <c r="C203" s="63"/>
      <c r="F203" s="52">
        <f t="shared" si="7"/>
        <v>0</v>
      </c>
      <c r="G203" s="27"/>
      <c r="H203" s="63"/>
    </row>
    <row r="204" spans="1:8" x14ac:dyDescent="0.3">
      <c r="A204" s="52">
        <f t="shared" si="6"/>
        <v>0</v>
      </c>
      <c r="B204" s="27"/>
      <c r="C204" s="63"/>
      <c r="F204" s="52">
        <f t="shared" si="7"/>
        <v>0</v>
      </c>
      <c r="G204" s="27"/>
      <c r="H204" s="63"/>
    </row>
    <row r="205" spans="1:8" x14ac:dyDescent="0.3">
      <c r="A205" s="52">
        <f t="shared" si="6"/>
        <v>0</v>
      </c>
      <c r="B205" s="27"/>
      <c r="C205" s="63"/>
      <c r="F205" s="52">
        <f t="shared" si="7"/>
        <v>0</v>
      </c>
      <c r="G205" s="27"/>
      <c r="H205" s="63"/>
    </row>
    <row r="206" spans="1:8" x14ac:dyDescent="0.3">
      <c r="A206" s="52">
        <f t="shared" si="6"/>
        <v>0</v>
      </c>
      <c r="B206" s="27"/>
      <c r="C206" s="63"/>
      <c r="F206" s="52">
        <f t="shared" si="7"/>
        <v>0</v>
      </c>
      <c r="G206" s="27"/>
      <c r="H206" s="63"/>
    </row>
    <row r="207" spans="1:8" x14ac:dyDescent="0.3">
      <c r="A207" s="52">
        <f t="shared" si="6"/>
        <v>0</v>
      </c>
      <c r="B207" s="27"/>
      <c r="C207" s="63"/>
      <c r="F207" s="52">
        <f t="shared" si="7"/>
        <v>0</v>
      </c>
      <c r="G207" s="27"/>
      <c r="H207" s="63"/>
    </row>
    <row r="208" spans="1:8" x14ac:dyDescent="0.3">
      <c r="A208" s="52">
        <f t="shared" si="6"/>
        <v>0</v>
      </c>
      <c r="B208" s="27"/>
      <c r="C208" s="63"/>
      <c r="F208" s="52">
        <f t="shared" si="7"/>
        <v>0</v>
      </c>
      <c r="G208" s="27"/>
      <c r="H208" s="63"/>
    </row>
    <row r="209" spans="1:8" x14ac:dyDescent="0.3">
      <c r="A209" s="52">
        <f t="shared" si="6"/>
        <v>0</v>
      </c>
      <c r="B209" s="27"/>
      <c r="C209" s="63"/>
      <c r="F209" s="52">
        <f t="shared" si="7"/>
        <v>0</v>
      </c>
      <c r="G209" s="27"/>
      <c r="H209" s="63"/>
    </row>
    <row r="210" spans="1:8" x14ac:dyDescent="0.3">
      <c r="A210" s="52">
        <f t="shared" si="6"/>
        <v>0</v>
      </c>
      <c r="B210" s="27"/>
      <c r="C210" s="63"/>
      <c r="F210" s="52">
        <f t="shared" si="7"/>
        <v>0</v>
      </c>
      <c r="G210" s="27"/>
      <c r="H210" s="63"/>
    </row>
    <row r="211" spans="1:8" x14ac:dyDescent="0.3">
      <c r="A211" s="52">
        <f t="shared" si="6"/>
        <v>0</v>
      </c>
      <c r="B211" s="27"/>
      <c r="C211" s="63"/>
      <c r="F211" s="52">
        <f t="shared" si="7"/>
        <v>0</v>
      </c>
      <c r="G211" s="27"/>
      <c r="H211" s="63"/>
    </row>
    <row r="212" spans="1:8" x14ac:dyDescent="0.3">
      <c r="A212" s="52">
        <f t="shared" si="6"/>
        <v>0</v>
      </c>
      <c r="B212" s="27"/>
      <c r="C212" s="63"/>
      <c r="F212" s="52">
        <f t="shared" si="7"/>
        <v>0</v>
      </c>
      <c r="G212" s="27"/>
      <c r="H212" s="63"/>
    </row>
    <row r="213" spans="1:8" x14ac:dyDescent="0.3">
      <c r="A213" s="52">
        <f t="shared" si="6"/>
        <v>0</v>
      </c>
      <c r="B213" s="27"/>
      <c r="C213" s="63"/>
      <c r="F213" s="52">
        <f t="shared" si="7"/>
        <v>0</v>
      </c>
      <c r="G213" s="27"/>
      <c r="H213" s="63"/>
    </row>
    <row r="214" spans="1:8" x14ac:dyDescent="0.3">
      <c r="A214" s="52">
        <f t="shared" si="6"/>
        <v>0</v>
      </c>
      <c r="B214" s="27"/>
      <c r="C214" s="63"/>
      <c r="F214" s="52">
        <f t="shared" si="7"/>
        <v>0</v>
      </c>
      <c r="G214" s="27"/>
      <c r="H214" s="63"/>
    </row>
    <row r="215" spans="1:8" x14ac:dyDescent="0.3">
      <c r="A215" s="52">
        <f t="shared" si="6"/>
        <v>0</v>
      </c>
      <c r="B215" s="27"/>
      <c r="C215" s="63"/>
      <c r="F215" s="52">
        <f t="shared" si="7"/>
        <v>0</v>
      </c>
      <c r="G215" s="27"/>
      <c r="H215" s="63"/>
    </row>
    <row r="216" spans="1:8" x14ac:dyDescent="0.3">
      <c r="A216" s="52">
        <f t="shared" si="6"/>
        <v>0</v>
      </c>
      <c r="B216" s="27"/>
      <c r="C216" s="63"/>
      <c r="F216" s="52">
        <f t="shared" si="7"/>
        <v>0</v>
      </c>
      <c r="G216" s="27"/>
      <c r="H216" s="63"/>
    </row>
    <row r="217" spans="1:8" x14ac:dyDescent="0.3">
      <c r="A217" s="52">
        <f t="shared" si="6"/>
        <v>0</v>
      </c>
      <c r="B217" s="27"/>
      <c r="C217" s="63"/>
      <c r="F217" s="52">
        <f t="shared" si="7"/>
        <v>0</v>
      </c>
      <c r="G217" s="27"/>
      <c r="H217" s="63"/>
    </row>
    <row r="218" spans="1:8" x14ac:dyDescent="0.3">
      <c r="A218" s="52">
        <f t="shared" si="6"/>
        <v>0</v>
      </c>
      <c r="B218" s="27"/>
      <c r="C218" s="63"/>
      <c r="F218" s="52">
        <f t="shared" si="7"/>
        <v>0</v>
      </c>
      <c r="G218" s="27"/>
      <c r="H218" s="63"/>
    </row>
    <row r="219" spans="1:8" x14ac:dyDescent="0.3">
      <c r="A219" s="52">
        <f t="shared" si="6"/>
        <v>0</v>
      </c>
      <c r="B219" s="27"/>
      <c r="C219" s="63"/>
      <c r="F219" s="52">
        <f t="shared" si="7"/>
        <v>0</v>
      </c>
      <c r="G219" s="27"/>
      <c r="H219" s="63"/>
    </row>
    <row r="220" spans="1:8" x14ac:dyDescent="0.3">
      <c r="A220" s="52">
        <f t="shared" si="6"/>
        <v>0</v>
      </c>
      <c r="B220" s="27"/>
      <c r="C220" s="63"/>
      <c r="F220" s="52">
        <f t="shared" si="7"/>
        <v>0</v>
      </c>
      <c r="G220" s="27"/>
      <c r="H220" s="63"/>
    </row>
    <row r="221" spans="1:8" x14ac:dyDescent="0.3">
      <c r="A221" s="52">
        <f t="shared" si="6"/>
        <v>0</v>
      </c>
      <c r="B221" s="27"/>
      <c r="C221" s="63"/>
      <c r="F221" s="52">
        <f t="shared" si="7"/>
        <v>0</v>
      </c>
      <c r="G221" s="27"/>
      <c r="H221" s="63"/>
    </row>
    <row r="222" spans="1:8" x14ac:dyDescent="0.3">
      <c r="A222" s="52">
        <f t="shared" si="6"/>
        <v>0</v>
      </c>
      <c r="B222" s="27"/>
      <c r="C222" s="63"/>
      <c r="F222" s="52">
        <f t="shared" si="7"/>
        <v>0</v>
      </c>
      <c r="G222" s="27"/>
      <c r="H222" s="63"/>
    </row>
    <row r="223" spans="1:8" x14ac:dyDescent="0.3">
      <c r="A223" s="52">
        <f t="shared" si="6"/>
        <v>0</v>
      </c>
      <c r="B223" s="27"/>
      <c r="C223" s="63"/>
      <c r="F223" s="52">
        <f t="shared" si="7"/>
        <v>0</v>
      </c>
      <c r="G223" s="27"/>
      <c r="H223" s="63"/>
    </row>
    <row r="224" spans="1:8" x14ac:dyDescent="0.3">
      <c r="A224" s="52">
        <f t="shared" si="6"/>
        <v>0</v>
      </c>
      <c r="B224" s="27"/>
      <c r="C224" s="63"/>
      <c r="F224" s="52">
        <f t="shared" si="7"/>
        <v>0</v>
      </c>
      <c r="G224" s="27"/>
      <c r="H224" s="63"/>
    </row>
    <row r="225" spans="1:8" x14ac:dyDescent="0.3">
      <c r="A225" s="52">
        <f t="shared" si="6"/>
        <v>0</v>
      </c>
      <c r="B225" s="27"/>
      <c r="C225" s="63"/>
      <c r="F225" s="52">
        <f t="shared" si="7"/>
        <v>0</v>
      </c>
      <c r="G225" s="27"/>
      <c r="H225" s="63"/>
    </row>
    <row r="226" spans="1:8" x14ac:dyDescent="0.3">
      <c r="A226" s="52">
        <f t="shared" si="6"/>
        <v>0</v>
      </c>
      <c r="B226" s="27"/>
      <c r="C226" s="63"/>
      <c r="F226" s="52">
        <f t="shared" si="7"/>
        <v>0</v>
      </c>
      <c r="G226" s="27"/>
      <c r="H226" s="63"/>
    </row>
    <row r="227" spans="1:8" x14ac:dyDescent="0.3">
      <c r="A227" s="52">
        <f t="shared" si="6"/>
        <v>0</v>
      </c>
      <c r="B227" s="27"/>
      <c r="C227" s="63"/>
      <c r="F227" s="52">
        <f t="shared" si="7"/>
        <v>0</v>
      </c>
      <c r="G227" s="27"/>
      <c r="H227" s="63"/>
    </row>
    <row r="228" spans="1:8" x14ac:dyDescent="0.3">
      <c r="A228" s="52">
        <f t="shared" si="6"/>
        <v>0</v>
      </c>
      <c r="B228" s="27"/>
      <c r="C228" s="63"/>
      <c r="F228" s="52">
        <f t="shared" si="7"/>
        <v>0</v>
      </c>
      <c r="G228" s="27"/>
      <c r="H228" s="63"/>
    </row>
    <row r="229" spans="1:8" x14ac:dyDescent="0.3">
      <c r="A229" s="52">
        <f t="shared" si="6"/>
        <v>0</v>
      </c>
      <c r="B229" s="27"/>
      <c r="C229" s="63"/>
      <c r="F229" s="52">
        <f t="shared" si="7"/>
        <v>0</v>
      </c>
      <c r="G229" s="27"/>
      <c r="H229" s="63"/>
    </row>
    <row r="230" spans="1:8" x14ac:dyDescent="0.3">
      <c r="A230" s="52">
        <f t="shared" si="6"/>
        <v>0</v>
      </c>
      <c r="B230" s="27"/>
      <c r="C230" s="63"/>
      <c r="F230" s="52">
        <f t="shared" si="7"/>
        <v>0</v>
      </c>
      <c r="G230" s="27"/>
      <c r="H230" s="63"/>
    </row>
    <row r="231" spans="1:8" x14ac:dyDescent="0.3">
      <c r="A231" s="52">
        <f t="shared" si="6"/>
        <v>0</v>
      </c>
      <c r="B231" s="27"/>
      <c r="C231" s="63"/>
      <c r="F231" s="52">
        <f t="shared" si="7"/>
        <v>0</v>
      </c>
      <c r="G231" s="27"/>
      <c r="H231" s="63"/>
    </row>
    <row r="232" spans="1:8" x14ac:dyDescent="0.3">
      <c r="A232" s="52">
        <f t="shared" si="6"/>
        <v>0</v>
      </c>
      <c r="B232" s="27"/>
      <c r="C232" s="63"/>
      <c r="F232" s="52">
        <f t="shared" si="7"/>
        <v>0</v>
      </c>
      <c r="G232" s="27"/>
      <c r="H232" s="63"/>
    </row>
    <row r="233" spans="1:8" x14ac:dyDescent="0.3">
      <c r="A233" s="52">
        <f t="shared" si="6"/>
        <v>0</v>
      </c>
      <c r="B233" s="27"/>
      <c r="C233" s="63"/>
      <c r="F233" s="52">
        <f t="shared" si="7"/>
        <v>0</v>
      </c>
      <c r="G233" s="27"/>
      <c r="H233" s="63"/>
    </row>
    <row r="234" spans="1:8" x14ac:dyDescent="0.3">
      <c r="A234" s="52">
        <f t="shared" si="6"/>
        <v>0</v>
      </c>
      <c r="B234" s="27"/>
      <c r="C234" s="63"/>
      <c r="F234" s="52">
        <f t="shared" si="7"/>
        <v>0</v>
      </c>
      <c r="G234" s="27"/>
      <c r="H234" s="63"/>
    </row>
    <row r="235" spans="1:8" x14ac:dyDescent="0.3">
      <c r="A235" s="52">
        <f t="shared" si="6"/>
        <v>0</v>
      </c>
      <c r="B235" s="27"/>
      <c r="C235" s="63"/>
      <c r="F235" s="52">
        <f t="shared" si="7"/>
        <v>0</v>
      </c>
      <c r="G235" s="27"/>
      <c r="H235" s="63"/>
    </row>
    <row r="236" spans="1:8" x14ac:dyDescent="0.3">
      <c r="A236" s="52">
        <f t="shared" si="6"/>
        <v>0</v>
      </c>
      <c r="B236" s="27"/>
      <c r="C236" s="63"/>
      <c r="F236" s="52">
        <f t="shared" si="7"/>
        <v>0</v>
      </c>
      <c r="G236" s="27"/>
      <c r="H236" s="63"/>
    </row>
    <row r="237" spans="1:8" x14ac:dyDescent="0.3">
      <c r="A237" s="52">
        <f t="shared" si="6"/>
        <v>0</v>
      </c>
      <c r="B237" s="27"/>
      <c r="C237" s="63"/>
      <c r="F237" s="52">
        <f t="shared" si="7"/>
        <v>0</v>
      </c>
      <c r="G237" s="27"/>
      <c r="H237" s="63"/>
    </row>
    <row r="238" spans="1:8" x14ac:dyDescent="0.3">
      <c r="A238" s="52">
        <f t="shared" si="6"/>
        <v>0</v>
      </c>
      <c r="B238" s="27"/>
      <c r="C238" s="63"/>
      <c r="F238" s="52">
        <f t="shared" si="7"/>
        <v>0</v>
      </c>
      <c r="G238" s="27"/>
      <c r="H238" s="63"/>
    </row>
    <row r="239" spans="1:8" x14ac:dyDescent="0.3">
      <c r="A239" s="52">
        <f t="shared" si="6"/>
        <v>0</v>
      </c>
      <c r="B239" s="27"/>
      <c r="C239" s="63"/>
      <c r="F239" s="52">
        <f t="shared" si="7"/>
        <v>0</v>
      </c>
      <c r="G239" s="27"/>
      <c r="H239" s="63"/>
    </row>
    <row r="240" spans="1:8" x14ac:dyDescent="0.3">
      <c r="A240" s="52">
        <f t="shared" si="6"/>
        <v>0</v>
      </c>
      <c r="B240" s="27"/>
      <c r="C240" s="63"/>
      <c r="F240" s="52">
        <f t="shared" si="7"/>
        <v>0</v>
      </c>
      <c r="G240" s="27"/>
      <c r="H240" s="63"/>
    </row>
    <row r="241" spans="1:8" x14ac:dyDescent="0.3">
      <c r="A241" s="52">
        <f t="shared" si="6"/>
        <v>0</v>
      </c>
      <c r="B241" s="27"/>
      <c r="C241" s="63"/>
      <c r="F241" s="52">
        <f t="shared" si="7"/>
        <v>0</v>
      </c>
      <c r="G241" s="27"/>
      <c r="H241" s="63"/>
    </row>
    <row r="242" spans="1:8" x14ac:dyDescent="0.3">
      <c r="A242" s="52">
        <f t="shared" si="6"/>
        <v>0</v>
      </c>
      <c r="B242" s="27"/>
      <c r="C242" s="63"/>
      <c r="F242" s="52">
        <f t="shared" si="7"/>
        <v>0</v>
      </c>
      <c r="G242" s="27"/>
      <c r="H242" s="63"/>
    </row>
    <row r="243" spans="1:8" x14ac:dyDescent="0.3">
      <c r="A243" s="52">
        <f t="shared" si="6"/>
        <v>0</v>
      </c>
      <c r="B243" s="27"/>
      <c r="C243" s="63"/>
      <c r="F243" s="52">
        <f t="shared" si="7"/>
        <v>0</v>
      </c>
      <c r="G243" s="27"/>
      <c r="H243" s="63"/>
    </row>
    <row r="244" spans="1:8" x14ac:dyDescent="0.3">
      <c r="A244" s="52">
        <f t="shared" si="6"/>
        <v>0</v>
      </c>
      <c r="B244" s="27"/>
      <c r="C244" s="63"/>
      <c r="F244" s="52">
        <f t="shared" si="7"/>
        <v>0</v>
      </c>
      <c r="G244" s="27"/>
      <c r="H244" s="63"/>
    </row>
    <row r="245" spans="1:8" x14ac:dyDescent="0.3">
      <c r="A245" s="52">
        <f t="shared" si="6"/>
        <v>0</v>
      </c>
      <c r="B245" s="27"/>
      <c r="C245" s="63"/>
      <c r="F245" s="52">
        <f t="shared" si="7"/>
        <v>0</v>
      </c>
      <c r="G245" s="27"/>
      <c r="H245" s="63"/>
    </row>
    <row r="246" spans="1:8" x14ac:dyDescent="0.3">
      <c r="A246" s="52">
        <f t="shared" si="6"/>
        <v>0</v>
      </c>
      <c r="B246" s="27"/>
      <c r="C246" s="63"/>
      <c r="F246" s="52">
        <f t="shared" si="7"/>
        <v>0</v>
      </c>
      <c r="G246" s="27"/>
      <c r="H246" s="63"/>
    </row>
    <row r="247" spans="1:8" x14ac:dyDescent="0.3">
      <c r="A247" s="52">
        <f t="shared" si="6"/>
        <v>0</v>
      </c>
      <c r="B247" s="27"/>
      <c r="C247" s="63"/>
      <c r="F247" s="52">
        <f t="shared" si="7"/>
        <v>0</v>
      </c>
      <c r="G247" s="27"/>
      <c r="H247" s="63"/>
    </row>
    <row r="248" spans="1:8" x14ac:dyDescent="0.3">
      <c r="A248" s="52">
        <f t="shared" si="6"/>
        <v>0</v>
      </c>
      <c r="B248" s="27"/>
      <c r="C248" s="63"/>
      <c r="F248" s="52">
        <f t="shared" si="7"/>
        <v>0</v>
      </c>
      <c r="G248" s="27"/>
      <c r="H248" s="63"/>
    </row>
    <row r="249" spans="1:8" x14ac:dyDescent="0.3">
      <c r="A249" s="52">
        <f t="shared" si="6"/>
        <v>0</v>
      </c>
      <c r="B249" s="27"/>
      <c r="C249" s="63"/>
      <c r="F249" s="52">
        <f t="shared" si="7"/>
        <v>0</v>
      </c>
      <c r="G249" s="27"/>
      <c r="H249" s="63"/>
    </row>
    <row r="250" spans="1:8" x14ac:dyDescent="0.3">
      <c r="A250" s="52">
        <f t="shared" si="6"/>
        <v>0</v>
      </c>
      <c r="B250" s="27"/>
      <c r="C250" s="63"/>
      <c r="F250" s="52">
        <f t="shared" si="7"/>
        <v>0</v>
      </c>
      <c r="G250" s="27"/>
      <c r="H250" s="63"/>
    </row>
    <row r="251" spans="1:8" x14ac:dyDescent="0.3">
      <c r="A251" s="52">
        <f t="shared" si="6"/>
        <v>0</v>
      </c>
      <c r="B251" s="27"/>
      <c r="C251" s="63"/>
      <c r="F251" s="52">
        <f t="shared" si="7"/>
        <v>0</v>
      </c>
      <c r="G251" s="27"/>
      <c r="H251" s="63"/>
    </row>
    <row r="252" spans="1:8" x14ac:dyDescent="0.3">
      <c r="A252" s="52">
        <f t="shared" si="6"/>
        <v>0</v>
      </c>
      <c r="B252" s="27"/>
      <c r="C252" s="63"/>
      <c r="F252" s="52">
        <f t="shared" si="7"/>
        <v>0</v>
      </c>
      <c r="G252" s="27"/>
      <c r="H252" s="63"/>
    </row>
    <row r="253" spans="1:8" x14ac:dyDescent="0.3">
      <c r="A253" s="52">
        <f t="shared" si="6"/>
        <v>0</v>
      </c>
      <c r="B253" s="27"/>
      <c r="C253" s="63"/>
      <c r="F253" s="52">
        <f t="shared" si="7"/>
        <v>0</v>
      </c>
      <c r="G253" s="27"/>
      <c r="H253" s="63"/>
    </row>
    <row r="254" spans="1:8" x14ac:dyDescent="0.3">
      <c r="A254" s="52">
        <f t="shared" si="6"/>
        <v>0</v>
      </c>
      <c r="B254" s="27"/>
      <c r="C254" s="63"/>
      <c r="F254" s="52">
        <f t="shared" si="7"/>
        <v>0</v>
      </c>
      <c r="G254" s="27"/>
      <c r="H254" s="63"/>
    </row>
    <row r="255" spans="1:8" x14ac:dyDescent="0.3">
      <c r="A255" s="52">
        <f t="shared" si="6"/>
        <v>0</v>
      </c>
      <c r="B255" s="27"/>
      <c r="C255" s="63"/>
      <c r="F255" s="52">
        <f t="shared" si="7"/>
        <v>0</v>
      </c>
      <c r="G255" s="27"/>
      <c r="H255" s="63"/>
    </row>
    <row r="256" spans="1:8" x14ac:dyDescent="0.3">
      <c r="A256" s="52">
        <f t="shared" si="6"/>
        <v>0</v>
      </c>
      <c r="B256" s="27"/>
      <c r="C256" s="63"/>
      <c r="F256" s="52">
        <f t="shared" si="7"/>
        <v>0</v>
      </c>
      <c r="G256" s="27"/>
      <c r="H256" s="63"/>
    </row>
    <row r="257" spans="1:8" x14ac:dyDescent="0.3">
      <c r="A257" s="52">
        <f t="shared" si="6"/>
        <v>0</v>
      </c>
      <c r="B257" s="27"/>
      <c r="C257" s="63"/>
      <c r="F257" s="52">
        <f t="shared" si="7"/>
        <v>0</v>
      </c>
      <c r="G257" s="27"/>
      <c r="H257" s="63"/>
    </row>
    <row r="258" spans="1:8" x14ac:dyDescent="0.3">
      <c r="A258" s="52">
        <f t="shared" si="6"/>
        <v>0</v>
      </c>
      <c r="B258" s="27"/>
      <c r="C258" s="63"/>
      <c r="F258" s="52">
        <f t="shared" si="7"/>
        <v>0</v>
      </c>
      <c r="G258" s="27"/>
      <c r="H258" s="63"/>
    </row>
    <row r="259" spans="1:8" x14ac:dyDescent="0.3">
      <c r="A259" s="52">
        <f t="shared" si="6"/>
        <v>0</v>
      </c>
      <c r="B259" s="27"/>
      <c r="C259" s="63"/>
      <c r="F259" s="52">
        <f t="shared" si="7"/>
        <v>0</v>
      </c>
      <c r="G259" s="27"/>
      <c r="H259" s="63"/>
    </row>
    <row r="260" spans="1:8" x14ac:dyDescent="0.3">
      <c r="A260" s="52">
        <f t="shared" si="6"/>
        <v>0</v>
      </c>
      <c r="B260" s="27"/>
      <c r="C260" s="63"/>
      <c r="F260" s="52">
        <f t="shared" si="7"/>
        <v>0</v>
      </c>
      <c r="G260" s="27"/>
      <c r="H260" s="63"/>
    </row>
    <row r="261" spans="1:8" x14ac:dyDescent="0.3">
      <c r="A261" s="52">
        <f t="shared" si="6"/>
        <v>0</v>
      </c>
      <c r="B261" s="27"/>
      <c r="C261" s="63"/>
      <c r="F261" s="52">
        <f t="shared" si="7"/>
        <v>0</v>
      </c>
      <c r="G261" s="27"/>
      <c r="H261" s="63"/>
    </row>
    <row r="262" spans="1:8" x14ac:dyDescent="0.3">
      <c r="A262" s="52">
        <f t="shared" ref="A262:A315" si="8">+B262+C262</f>
        <v>0</v>
      </c>
      <c r="B262" s="27"/>
      <c r="C262" s="63"/>
      <c r="F262" s="52">
        <f t="shared" ref="F262:F315" si="9">+G262+H262</f>
        <v>0</v>
      </c>
      <c r="G262" s="27"/>
      <c r="H262" s="63"/>
    </row>
    <row r="263" spans="1:8" x14ac:dyDescent="0.3">
      <c r="A263" s="52">
        <f t="shared" si="8"/>
        <v>0</v>
      </c>
      <c r="B263" s="27"/>
      <c r="C263" s="63"/>
      <c r="F263" s="52">
        <f t="shared" si="9"/>
        <v>0</v>
      </c>
      <c r="G263" s="27"/>
      <c r="H263" s="63"/>
    </row>
    <row r="264" spans="1:8" x14ac:dyDescent="0.3">
      <c r="A264" s="52">
        <f t="shared" si="8"/>
        <v>0</v>
      </c>
      <c r="B264" s="27"/>
      <c r="C264" s="63"/>
      <c r="F264" s="52">
        <f t="shared" si="9"/>
        <v>0</v>
      </c>
      <c r="G264" s="27"/>
      <c r="H264" s="63"/>
    </row>
    <row r="265" spans="1:8" x14ac:dyDescent="0.3">
      <c r="A265" s="52">
        <f t="shared" si="8"/>
        <v>0</v>
      </c>
      <c r="B265" s="27"/>
      <c r="C265" s="63"/>
      <c r="F265" s="52">
        <f t="shared" si="9"/>
        <v>0</v>
      </c>
      <c r="G265" s="27"/>
      <c r="H265" s="63"/>
    </row>
    <row r="266" spans="1:8" x14ac:dyDescent="0.3">
      <c r="A266" s="52">
        <f t="shared" si="8"/>
        <v>0</v>
      </c>
      <c r="B266" s="27"/>
      <c r="C266" s="63"/>
      <c r="F266" s="52">
        <f t="shared" si="9"/>
        <v>0</v>
      </c>
      <c r="G266" s="27"/>
      <c r="H266" s="63"/>
    </row>
    <row r="267" spans="1:8" x14ac:dyDescent="0.3">
      <c r="A267" s="52">
        <f t="shared" si="8"/>
        <v>0</v>
      </c>
      <c r="B267" s="27"/>
      <c r="C267" s="63"/>
      <c r="F267" s="52">
        <f t="shared" si="9"/>
        <v>0</v>
      </c>
      <c r="G267" s="27"/>
      <c r="H267" s="63"/>
    </row>
    <row r="268" spans="1:8" x14ac:dyDescent="0.3">
      <c r="A268" s="52">
        <f t="shared" si="8"/>
        <v>0</v>
      </c>
      <c r="B268" s="27"/>
      <c r="C268" s="63"/>
      <c r="F268" s="52">
        <f t="shared" si="9"/>
        <v>0</v>
      </c>
      <c r="G268" s="27"/>
      <c r="H268" s="63"/>
    </row>
    <row r="269" spans="1:8" x14ac:dyDescent="0.3">
      <c r="A269" s="52">
        <f t="shared" si="8"/>
        <v>0</v>
      </c>
      <c r="B269" s="27"/>
      <c r="C269" s="63"/>
      <c r="F269" s="52">
        <f t="shared" si="9"/>
        <v>0</v>
      </c>
      <c r="G269" s="27"/>
      <c r="H269" s="63"/>
    </row>
    <row r="270" spans="1:8" x14ac:dyDescent="0.3">
      <c r="A270" s="52">
        <f t="shared" si="8"/>
        <v>0</v>
      </c>
      <c r="B270" s="27"/>
      <c r="C270" s="63"/>
      <c r="F270" s="52">
        <f t="shared" si="9"/>
        <v>0</v>
      </c>
      <c r="G270" s="27"/>
      <c r="H270" s="63"/>
    </row>
    <row r="271" spans="1:8" x14ac:dyDescent="0.3">
      <c r="A271" s="52">
        <f t="shared" si="8"/>
        <v>0</v>
      </c>
      <c r="B271" s="27"/>
      <c r="C271" s="63"/>
      <c r="F271" s="52">
        <f t="shared" si="9"/>
        <v>0</v>
      </c>
      <c r="G271" s="27"/>
      <c r="H271" s="63"/>
    </row>
    <row r="272" spans="1:8" x14ac:dyDescent="0.3">
      <c r="A272" s="52">
        <f t="shared" si="8"/>
        <v>0</v>
      </c>
      <c r="B272" s="27"/>
      <c r="C272" s="63"/>
      <c r="F272" s="52">
        <f t="shared" si="9"/>
        <v>0</v>
      </c>
      <c r="G272" s="27"/>
      <c r="H272" s="63"/>
    </row>
    <row r="273" spans="1:8" x14ac:dyDescent="0.3">
      <c r="A273" s="52">
        <f t="shared" si="8"/>
        <v>0</v>
      </c>
      <c r="B273" s="27"/>
      <c r="C273" s="63"/>
      <c r="F273" s="52">
        <f t="shared" si="9"/>
        <v>0</v>
      </c>
      <c r="G273" s="27"/>
      <c r="H273" s="63"/>
    </row>
    <row r="274" spans="1:8" x14ac:dyDescent="0.3">
      <c r="A274" s="52">
        <f t="shared" si="8"/>
        <v>0</v>
      </c>
      <c r="B274" s="27"/>
      <c r="C274" s="63"/>
      <c r="F274" s="52">
        <f t="shared" si="9"/>
        <v>0</v>
      </c>
      <c r="G274" s="27"/>
      <c r="H274" s="63"/>
    </row>
    <row r="275" spans="1:8" x14ac:dyDescent="0.3">
      <c r="A275" s="52">
        <f t="shared" si="8"/>
        <v>0</v>
      </c>
      <c r="B275" s="27"/>
      <c r="C275" s="63"/>
      <c r="F275" s="52">
        <f t="shared" si="9"/>
        <v>0</v>
      </c>
      <c r="G275" s="27"/>
      <c r="H275" s="63"/>
    </row>
    <row r="276" spans="1:8" x14ac:dyDescent="0.3">
      <c r="A276" s="52">
        <f t="shared" si="8"/>
        <v>0</v>
      </c>
      <c r="B276" s="27"/>
      <c r="C276" s="63"/>
      <c r="F276" s="52">
        <f t="shared" si="9"/>
        <v>0</v>
      </c>
      <c r="G276" s="27"/>
      <c r="H276" s="63"/>
    </row>
    <row r="277" spans="1:8" x14ac:dyDescent="0.3">
      <c r="A277" s="52">
        <f t="shared" si="8"/>
        <v>0</v>
      </c>
      <c r="B277" s="27"/>
      <c r="C277" s="63"/>
      <c r="F277" s="52">
        <f t="shared" si="9"/>
        <v>0</v>
      </c>
      <c r="G277" s="27"/>
      <c r="H277" s="63"/>
    </row>
    <row r="278" spans="1:8" x14ac:dyDescent="0.3">
      <c r="A278" s="52">
        <f t="shared" si="8"/>
        <v>0</v>
      </c>
      <c r="B278" s="27"/>
      <c r="C278" s="63"/>
      <c r="F278" s="52">
        <f t="shared" si="9"/>
        <v>0</v>
      </c>
      <c r="G278" s="27"/>
      <c r="H278" s="63"/>
    </row>
    <row r="279" spans="1:8" x14ac:dyDescent="0.3">
      <c r="A279" s="52">
        <f t="shared" si="8"/>
        <v>0</v>
      </c>
      <c r="B279" s="27"/>
      <c r="C279" s="63"/>
      <c r="F279" s="52">
        <f t="shared" si="9"/>
        <v>0</v>
      </c>
      <c r="G279" s="27"/>
      <c r="H279" s="63"/>
    </row>
    <row r="280" spans="1:8" x14ac:dyDescent="0.3">
      <c r="A280" s="52">
        <f t="shared" si="8"/>
        <v>0</v>
      </c>
      <c r="B280" s="27"/>
      <c r="C280" s="63"/>
      <c r="F280" s="52">
        <f t="shared" si="9"/>
        <v>0</v>
      </c>
      <c r="G280" s="27"/>
      <c r="H280" s="63"/>
    </row>
    <row r="281" spans="1:8" x14ac:dyDescent="0.3">
      <c r="A281" s="52">
        <f t="shared" si="8"/>
        <v>0</v>
      </c>
      <c r="B281" s="27"/>
      <c r="C281" s="63"/>
      <c r="F281" s="52">
        <f t="shared" si="9"/>
        <v>0</v>
      </c>
      <c r="G281" s="27"/>
      <c r="H281" s="63"/>
    </row>
    <row r="282" spans="1:8" x14ac:dyDescent="0.3">
      <c r="A282" s="52">
        <f t="shared" si="8"/>
        <v>0</v>
      </c>
      <c r="B282" s="27"/>
      <c r="C282" s="63"/>
      <c r="F282" s="52">
        <f t="shared" si="9"/>
        <v>0</v>
      </c>
      <c r="G282" s="27"/>
      <c r="H282" s="63"/>
    </row>
    <row r="283" spans="1:8" x14ac:dyDescent="0.3">
      <c r="A283" s="52">
        <f t="shared" si="8"/>
        <v>0</v>
      </c>
      <c r="B283" s="27"/>
      <c r="C283" s="63"/>
      <c r="F283" s="52">
        <f t="shared" si="9"/>
        <v>0</v>
      </c>
      <c r="G283" s="27"/>
      <c r="H283" s="63"/>
    </row>
    <row r="284" spans="1:8" x14ac:dyDescent="0.3">
      <c r="A284" s="52">
        <f t="shared" si="8"/>
        <v>0</v>
      </c>
      <c r="B284" s="27"/>
      <c r="C284" s="63"/>
      <c r="F284" s="52">
        <f t="shared" si="9"/>
        <v>0</v>
      </c>
      <c r="G284" s="27"/>
      <c r="H284" s="63"/>
    </row>
    <row r="285" spans="1:8" x14ac:dyDescent="0.3">
      <c r="A285" s="52">
        <f t="shared" si="8"/>
        <v>0</v>
      </c>
      <c r="B285" s="27"/>
      <c r="C285" s="63"/>
      <c r="F285" s="52">
        <f t="shared" si="9"/>
        <v>0</v>
      </c>
      <c r="G285" s="27"/>
      <c r="H285" s="63"/>
    </row>
    <row r="286" spans="1:8" x14ac:dyDescent="0.3">
      <c r="A286" s="52">
        <f t="shared" si="8"/>
        <v>0</v>
      </c>
      <c r="B286" s="27"/>
      <c r="C286" s="63"/>
      <c r="F286" s="52">
        <f t="shared" si="9"/>
        <v>0</v>
      </c>
      <c r="G286" s="27"/>
      <c r="H286" s="63"/>
    </row>
    <row r="287" spans="1:8" x14ac:dyDescent="0.3">
      <c r="A287" s="52">
        <f t="shared" si="8"/>
        <v>0</v>
      </c>
      <c r="B287" s="27"/>
      <c r="C287" s="63"/>
      <c r="F287" s="52">
        <f t="shared" si="9"/>
        <v>0</v>
      </c>
      <c r="G287" s="27"/>
      <c r="H287" s="63"/>
    </row>
    <row r="288" spans="1:8" x14ac:dyDescent="0.3">
      <c r="A288" s="52">
        <f t="shared" si="8"/>
        <v>0</v>
      </c>
      <c r="B288" s="27"/>
      <c r="C288" s="63"/>
      <c r="F288" s="52">
        <f t="shared" si="9"/>
        <v>0</v>
      </c>
      <c r="G288" s="27"/>
      <c r="H288" s="63"/>
    </row>
    <row r="289" spans="1:8" x14ac:dyDescent="0.3">
      <c r="A289" s="52">
        <f t="shared" si="8"/>
        <v>0</v>
      </c>
      <c r="B289" s="27"/>
      <c r="C289" s="63"/>
      <c r="F289" s="52">
        <f t="shared" si="9"/>
        <v>0</v>
      </c>
      <c r="G289" s="27"/>
      <c r="H289" s="63"/>
    </row>
    <row r="290" spans="1:8" x14ac:dyDescent="0.3">
      <c r="A290" s="52">
        <f t="shared" si="8"/>
        <v>0</v>
      </c>
      <c r="B290" s="27"/>
      <c r="C290" s="63"/>
      <c r="F290" s="52">
        <f t="shared" si="9"/>
        <v>0</v>
      </c>
      <c r="G290" s="27"/>
      <c r="H290" s="63"/>
    </row>
    <row r="291" spans="1:8" x14ac:dyDescent="0.3">
      <c r="A291" s="52">
        <f t="shared" si="8"/>
        <v>0</v>
      </c>
      <c r="B291" s="27"/>
      <c r="C291" s="63"/>
      <c r="F291" s="52">
        <f t="shared" si="9"/>
        <v>0</v>
      </c>
      <c r="G291" s="27"/>
      <c r="H291" s="63"/>
    </row>
    <row r="292" spans="1:8" x14ac:dyDescent="0.3">
      <c r="A292" s="52">
        <f t="shared" si="8"/>
        <v>0</v>
      </c>
      <c r="B292" s="27"/>
      <c r="C292" s="63"/>
      <c r="F292" s="52">
        <f t="shared" si="9"/>
        <v>0</v>
      </c>
      <c r="G292" s="27"/>
      <c r="H292" s="63"/>
    </row>
    <row r="293" spans="1:8" x14ac:dyDescent="0.3">
      <c r="A293" s="52">
        <f t="shared" si="8"/>
        <v>0</v>
      </c>
      <c r="B293" s="27"/>
      <c r="C293" s="63"/>
      <c r="F293" s="52">
        <f t="shared" si="9"/>
        <v>0</v>
      </c>
      <c r="G293" s="27"/>
      <c r="H293" s="63"/>
    </row>
    <row r="294" spans="1:8" x14ac:dyDescent="0.3">
      <c r="A294" s="52">
        <f t="shared" si="8"/>
        <v>0</v>
      </c>
      <c r="B294" s="27"/>
      <c r="C294" s="63"/>
      <c r="F294" s="52">
        <f t="shared" si="9"/>
        <v>0</v>
      </c>
      <c r="G294" s="27"/>
      <c r="H294" s="63"/>
    </row>
    <row r="295" spans="1:8" x14ac:dyDescent="0.3">
      <c r="A295" s="52">
        <f t="shared" si="8"/>
        <v>0</v>
      </c>
      <c r="B295" s="27"/>
      <c r="C295" s="63"/>
      <c r="F295" s="52">
        <f t="shared" si="9"/>
        <v>0</v>
      </c>
      <c r="G295" s="27"/>
      <c r="H295" s="63"/>
    </row>
    <row r="296" spans="1:8" x14ac:dyDescent="0.3">
      <c r="A296" s="52">
        <f t="shared" si="8"/>
        <v>0</v>
      </c>
      <c r="B296" s="27"/>
      <c r="C296" s="63"/>
      <c r="F296" s="52">
        <f t="shared" si="9"/>
        <v>0</v>
      </c>
      <c r="G296" s="27"/>
      <c r="H296" s="63"/>
    </row>
    <row r="297" spans="1:8" x14ac:dyDescent="0.3">
      <c r="A297" s="52">
        <f t="shared" si="8"/>
        <v>0</v>
      </c>
      <c r="B297" s="27"/>
      <c r="C297" s="63"/>
      <c r="F297" s="52">
        <f t="shared" si="9"/>
        <v>0</v>
      </c>
      <c r="G297" s="27"/>
      <c r="H297" s="63"/>
    </row>
    <row r="298" spans="1:8" x14ac:dyDescent="0.3">
      <c r="A298" s="52">
        <f t="shared" si="8"/>
        <v>0</v>
      </c>
      <c r="B298" s="27"/>
      <c r="C298" s="63"/>
      <c r="F298" s="52">
        <f t="shared" si="9"/>
        <v>0</v>
      </c>
      <c r="G298" s="27"/>
      <c r="H298" s="63"/>
    </row>
    <row r="299" spans="1:8" x14ac:dyDescent="0.3">
      <c r="A299" s="52">
        <f t="shared" si="8"/>
        <v>0</v>
      </c>
      <c r="B299" s="27"/>
      <c r="C299" s="63"/>
      <c r="F299" s="52">
        <f t="shared" si="9"/>
        <v>0</v>
      </c>
      <c r="G299" s="27"/>
      <c r="H299" s="63"/>
    </row>
    <row r="300" spans="1:8" x14ac:dyDescent="0.3">
      <c r="A300" s="52">
        <f t="shared" si="8"/>
        <v>0</v>
      </c>
      <c r="B300" s="27"/>
      <c r="C300" s="63"/>
      <c r="F300" s="52">
        <f t="shared" si="9"/>
        <v>0</v>
      </c>
      <c r="G300" s="27"/>
      <c r="H300" s="63"/>
    </row>
    <row r="301" spans="1:8" x14ac:dyDescent="0.3">
      <c r="A301" s="52">
        <f t="shared" si="8"/>
        <v>0</v>
      </c>
      <c r="B301" s="27"/>
      <c r="C301" s="63"/>
      <c r="F301" s="52">
        <f t="shared" si="9"/>
        <v>0</v>
      </c>
      <c r="G301" s="27"/>
      <c r="H301" s="63"/>
    </row>
    <row r="302" spans="1:8" x14ac:dyDescent="0.3">
      <c r="A302" s="52">
        <f t="shared" si="8"/>
        <v>0</v>
      </c>
      <c r="B302" s="27"/>
      <c r="C302" s="63"/>
      <c r="F302" s="52">
        <f t="shared" si="9"/>
        <v>0</v>
      </c>
      <c r="G302" s="27"/>
      <c r="H302" s="63"/>
    </row>
    <row r="303" spans="1:8" x14ac:dyDescent="0.3">
      <c r="A303" s="52">
        <f t="shared" si="8"/>
        <v>0</v>
      </c>
      <c r="B303" s="27"/>
      <c r="C303" s="63"/>
      <c r="F303" s="52">
        <f t="shared" si="9"/>
        <v>0</v>
      </c>
      <c r="G303" s="27"/>
      <c r="H303" s="63"/>
    </row>
    <row r="304" spans="1:8" x14ac:dyDescent="0.3">
      <c r="A304" s="52">
        <f t="shared" si="8"/>
        <v>0</v>
      </c>
      <c r="B304" s="27"/>
      <c r="C304" s="63"/>
      <c r="F304" s="52">
        <f t="shared" si="9"/>
        <v>0</v>
      </c>
      <c r="G304" s="27"/>
      <c r="H304" s="63"/>
    </row>
    <row r="305" spans="1:8" x14ac:dyDescent="0.3">
      <c r="A305" s="52">
        <f t="shared" si="8"/>
        <v>0</v>
      </c>
      <c r="B305" s="27"/>
      <c r="C305" s="63"/>
      <c r="F305" s="52">
        <f t="shared" si="9"/>
        <v>0</v>
      </c>
      <c r="G305" s="27"/>
      <c r="H305" s="63"/>
    </row>
    <row r="306" spans="1:8" x14ac:dyDescent="0.3">
      <c r="A306" s="52">
        <f t="shared" si="8"/>
        <v>0</v>
      </c>
      <c r="B306" s="27"/>
      <c r="C306" s="63"/>
      <c r="F306" s="52">
        <f t="shared" si="9"/>
        <v>0</v>
      </c>
      <c r="G306" s="27"/>
      <c r="H306" s="63"/>
    </row>
    <row r="307" spans="1:8" x14ac:dyDescent="0.3">
      <c r="A307" s="52">
        <f t="shared" si="8"/>
        <v>0</v>
      </c>
      <c r="B307" s="27"/>
      <c r="C307" s="63"/>
      <c r="F307" s="52">
        <f t="shared" si="9"/>
        <v>0</v>
      </c>
      <c r="G307" s="27"/>
      <c r="H307" s="63"/>
    </row>
    <row r="308" spans="1:8" x14ac:dyDescent="0.3">
      <c r="A308" s="52">
        <f t="shared" si="8"/>
        <v>0</v>
      </c>
      <c r="B308" s="27"/>
      <c r="C308" s="63"/>
      <c r="F308" s="52">
        <f t="shared" si="9"/>
        <v>0</v>
      </c>
      <c r="G308" s="27"/>
      <c r="H308" s="63"/>
    </row>
    <row r="309" spans="1:8" x14ac:dyDescent="0.3">
      <c r="A309" s="52">
        <f t="shared" si="8"/>
        <v>0</v>
      </c>
      <c r="B309" s="27"/>
      <c r="C309" s="63"/>
      <c r="F309" s="52">
        <f t="shared" si="9"/>
        <v>0</v>
      </c>
      <c r="G309" s="27"/>
      <c r="H309" s="63"/>
    </row>
    <row r="310" spans="1:8" x14ac:dyDescent="0.3">
      <c r="A310" s="52">
        <f t="shared" si="8"/>
        <v>0</v>
      </c>
      <c r="B310" s="27"/>
      <c r="C310" s="63"/>
      <c r="F310" s="52">
        <f t="shared" si="9"/>
        <v>0</v>
      </c>
      <c r="G310" s="27"/>
      <c r="H310" s="63"/>
    </row>
    <row r="311" spans="1:8" x14ac:dyDescent="0.3">
      <c r="A311" s="52">
        <f t="shared" si="8"/>
        <v>0</v>
      </c>
      <c r="B311" s="27"/>
      <c r="C311" s="63"/>
      <c r="F311" s="52">
        <f t="shared" si="9"/>
        <v>0</v>
      </c>
      <c r="G311" s="27"/>
      <c r="H311" s="63"/>
    </row>
    <row r="312" spans="1:8" x14ac:dyDescent="0.3">
      <c r="A312" s="52">
        <f t="shared" si="8"/>
        <v>0</v>
      </c>
      <c r="B312" s="27"/>
      <c r="C312" s="63"/>
      <c r="F312" s="52">
        <f t="shared" si="9"/>
        <v>0</v>
      </c>
      <c r="G312" s="27"/>
      <c r="H312" s="63"/>
    </row>
    <row r="313" spans="1:8" x14ac:dyDescent="0.3">
      <c r="A313" s="52">
        <f t="shared" si="8"/>
        <v>0</v>
      </c>
      <c r="B313" s="27"/>
      <c r="C313" s="63"/>
      <c r="F313" s="52">
        <f t="shared" si="9"/>
        <v>0</v>
      </c>
      <c r="G313" s="27"/>
      <c r="H313" s="63"/>
    </row>
    <row r="314" spans="1:8" x14ac:dyDescent="0.3">
      <c r="A314" s="52">
        <f t="shared" si="8"/>
        <v>0</v>
      </c>
      <c r="B314" s="27"/>
      <c r="C314" s="63"/>
      <c r="F314" s="52">
        <f t="shared" si="9"/>
        <v>0</v>
      </c>
      <c r="G314" s="27"/>
      <c r="H314" s="63"/>
    </row>
    <row r="315" spans="1:8" x14ac:dyDescent="0.3">
      <c r="A315" s="52">
        <f t="shared" si="8"/>
        <v>0</v>
      </c>
      <c r="B315" s="27"/>
      <c r="C315" s="63"/>
      <c r="F315" s="52">
        <f t="shared" si="9"/>
        <v>0</v>
      </c>
      <c r="G315" s="49"/>
      <c r="H315" s="63"/>
    </row>
    <row r="316" spans="1:8" x14ac:dyDescent="0.3">
      <c r="B316" s="27"/>
      <c r="C316" s="63"/>
      <c r="G316" s="27"/>
      <c r="H316" s="63"/>
    </row>
    <row r="317" spans="1:8" x14ac:dyDescent="0.3">
      <c r="B317" s="27"/>
      <c r="C317" s="63"/>
      <c r="G317" s="27"/>
      <c r="H317" s="63"/>
    </row>
    <row r="318" spans="1:8" x14ac:dyDescent="0.3">
      <c r="B318" s="27"/>
      <c r="C318" s="63"/>
      <c r="G318" s="27"/>
      <c r="H318" s="63"/>
    </row>
    <row r="319" spans="1:8" x14ac:dyDescent="0.3">
      <c r="B319" s="27"/>
      <c r="C319" s="63"/>
      <c r="G319" s="27"/>
      <c r="H319" s="63"/>
    </row>
    <row r="320" spans="1:8" x14ac:dyDescent="0.3">
      <c r="B320" s="27"/>
      <c r="C320" s="63"/>
      <c r="G320" s="27"/>
      <c r="H320" s="63"/>
    </row>
    <row r="321" spans="2:8" x14ac:dyDescent="0.3">
      <c r="B321" s="27"/>
      <c r="C321" s="63"/>
      <c r="G321" s="27"/>
      <c r="H321" s="63"/>
    </row>
    <row r="322" spans="2:8" x14ac:dyDescent="0.3">
      <c r="B322" s="27"/>
      <c r="C322" s="63"/>
      <c r="G322" s="27"/>
      <c r="H322" s="63"/>
    </row>
    <row r="323" spans="2:8" x14ac:dyDescent="0.3">
      <c r="B323" s="27"/>
      <c r="C323" s="63"/>
      <c r="G323" s="27"/>
      <c r="H323" s="63"/>
    </row>
    <row r="324" spans="2:8" x14ac:dyDescent="0.3">
      <c r="B324" s="27"/>
      <c r="C324" s="63"/>
      <c r="G324" s="27"/>
      <c r="H324" s="63"/>
    </row>
    <row r="325" spans="2:8" x14ac:dyDescent="0.3">
      <c r="B325" s="27"/>
      <c r="C325" s="63"/>
      <c r="G325" s="27"/>
      <c r="H325" s="63"/>
    </row>
    <row r="326" spans="2:8" x14ac:dyDescent="0.3">
      <c r="B326" s="27"/>
      <c r="C326" s="63"/>
      <c r="G326" s="27"/>
      <c r="H326" s="63"/>
    </row>
    <row r="327" spans="2:8" x14ac:dyDescent="0.3">
      <c r="B327" s="27"/>
      <c r="C327" s="63"/>
      <c r="G327" s="27"/>
      <c r="H327" s="63"/>
    </row>
    <row r="328" spans="2:8" x14ac:dyDescent="0.3">
      <c r="B328" s="27"/>
      <c r="C328" s="63"/>
      <c r="G328" s="27"/>
      <c r="H328" s="63"/>
    </row>
    <row r="329" spans="2:8" x14ac:dyDescent="0.3">
      <c r="B329" s="27"/>
      <c r="C329" s="63"/>
      <c r="G329" s="27"/>
      <c r="H329" s="63"/>
    </row>
    <row r="330" spans="2:8" x14ac:dyDescent="0.3">
      <c r="B330" s="27"/>
      <c r="C330" s="63"/>
      <c r="G330" s="27"/>
      <c r="H330" s="63"/>
    </row>
    <row r="331" spans="2:8" x14ac:dyDescent="0.3">
      <c r="B331" s="27"/>
      <c r="C331" s="63"/>
      <c r="G331" s="27"/>
      <c r="H331" s="63"/>
    </row>
    <row r="332" spans="2:8" x14ac:dyDescent="0.3">
      <c r="B332" s="27"/>
      <c r="C332" s="63"/>
      <c r="G332" s="27"/>
      <c r="H332" s="63"/>
    </row>
    <row r="333" spans="2:8" x14ac:dyDescent="0.3">
      <c r="B333" s="27"/>
      <c r="C333" s="63"/>
      <c r="G333" s="27"/>
      <c r="H333" s="63"/>
    </row>
    <row r="334" spans="2:8" x14ac:dyDescent="0.3">
      <c r="B334" s="27"/>
      <c r="C334" s="63"/>
      <c r="G334" s="27"/>
      <c r="H334" s="63"/>
    </row>
    <row r="335" spans="2:8" x14ac:dyDescent="0.3">
      <c r="B335" s="27"/>
      <c r="C335" s="63"/>
      <c r="G335" s="27"/>
      <c r="H335" s="63"/>
    </row>
    <row r="336" spans="2:8" x14ac:dyDescent="0.3">
      <c r="B336" s="27"/>
      <c r="C336" s="63"/>
      <c r="G336" s="27"/>
      <c r="H336" s="63"/>
    </row>
    <row r="337" spans="2:8" x14ac:dyDescent="0.3">
      <c r="B337" s="27"/>
      <c r="C337" s="63"/>
      <c r="G337" s="27"/>
      <c r="H337" s="63"/>
    </row>
    <row r="338" spans="2:8" x14ac:dyDescent="0.3">
      <c r="B338" s="27"/>
      <c r="C338" s="63"/>
      <c r="G338" s="27"/>
      <c r="H338" s="63"/>
    </row>
    <row r="339" spans="2:8" x14ac:dyDescent="0.3">
      <c r="B339" s="27"/>
      <c r="C339" s="63"/>
      <c r="G339" s="27"/>
      <c r="H339" s="63"/>
    </row>
    <row r="340" spans="2:8" x14ac:dyDescent="0.3">
      <c r="B340" s="27"/>
      <c r="C340" s="63"/>
      <c r="G340" s="27"/>
      <c r="H340" s="63"/>
    </row>
    <row r="341" spans="2:8" x14ac:dyDescent="0.3">
      <c r="B341" s="27"/>
      <c r="C341" s="63"/>
      <c r="G341" s="27"/>
      <c r="H341" s="63"/>
    </row>
    <row r="342" spans="2:8" x14ac:dyDescent="0.3">
      <c r="B342" s="27"/>
      <c r="C342" s="63"/>
      <c r="G342" s="27"/>
      <c r="H342" s="63"/>
    </row>
    <row r="343" spans="2:8" x14ac:dyDescent="0.3">
      <c r="B343" s="27"/>
      <c r="C343" s="63"/>
      <c r="G343" s="27"/>
      <c r="H343" s="63"/>
    </row>
    <row r="344" spans="2:8" x14ac:dyDescent="0.3">
      <c r="B344" s="27"/>
      <c r="C344" s="63"/>
      <c r="G344" s="27"/>
      <c r="H344" s="63"/>
    </row>
    <row r="345" spans="2:8" x14ac:dyDescent="0.3">
      <c r="B345" s="27"/>
      <c r="C345" s="63"/>
      <c r="G345" s="27"/>
      <c r="H345" s="63"/>
    </row>
    <row r="346" spans="2:8" x14ac:dyDescent="0.3">
      <c r="B346" s="27"/>
      <c r="C346" s="63"/>
      <c r="G346" s="27"/>
      <c r="H346" s="63"/>
    </row>
    <row r="347" spans="2:8" x14ac:dyDescent="0.3">
      <c r="B347" s="27"/>
      <c r="C347" s="63"/>
      <c r="G347" s="27"/>
      <c r="H347" s="63"/>
    </row>
    <row r="348" spans="2:8" x14ac:dyDescent="0.3">
      <c r="B348" s="27"/>
      <c r="C348" s="63"/>
      <c r="G348" s="27"/>
      <c r="H348" s="63"/>
    </row>
    <row r="349" spans="2:8" x14ac:dyDescent="0.3">
      <c r="B349" s="27"/>
      <c r="C349" s="63"/>
      <c r="G349" s="27"/>
      <c r="H349" s="63"/>
    </row>
    <row r="350" spans="2:8" x14ac:dyDescent="0.3">
      <c r="B350" s="27"/>
      <c r="C350" s="63"/>
      <c r="G350" s="27"/>
      <c r="H350" s="63"/>
    </row>
    <row r="351" spans="2:8" x14ac:dyDescent="0.3">
      <c r="B351" s="27"/>
      <c r="C351" s="63"/>
      <c r="G351" s="27"/>
      <c r="H351" s="63"/>
    </row>
    <row r="352" spans="2:8" x14ac:dyDescent="0.3">
      <c r="B352" s="27"/>
      <c r="C352" s="63"/>
      <c r="G352" s="27"/>
      <c r="H352" s="63"/>
    </row>
    <row r="353" spans="2:8" x14ac:dyDescent="0.3">
      <c r="B353" s="27"/>
      <c r="C353" s="63"/>
      <c r="G353" s="27"/>
      <c r="H353" s="63"/>
    </row>
    <row r="354" spans="2:8" x14ac:dyDescent="0.3">
      <c r="B354" s="27"/>
      <c r="C354" s="63"/>
      <c r="G354" s="27"/>
      <c r="H354" s="63"/>
    </row>
    <row r="355" spans="2:8" x14ac:dyDescent="0.3">
      <c r="B355" s="27"/>
      <c r="C355" s="63"/>
      <c r="G355" s="27"/>
      <c r="H355" s="63"/>
    </row>
    <row r="356" spans="2:8" x14ac:dyDescent="0.3">
      <c r="B356" s="27"/>
      <c r="C356" s="63"/>
      <c r="G356" s="27"/>
      <c r="H356" s="63"/>
    </row>
    <row r="357" spans="2:8" x14ac:dyDescent="0.3">
      <c r="B357" s="27"/>
      <c r="C357" s="63"/>
      <c r="G357" s="27"/>
      <c r="H357" s="63"/>
    </row>
    <row r="358" spans="2:8" x14ac:dyDescent="0.3">
      <c r="B358" s="27"/>
      <c r="C358" s="63"/>
      <c r="G358" s="27"/>
      <c r="H358" s="63"/>
    </row>
    <row r="359" spans="2:8" x14ac:dyDescent="0.3">
      <c r="B359" s="27"/>
      <c r="C359" s="63"/>
      <c r="G359" s="27"/>
      <c r="H359" s="63"/>
    </row>
    <row r="360" spans="2:8" x14ac:dyDescent="0.3">
      <c r="B360" s="27"/>
      <c r="C360" s="63"/>
      <c r="G360" s="27"/>
      <c r="H360" s="63"/>
    </row>
    <row r="361" spans="2:8" x14ac:dyDescent="0.3">
      <c r="B361" s="27"/>
      <c r="C361" s="63"/>
      <c r="G361" s="27"/>
      <c r="H361" s="63"/>
    </row>
    <row r="362" spans="2:8" x14ac:dyDescent="0.3">
      <c r="B362" s="27"/>
      <c r="C362" s="63"/>
      <c r="G362" s="27"/>
      <c r="H362" s="63"/>
    </row>
    <row r="363" spans="2:8" x14ac:dyDescent="0.3">
      <c r="B363" s="27"/>
      <c r="C363" s="63"/>
      <c r="G363" s="27"/>
      <c r="H363" s="63"/>
    </row>
    <row r="364" spans="2:8" x14ac:dyDescent="0.3">
      <c r="B364" s="27"/>
      <c r="C364" s="63"/>
      <c r="G364" s="27"/>
      <c r="H364" s="63"/>
    </row>
    <row r="365" spans="2:8" x14ac:dyDescent="0.3">
      <c r="B365" s="27"/>
      <c r="C365" s="63"/>
      <c r="G365" s="27"/>
      <c r="H365" s="63"/>
    </row>
    <row r="366" spans="2:8" x14ac:dyDescent="0.3">
      <c r="B366" s="27"/>
      <c r="C366" s="63"/>
      <c r="G366" s="27"/>
      <c r="H366" s="63"/>
    </row>
    <row r="367" spans="2:8" x14ac:dyDescent="0.3">
      <c r="B367" s="27"/>
      <c r="C367" s="63"/>
      <c r="G367" s="27"/>
      <c r="H367" s="63"/>
    </row>
    <row r="368" spans="2:8" x14ac:dyDescent="0.3">
      <c r="B368" s="27"/>
      <c r="C368" s="63"/>
      <c r="G368" s="27"/>
      <c r="H368" s="63"/>
    </row>
    <row r="369" spans="2:8" x14ac:dyDescent="0.3">
      <c r="B369" s="27"/>
      <c r="C369" s="63"/>
      <c r="G369" s="27"/>
      <c r="H369" s="63"/>
    </row>
    <row r="370" spans="2:8" x14ac:dyDescent="0.3">
      <c r="B370" s="27"/>
      <c r="C370" s="63"/>
      <c r="G370" s="27"/>
      <c r="H370" s="63"/>
    </row>
    <row r="371" spans="2:8" x14ac:dyDescent="0.3">
      <c r="B371" s="27"/>
      <c r="C371" s="63"/>
      <c r="G371" s="27"/>
      <c r="H371" s="63"/>
    </row>
    <row r="372" spans="2:8" x14ac:dyDescent="0.3">
      <c r="B372" s="27"/>
      <c r="C372" s="63"/>
      <c r="G372" s="27"/>
      <c r="H372" s="63"/>
    </row>
    <row r="373" spans="2:8" x14ac:dyDescent="0.3">
      <c r="B373" s="27"/>
      <c r="C373" s="63"/>
      <c r="G373" s="27"/>
      <c r="H373" s="63"/>
    </row>
    <row r="374" spans="2:8" x14ac:dyDescent="0.3">
      <c r="B374" s="27"/>
      <c r="C374" s="63"/>
      <c r="G374" s="27"/>
      <c r="H374" s="63"/>
    </row>
    <row r="375" spans="2:8" x14ac:dyDescent="0.3">
      <c r="B375" s="27"/>
      <c r="C375" s="63"/>
      <c r="G375" s="27"/>
      <c r="H375" s="63"/>
    </row>
    <row r="376" spans="2:8" x14ac:dyDescent="0.3">
      <c r="B376" s="27"/>
      <c r="C376" s="63"/>
      <c r="G376" s="27"/>
      <c r="H376" s="63"/>
    </row>
    <row r="377" spans="2:8" x14ac:dyDescent="0.3">
      <c r="B377" s="27"/>
      <c r="C377" s="63"/>
      <c r="G377" s="27"/>
      <c r="H377" s="63"/>
    </row>
    <row r="378" spans="2:8" x14ac:dyDescent="0.3">
      <c r="B378" s="27"/>
      <c r="C378" s="63"/>
      <c r="G378" s="27"/>
      <c r="H378" s="63"/>
    </row>
    <row r="379" spans="2:8" x14ac:dyDescent="0.3">
      <c r="B379" s="27"/>
      <c r="C379" s="63"/>
      <c r="G379" s="27"/>
      <c r="H379" s="63"/>
    </row>
    <row r="380" spans="2:8" x14ac:dyDescent="0.3">
      <c r="B380" s="27"/>
      <c r="C380" s="63"/>
      <c r="G380" s="27"/>
      <c r="H380" s="63"/>
    </row>
    <row r="381" spans="2:8" x14ac:dyDescent="0.3">
      <c r="B381" s="27"/>
      <c r="C381" s="63"/>
      <c r="G381" s="27"/>
      <c r="H381" s="63"/>
    </row>
    <row r="382" spans="2:8" x14ac:dyDescent="0.3">
      <c r="B382" s="27"/>
      <c r="C382" s="63"/>
      <c r="G382" s="27"/>
      <c r="H382" s="63"/>
    </row>
    <row r="383" spans="2:8" x14ac:dyDescent="0.3">
      <c r="B383" s="27"/>
      <c r="C383" s="63"/>
      <c r="G383" s="27"/>
      <c r="H383" s="63"/>
    </row>
    <row r="384" spans="2:8" x14ac:dyDescent="0.3">
      <c r="B384" s="27"/>
      <c r="C384" s="63"/>
      <c r="G384" s="27"/>
      <c r="H384" s="63"/>
    </row>
    <row r="385" spans="2:8" x14ac:dyDescent="0.3">
      <c r="B385" s="27"/>
      <c r="C385" s="63"/>
      <c r="G385" s="27"/>
      <c r="H385" s="63"/>
    </row>
    <row r="386" spans="2:8" x14ac:dyDescent="0.3">
      <c r="B386" s="27"/>
      <c r="C386" s="63"/>
      <c r="G386" s="27"/>
      <c r="H386" s="63"/>
    </row>
    <row r="387" spans="2:8" x14ac:dyDescent="0.3">
      <c r="B387" s="27"/>
      <c r="C387" s="63"/>
      <c r="G387" s="27"/>
      <c r="H387" s="63"/>
    </row>
    <row r="388" spans="2:8" x14ac:dyDescent="0.3">
      <c r="B388" s="27"/>
      <c r="C388" s="63"/>
      <c r="G388" s="27"/>
      <c r="H388" s="63"/>
    </row>
    <row r="389" spans="2:8" x14ac:dyDescent="0.3">
      <c r="B389" s="27"/>
      <c r="C389" s="63"/>
      <c r="G389" s="27"/>
      <c r="H389" s="63"/>
    </row>
    <row r="390" spans="2:8" x14ac:dyDescent="0.3">
      <c r="B390" s="27"/>
      <c r="C390" s="63"/>
      <c r="G390" s="27"/>
      <c r="H390" s="63"/>
    </row>
    <row r="391" spans="2:8" x14ac:dyDescent="0.3">
      <c r="B391" s="27"/>
      <c r="C391" s="63"/>
      <c r="G391" s="27"/>
      <c r="H391" s="63"/>
    </row>
    <row r="392" spans="2:8" x14ac:dyDescent="0.3">
      <c r="B392" s="27"/>
      <c r="C392" s="63"/>
      <c r="G392" s="27"/>
      <c r="H392" s="63"/>
    </row>
    <row r="393" spans="2:8" x14ac:dyDescent="0.3">
      <c r="B393" s="27"/>
      <c r="C393" s="63"/>
      <c r="G393" s="27"/>
      <c r="H393" s="63"/>
    </row>
    <row r="394" spans="2:8" x14ac:dyDescent="0.3">
      <c r="B394" s="27"/>
      <c r="C394" s="63"/>
      <c r="G394" s="27"/>
      <c r="H394" s="63"/>
    </row>
    <row r="395" spans="2:8" x14ac:dyDescent="0.3">
      <c r="B395" s="27"/>
      <c r="C395" s="63"/>
      <c r="G395" s="27"/>
      <c r="H395" s="63"/>
    </row>
    <row r="396" spans="2:8" x14ac:dyDescent="0.3">
      <c r="B396" s="27"/>
      <c r="C396" s="63"/>
      <c r="G396" s="27"/>
      <c r="H396" s="63"/>
    </row>
    <row r="397" spans="2:8" x14ac:dyDescent="0.3">
      <c r="B397" s="27"/>
      <c r="C397" s="63"/>
      <c r="G397" s="27"/>
      <c r="H397" s="63"/>
    </row>
    <row r="398" spans="2:8" x14ac:dyDescent="0.3">
      <c r="B398" s="27"/>
      <c r="C398" s="63"/>
      <c r="G398" s="27"/>
      <c r="H398" s="63"/>
    </row>
    <row r="399" spans="2:8" x14ac:dyDescent="0.3">
      <c r="B399" s="27"/>
      <c r="C399" s="63"/>
      <c r="G399" s="27"/>
      <c r="H399" s="63"/>
    </row>
    <row r="400" spans="2:8" x14ac:dyDescent="0.3">
      <c r="B400" s="27"/>
      <c r="C400" s="63"/>
      <c r="G400" s="27"/>
      <c r="H400" s="63"/>
    </row>
    <row r="401" spans="2:8" x14ac:dyDescent="0.3">
      <c r="B401" s="27"/>
      <c r="C401" s="63"/>
      <c r="G401" s="27"/>
      <c r="H401" s="63"/>
    </row>
    <row r="402" spans="2:8" x14ac:dyDescent="0.3">
      <c r="B402" s="27"/>
      <c r="C402" s="63"/>
      <c r="G402" s="27"/>
      <c r="H402" s="63"/>
    </row>
    <row r="403" spans="2:8" x14ac:dyDescent="0.3">
      <c r="B403" s="27"/>
      <c r="C403" s="63"/>
      <c r="G403" s="27"/>
      <c r="H403" s="63"/>
    </row>
    <row r="404" spans="2:8" x14ac:dyDescent="0.3">
      <c r="B404" s="27"/>
      <c r="C404" s="63"/>
      <c r="G404" s="27"/>
      <c r="H404" s="63"/>
    </row>
    <row r="405" spans="2:8" x14ac:dyDescent="0.3">
      <c r="B405" s="27"/>
      <c r="C405" s="63"/>
      <c r="G405" s="27"/>
      <c r="H405" s="63"/>
    </row>
    <row r="406" spans="2:8" x14ac:dyDescent="0.3">
      <c r="B406" s="27"/>
      <c r="C406" s="63"/>
      <c r="G406" s="27"/>
      <c r="H406" s="63"/>
    </row>
    <row r="407" spans="2:8" x14ac:dyDescent="0.3">
      <c r="B407" s="27"/>
      <c r="C407" s="63"/>
      <c r="G407" s="27"/>
      <c r="H407" s="63"/>
    </row>
    <row r="408" spans="2:8" x14ac:dyDescent="0.3">
      <c r="B408" s="27"/>
      <c r="C408" s="63"/>
      <c r="G408" s="27"/>
      <c r="H408" s="63"/>
    </row>
    <row r="409" spans="2:8" x14ac:dyDescent="0.3">
      <c r="B409" s="27"/>
      <c r="C409" s="63"/>
      <c r="G409" s="27"/>
      <c r="H409" s="63"/>
    </row>
    <row r="410" spans="2:8" x14ac:dyDescent="0.3">
      <c r="B410" s="27"/>
      <c r="C410" s="63"/>
      <c r="G410" s="27"/>
      <c r="H410" s="63"/>
    </row>
    <row r="411" spans="2:8" x14ac:dyDescent="0.3">
      <c r="B411" s="27"/>
      <c r="C411" s="63"/>
      <c r="G411" s="27"/>
      <c r="H411" s="63"/>
    </row>
    <row r="412" spans="2:8" x14ac:dyDescent="0.3">
      <c r="B412" s="27"/>
      <c r="C412" s="63"/>
      <c r="G412" s="27"/>
      <c r="H412" s="63"/>
    </row>
    <row r="413" spans="2:8" x14ac:dyDescent="0.3">
      <c r="B413" s="27"/>
      <c r="C413" s="63"/>
      <c r="G413" s="27"/>
      <c r="H413" s="63"/>
    </row>
    <row r="414" spans="2:8" x14ac:dyDescent="0.3">
      <c r="B414" s="27"/>
      <c r="C414" s="63"/>
      <c r="G414" s="27"/>
      <c r="H414" s="63"/>
    </row>
    <row r="415" spans="2:8" x14ac:dyDescent="0.3">
      <c r="B415" s="27"/>
      <c r="C415" s="63"/>
      <c r="G415" s="27"/>
      <c r="H415" s="63"/>
    </row>
    <row r="416" spans="2:8" x14ac:dyDescent="0.3">
      <c r="B416" s="27"/>
      <c r="C416" s="63"/>
      <c r="G416" s="27"/>
      <c r="H416" s="63"/>
    </row>
    <row r="417" spans="2:8" x14ac:dyDescent="0.3">
      <c r="B417" s="27"/>
      <c r="C417" s="63"/>
      <c r="G417" s="27"/>
      <c r="H417" s="63"/>
    </row>
    <row r="418" spans="2:8" x14ac:dyDescent="0.3">
      <c r="B418" s="27"/>
      <c r="C418" s="63"/>
      <c r="G418" s="27"/>
      <c r="H418" s="63"/>
    </row>
    <row r="419" spans="2:8" x14ac:dyDescent="0.3">
      <c r="B419" s="27"/>
      <c r="C419" s="63"/>
      <c r="G419" s="27"/>
      <c r="H419" s="63"/>
    </row>
    <row r="420" spans="2:8" x14ac:dyDescent="0.3">
      <c r="B420" s="27"/>
      <c r="C420" s="63"/>
      <c r="G420" s="27"/>
      <c r="H420" s="63"/>
    </row>
    <row r="421" spans="2:8" x14ac:dyDescent="0.3">
      <c r="B421" s="27"/>
      <c r="C421" s="63"/>
      <c r="G421" s="27"/>
      <c r="H421" s="63"/>
    </row>
    <row r="422" spans="2:8" x14ac:dyDescent="0.3">
      <c r="B422" s="27"/>
      <c r="C422" s="63"/>
      <c r="G422" s="27"/>
      <c r="H422" s="63"/>
    </row>
    <row r="423" spans="2:8" x14ac:dyDescent="0.3">
      <c r="B423" s="27"/>
      <c r="C423" s="63"/>
      <c r="G423" s="27"/>
      <c r="H423" s="63"/>
    </row>
    <row r="424" spans="2:8" x14ac:dyDescent="0.3">
      <c r="B424" s="27"/>
      <c r="C424" s="63"/>
      <c r="G424" s="27"/>
      <c r="H424" s="63"/>
    </row>
    <row r="425" spans="2:8" x14ac:dyDescent="0.3">
      <c r="B425" s="27"/>
      <c r="C425" s="63"/>
      <c r="G425" s="27"/>
      <c r="H425" s="63"/>
    </row>
    <row r="426" spans="2:8" x14ac:dyDescent="0.3">
      <c r="B426" s="27"/>
      <c r="C426" s="63"/>
      <c r="G426" s="27"/>
      <c r="H426" s="63"/>
    </row>
    <row r="427" spans="2:8" x14ac:dyDescent="0.3">
      <c r="B427" s="27"/>
      <c r="C427" s="63"/>
      <c r="G427" s="27"/>
      <c r="H427" s="63"/>
    </row>
    <row r="428" spans="2:8" x14ac:dyDescent="0.3">
      <c r="B428" s="27"/>
      <c r="C428" s="63"/>
      <c r="G428" s="27"/>
      <c r="H428" s="63"/>
    </row>
    <row r="429" spans="2:8" x14ac:dyDescent="0.3">
      <c r="B429" s="27"/>
      <c r="C429" s="63"/>
      <c r="G429" s="27"/>
      <c r="H429" s="63"/>
    </row>
    <row r="430" spans="2:8" x14ac:dyDescent="0.3">
      <c r="B430" s="27"/>
      <c r="C430" s="63"/>
      <c r="G430" s="27"/>
      <c r="H430" s="63"/>
    </row>
    <row r="431" spans="2:8" x14ac:dyDescent="0.3">
      <c r="B431" s="27"/>
      <c r="C431" s="63"/>
      <c r="G431" s="27"/>
      <c r="H431" s="63"/>
    </row>
    <row r="432" spans="2:8" x14ac:dyDescent="0.3">
      <c r="B432" s="27"/>
      <c r="C432" s="63"/>
      <c r="G432" s="27"/>
      <c r="H432" s="63"/>
    </row>
    <row r="433" spans="2:8" x14ac:dyDescent="0.3">
      <c r="B433" s="27"/>
      <c r="C433" s="63"/>
      <c r="G433" s="27"/>
      <c r="H433" s="63"/>
    </row>
    <row r="434" spans="2:8" x14ac:dyDescent="0.3">
      <c r="B434" s="27"/>
      <c r="C434" s="63"/>
      <c r="G434" s="27"/>
      <c r="H434" s="63"/>
    </row>
    <row r="435" spans="2:8" x14ac:dyDescent="0.3">
      <c r="B435" s="27"/>
      <c r="C435" s="63"/>
      <c r="G435" s="27"/>
      <c r="H435" s="63"/>
    </row>
    <row r="436" spans="2:8" x14ac:dyDescent="0.3">
      <c r="B436" s="27"/>
      <c r="C436" s="63"/>
      <c r="G436" s="27"/>
      <c r="H436" s="63"/>
    </row>
    <row r="437" spans="2:8" x14ac:dyDescent="0.3">
      <c r="B437" s="27"/>
      <c r="C437" s="63"/>
      <c r="G437" s="27"/>
      <c r="H437" s="63"/>
    </row>
    <row r="438" spans="2:8" x14ac:dyDescent="0.3">
      <c r="B438" s="27"/>
      <c r="C438" s="63"/>
      <c r="G438" s="27"/>
      <c r="H438" s="63"/>
    </row>
    <row r="439" spans="2:8" x14ac:dyDescent="0.3">
      <c r="B439" s="27"/>
      <c r="C439" s="63"/>
      <c r="G439" s="27"/>
      <c r="H439" s="63"/>
    </row>
    <row r="440" spans="2:8" x14ac:dyDescent="0.3">
      <c r="B440" s="27"/>
      <c r="C440" s="63"/>
      <c r="G440" s="27"/>
      <c r="H440" s="63"/>
    </row>
    <row r="441" spans="2:8" x14ac:dyDescent="0.3">
      <c r="B441" s="27"/>
      <c r="C441" s="63"/>
      <c r="G441" s="27"/>
      <c r="H441" s="63"/>
    </row>
    <row r="442" spans="2:8" x14ac:dyDescent="0.3">
      <c r="B442" s="27"/>
      <c r="C442" s="63"/>
      <c r="G442" s="27"/>
      <c r="H442" s="63"/>
    </row>
    <row r="443" spans="2:8" x14ac:dyDescent="0.3">
      <c r="B443" s="27"/>
      <c r="C443" s="63"/>
      <c r="G443" s="27"/>
      <c r="H443" s="63"/>
    </row>
    <row r="444" spans="2:8" x14ac:dyDescent="0.3">
      <c r="B444" s="27"/>
      <c r="C444" s="63"/>
      <c r="G444" s="27"/>
      <c r="H444" s="63"/>
    </row>
    <row r="445" spans="2:8" x14ac:dyDescent="0.3">
      <c r="B445" s="27"/>
      <c r="C445" s="63"/>
      <c r="G445" s="27"/>
      <c r="H445" s="63"/>
    </row>
    <row r="446" spans="2:8" x14ac:dyDescent="0.3">
      <c r="B446" s="27"/>
      <c r="C446" s="63"/>
      <c r="G446" s="27"/>
      <c r="H446" s="63"/>
    </row>
    <row r="447" spans="2:8" x14ac:dyDescent="0.3">
      <c r="B447" s="27"/>
      <c r="C447" s="63"/>
      <c r="G447" s="27"/>
      <c r="H447" s="63"/>
    </row>
    <row r="448" spans="2:8" x14ac:dyDescent="0.3">
      <c r="B448" s="27"/>
      <c r="C448" s="63"/>
      <c r="G448" s="27"/>
      <c r="H448" s="63"/>
    </row>
    <row r="449" spans="2:8" x14ac:dyDescent="0.3">
      <c r="B449" s="27"/>
      <c r="C449" s="63"/>
      <c r="G449" s="27"/>
      <c r="H449" s="63"/>
    </row>
    <row r="450" spans="2:8" x14ac:dyDescent="0.3">
      <c r="B450" s="27"/>
      <c r="C450" s="63"/>
      <c r="G450" s="27"/>
      <c r="H450" s="63"/>
    </row>
    <row r="451" spans="2:8" x14ac:dyDescent="0.3">
      <c r="B451" s="27"/>
      <c r="C451" s="63"/>
      <c r="G451" s="27"/>
      <c r="H451" s="63"/>
    </row>
    <row r="452" spans="2:8" x14ac:dyDescent="0.3">
      <c r="B452" s="27"/>
      <c r="C452" s="63"/>
      <c r="G452" s="27"/>
      <c r="H452" s="63"/>
    </row>
    <row r="453" spans="2:8" x14ac:dyDescent="0.3">
      <c r="B453" s="27"/>
      <c r="C453" s="63"/>
      <c r="G453" s="27"/>
      <c r="H453" s="63"/>
    </row>
    <row r="454" spans="2:8" x14ac:dyDescent="0.3">
      <c r="B454" s="27"/>
      <c r="C454" s="63"/>
      <c r="G454" s="27"/>
      <c r="H454" s="63"/>
    </row>
    <row r="455" spans="2:8" x14ac:dyDescent="0.3">
      <c r="B455" s="27"/>
      <c r="C455" s="63"/>
      <c r="G455" s="27"/>
      <c r="H455" s="63"/>
    </row>
    <row r="456" spans="2:8" x14ac:dyDescent="0.3">
      <c r="B456" s="27"/>
      <c r="C456" s="63"/>
      <c r="G456" s="27"/>
      <c r="H456" s="63"/>
    </row>
    <row r="457" spans="2:8" x14ac:dyDescent="0.3">
      <c r="B457" s="27"/>
      <c r="C457" s="63"/>
      <c r="G457" s="27"/>
      <c r="H457" s="63"/>
    </row>
    <row r="458" spans="2:8" x14ac:dyDescent="0.3">
      <c r="B458" s="27"/>
      <c r="C458" s="63"/>
      <c r="G458" s="27"/>
      <c r="H458" s="63"/>
    </row>
    <row r="459" spans="2:8" x14ac:dyDescent="0.3">
      <c r="B459" s="27"/>
      <c r="C459" s="63"/>
      <c r="G459" s="27"/>
      <c r="H459" s="63"/>
    </row>
    <row r="460" spans="2:8" x14ac:dyDescent="0.3">
      <c r="B460" s="27"/>
      <c r="C460" s="63"/>
      <c r="G460" s="27"/>
      <c r="H460" s="63"/>
    </row>
    <row r="461" spans="2:8" x14ac:dyDescent="0.3">
      <c r="B461" s="27"/>
      <c r="C461" s="63"/>
      <c r="G461" s="27"/>
      <c r="H461" s="63"/>
    </row>
    <row r="462" spans="2:8" x14ac:dyDescent="0.3">
      <c r="B462" s="27"/>
      <c r="C462" s="63"/>
      <c r="G462" s="27"/>
      <c r="H462" s="63"/>
    </row>
    <row r="463" spans="2:8" x14ac:dyDescent="0.3">
      <c r="B463" s="27"/>
      <c r="C463" s="63"/>
      <c r="G463" s="27"/>
      <c r="H463" s="63"/>
    </row>
    <row r="464" spans="2:8" x14ac:dyDescent="0.3">
      <c r="B464" s="27"/>
      <c r="C464" s="63"/>
      <c r="G464" s="27"/>
      <c r="H464" s="63"/>
    </row>
    <row r="465" spans="2:8" x14ac:dyDescent="0.3">
      <c r="B465" s="27"/>
      <c r="C465" s="63"/>
      <c r="G465" s="27"/>
      <c r="H465" s="63"/>
    </row>
    <row r="466" spans="2:8" x14ac:dyDescent="0.3">
      <c r="B466" s="27"/>
      <c r="C466" s="63"/>
      <c r="G466" s="27"/>
      <c r="H466" s="63"/>
    </row>
    <row r="467" spans="2:8" x14ac:dyDescent="0.3">
      <c r="B467" s="27"/>
      <c r="C467" s="63"/>
      <c r="G467" s="27"/>
      <c r="H467" s="63"/>
    </row>
    <row r="468" spans="2:8" x14ac:dyDescent="0.3">
      <c r="B468" s="27"/>
      <c r="C468" s="63"/>
      <c r="G468" s="27"/>
      <c r="H468" s="63"/>
    </row>
    <row r="469" spans="2:8" x14ac:dyDescent="0.3">
      <c r="B469" s="27"/>
      <c r="C469" s="63"/>
      <c r="G469" s="27"/>
      <c r="H469" s="63"/>
    </row>
    <row r="470" spans="2:8" x14ac:dyDescent="0.3">
      <c r="B470" s="27"/>
      <c r="C470" s="63"/>
      <c r="G470" s="27"/>
      <c r="H470" s="63"/>
    </row>
    <row r="471" spans="2:8" x14ac:dyDescent="0.3">
      <c r="B471" s="27"/>
      <c r="C471" s="63"/>
      <c r="G471" s="27"/>
      <c r="H471" s="63"/>
    </row>
    <row r="472" spans="2:8" x14ac:dyDescent="0.3">
      <c r="B472" s="27"/>
      <c r="C472" s="63"/>
      <c r="G472" s="27"/>
      <c r="H472" s="63"/>
    </row>
    <row r="473" spans="2:8" x14ac:dyDescent="0.3">
      <c r="B473" s="27"/>
      <c r="C473" s="63"/>
      <c r="G473" s="27"/>
      <c r="H473" s="63"/>
    </row>
    <row r="474" spans="2:8" x14ac:dyDescent="0.3">
      <c r="B474" s="27"/>
      <c r="C474" s="63"/>
      <c r="G474" s="27"/>
      <c r="H474" s="63"/>
    </row>
    <row r="475" spans="2:8" x14ac:dyDescent="0.3">
      <c r="B475" s="27"/>
      <c r="C475" s="63"/>
      <c r="G475" s="27"/>
      <c r="H475" s="63"/>
    </row>
    <row r="476" spans="2:8" x14ac:dyDescent="0.3">
      <c r="B476" s="27"/>
      <c r="C476" s="63"/>
      <c r="G476" s="27"/>
      <c r="H476" s="63"/>
    </row>
    <row r="477" spans="2:8" x14ac:dyDescent="0.3">
      <c r="B477" s="27"/>
      <c r="C477" s="63"/>
      <c r="G477" s="27"/>
      <c r="H477" s="63"/>
    </row>
    <row r="478" spans="2:8" x14ac:dyDescent="0.3">
      <c r="B478" s="27"/>
      <c r="C478" s="63"/>
      <c r="G478" s="27"/>
      <c r="H478" s="63"/>
    </row>
    <row r="479" spans="2:8" x14ac:dyDescent="0.3">
      <c r="B479" s="27"/>
      <c r="C479" s="63"/>
      <c r="G479" s="27"/>
      <c r="H479" s="63"/>
    </row>
    <row r="480" spans="2:8" x14ac:dyDescent="0.3">
      <c r="B480" s="27"/>
      <c r="C480" s="63"/>
      <c r="G480" s="27"/>
      <c r="H480" s="63"/>
    </row>
    <row r="481" spans="2:8" x14ac:dyDescent="0.3">
      <c r="B481" s="27"/>
      <c r="C481" s="63"/>
      <c r="G481" s="27"/>
      <c r="H481" s="63"/>
    </row>
    <row r="482" spans="2:8" x14ac:dyDescent="0.3">
      <c r="B482" s="27"/>
      <c r="C482" s="63"/>
      <c r="G482" s="27"/>
      <c r="H482" s="63"/>
    </row>
    <row r="483" spans="2:8" x14ac:dyDescent="0.3">
      <c r="B483" s="27"/>
      <c r="C483" s="63"/>
      <c r="G483" s="27"/>
      <c r="H483" s="63"/>
    </row>
    <row r="484" spans="2:8" x14ac:dyDescent="0.3">
      <c r="B484" s="27"/>
      <c r="C484" s="63"/>
      <c r="G484" s="27"/>
      <c r="H484" s="63"/>
    </row>
    <row r="485" spans="2:8" x14ac:dyDescent="0.3">
      <c r="B485" s="27"/>
      <c r="C485" s="63"/>
      <c r="G485" s="27"/>
      <c r="H485" s="63"/>
    </row>
    <row r="486" spans="2:8" x14ac:dyDescent="0.3">
      <c r="B486" s="27"/>
      <c r="C486" s="63"/>
      <c r="G486" s="27"/>
      <c r="H486" s="63"/>
    </row>
    <row r="487" spans="2:8" x14ac:dyDescent="0.3">
      <c r="B487" s="27"/>
      <c r="C487" s="63"/>
      <c r="G487" s="27"/>
      <c r="H487" s="63"/>
    </row>
    <row r="488" spans="2:8" x14ac:dyDescent="0.3">
      <c r="B488" s="27"/>
      <c r="C488" s="63"/>
      <c r="G488" s="27"/>
      <c r="H488" s="63"/>
    </row>
    <row r="489" spans="2:8" x14ac:dyDescent="0.3">
      <c r="B489" s="27"/>
      <c r="C489" s="63"/>
      <c r="G489" s="27"/>
      <c r="H489" s="63"/>
    </row>
    <row r="490" spans="2:8" x14ac:dyDescent="0.3">
      <c r="B490" s="27"/>
      <c r="C490" s="63"/>
      <c r="G490" s="27"/>
      <c r="H490" s="63"/>
    </row>
    <row r="491" spans="2:8" x14ac:dyDescent="0.3">
      <c r="B491" s="27"/>
      <c r="C491" s="63"/>
      <c r="G491" s="27"/>
      <c r="H491" s="63"/>
    </row>
    <row r="492" spans="2:8" x14ac:dyDescent="0.3">
      <c r="B492" s="27"/>
      <c r="C492" s="63"/>
      <c r="G492" s="27"/>
      <c r="H492" s="63"/>
    </row>
    <row r="493" spans="2:8" x14ac:dyDescent="0.3">
      <c r="B493" s="27"/>
      <c r="C493" s="63"/>
      <c r="G493" s="27"/>
      <c r="H493" s="63"/>
    </row>
    <row r="494" spans="2:8" x14ac:dyDescent="0.3">
      <c r="B494" s="27"/>
      <c r="C494" s="63"/>
      <c r="G494" s="27"/>
      <c r="H494" s="63"/>
    </row>
    <row r="495" spans="2:8" x14ac:dyDescent="0.3">
      <c r="B495" s="27"/>
      <c r="C495" s="63"/>
      <c r="G495" s="27"/>
      <c r="H495" s="63"/>
    </row>
    <row r="496" spans="2:8" x14ac:dyDescent="0.3">
      <c r="B496" s="27"/>
      <c r="C496" s="63"/>
      <c r="G496" s="27"/>
      <c r="H496" s="63"/>
    </row>
    <row r="497" spans="2:8" x14ac:dyDescent="0.3">
      <c r="B497" s="27"/>
      <c r="C497" s="63"/>
      <c r="G497" s="27"/>
      <c r="H497" s="63"/>
    </row>
    <row r="498" spans="2:8" x14ac:dyDescent="0.3">
      <c r="B498" s="27"/>
      <c r="C498" s="63"/>
      <c r="G498" s="27"/>
      <c r="H498" s="63"/>
    </row>
    <row r="499" spans="2:8" x14ac:dyDescent="0.3">
      <c r="B499" s="27"/>
      <c r="C499" s="63"/>
      <c r="G499" s="27"/>
      <c r="H499" s="63"/>
    </row>
    <row r="500" spans="2:8" x14ac:dyDescent="0.3">
      <c r="B500" s="27"/>
      <c r="C500" s="63"/>
      <c r="G500" s="27"/>
      <c r="H500" s="63"/>
    </row>
    <row r="501" spans="2:8" x14ac:dyDescent="0.3">
      <c r="B501" s="27"/>
      <c r="C501" s="63"/>
      <c r="G501" s="27"/>
      <c r="H501" s="63"/>
    </row>
    <row r="502" spans="2:8" x14ac:dyDescent="0.3">
      <c r="B502" s="27"/>
      <c r="C502" s="63"/>
      <c r="G502" s="27"/>
      <c r="H502" s="63"/>
    </row>
    <row r="503" spans="2:8" x14ac:dyDescent="0.3">
      <c r="B503" s="27"/>
      <c r="C503" s="63"/>
      <c r="G503" s="27"/>
      <c r="H503" s="63"/>
    </row>
    <row r="504" spans="2:8" x14ac:dyDescent="0.3">
      <c r="B504" s="27"/>
      <c r="C504" s="63"/>
      <c r="G504" s="27"/>
      <c r="H504" s="63"/>
    </row>
    <row r="505" spans="2:8" x14ac:dyDescent="0.3">
      <c r="B505" s="27"/>
      <c r="C505" s="63"/>
      <c r="G505" s="27"/>
      <c r="H505" s="63"/>
    </row>
    <row r="506" spans="2:8" x14ac:dyDescent="0.3">
      <c r="B506" s="27"/>
      <c r="C506" s="63"/>
      <c r="G506" s="27"/>
      <c r="H506" s="63"/>
    </row>
    <row r="507" spans="2:8" x14ac:dyDescent="0.3">
      <c r="B507" s="27"/>
      <c r="C507" s="63"/>
      <c r="G507" s="27"/>
      <c r="H507" s="63"/>
    </row>
    <row r="508" spans="2:8" x14ac:dyDescent="0.3">
      <c r="B508" s="27"/>
      <c r="C508" s="63"/>
      <c r="G508" s="27"/>
      <c r="H508" s="63"/>
    </row>
    <row r="509" spans="2:8" x14ac:dyDescent="0.3">
      <c r="B509" s="27"/>
      <c r="C509" s="63"/>
      <c r="G509" s="27"/>
      <c r="H509" s="63"/>
    </row>
    <row r="510" spans="2:8" x14ac:dyDescent="0.3">
      <c r="B510" s="27"/>
      <c r="C510" s="63"/>
      <c r="G510" s="27"/>
      <c r="H510" s="63"/>
    </row>
    <row r="511" spans="2:8" x14ac:dyDescent="0.3">
      <c r="B511" s="27"/>
      <c r="C511" s="63"/>
      <c r="G511" s="27"/>
      <c r="H511" s="63"/>
    </row>
    <row r="512" spans="2:8" x14ac:dyDescent="0.3">
      <c r="B512" s="27"/>
      <c r="C512" s="63"/>
      <c r="G512" s="27"/>
      <c r="H512" s="63"/>
    </row>
    <row r="513" spans="2:8" x14ac:dyDescent="0.3">
      <c r="B513" s="27"/>
      <c r="C513" s="63"/>
      <c r="G513" s="27"/>
      <c r="H513" s="63"/>
    </row>
    <row r="514" spans="2:8" x14ac:dyDescent="0.3">
      <c r="B514" s="27"/>
      <c r="C514" s="63"/>
      <c r="G514" s="27"/>
      <c r="H514" s="63"/>
    </row>
    <row r="515" spans="2:8" x14ac:dyDescent="0.3">
      <c r="B515" s="27"/>
      <c r="C515" s="63"/>
      <c r="G515" s="27"/>
      <c r="H515" s="63"/>
    </row>
    <row r="516" spans="2:8" x14ac:dyDescent="0.3">
      <c r="B516" s="27"/>
      <c r="C516" s="63"/>
      <c r="G516" s="27"/>
      <c r="H516" s="63"/>
    </row>
    <row r="517" spans="2:8" x14ac:dyDescent="0.3">
      <c r="B517" s="27"/>
      <c r="C517" s="63"/>
      <c r="G517" s="27"/>
      <c r="H517" s="63"/>
    </row>
    <row r="518" spans="2:8" x14ac:dyDescent="0.3">
      <c r="B518" s="27"/>
      <c r="C518" s="63"/>
      <c r="G518" s="27"/>
      <c r="H518" s="63"/>
    </row>
    <row r="519" spans="2:8" x14ac:dyDescent="0.3">
      <c r="B519" s="27"/>
      <c r="C519" s="63"/>
      <c r="G519" s="27"/>
      <c r="H519" s="63"/>
    </row>
    <row r="520" spans="2:8" x14ac:dyDescent="0.3">
      <c r="B520" s="27"/>
      <c r="C520" s="63"/>
      <c r="G520" s="27"/>
      <c r="H520" s="63"/>
    </row>
    <row r="521" spans="2:8" x14ac:dyDescent="0.3">
      <c r="B521" s="27"/>
      <c r="C521" s="63"/>
      <c r="G521" s="27"/>
      <c r="H521" s="63"/>
    </row>
    <row r="522" spans="2:8" x14ac:dyDescent="0.3">
      <c r="B522" s="27"/>
      <c r="C522" s="63"/>
      <c r="G522" s="27"/>
      <c r="H522" s="63"/>
    </row>
    <row r="523" spans="2:8" x14ac:dyDescent="0.3">
      <c r="B523" s="27"/>
      <c r="C523" s="63"/>
      <c r="G523" s="27"/>
      <c r="H523" s="63"/>
    </row>
    <row r="524" spans="2:8" x14ac:dyDescent="0.3">
      <c r="B524" s="27"/>
      <c r="C524" s="63"/>
      <c r="G524" s="27"/>
      <c r="H524" s="63"/>
    </row>
    <row r="525" spans="2:8" x14ac:dyDescent="0.3">
      <c r="B525" s="27"/>
      <c r="C525" s="63"/>
      <c r="G525" s="27"/>
      <c r="H525" s="63"/>
    </row>
    <row r="526" spans="2:8" x14ac:dyDescent="0.3">
      <c r="B526" s="27"/>
      <c r="C526" s="63"/>
      <c r="G526" s="27"/>
      <c r="H526" s="63"/>
    </row>
    <row r="527" spans="2:8" x14ac:dyDescent="0.3">
      <c r="B527" s="27"/>
      <c r="C527" s="63"/>
      <c r="G527" s="27"/>
      <c r="H527" s="63"/>
    </row>
    <row r="528" spans="2:8" x14ac:dyDescent="0.3">
      <c r="B528" s="27"/>
      <c r="C528" s="63"/>
      <c r="G528" s="27"/>
      <c r="H528" s="63"/>
    </row>
    <row r="529" spans="2:8" x14ac:dyDescent="0.3">
      <c r="B529" s="27"/>
      <c r="C529" s="63"/>
      <c r="G529" s="27"/>
      <c r="H529" s="63"/>
    </row>
    <row r="530" spans="2:8" x14ac:dyDescent="0.3">
      <c r="B530" s="27"/>
      <c r="C530" s="63"/>
      <c r="G530" s="27"/>
      <c r="H530" s="63"/>
    </row>
    <row r="531" spans="2:8" x14ac:dyDescent="0.3">
      <c r="B531" s="27"/>
      <c r="C531" s="63"/>
      <c r="G531" s="27"/>
      <c r="H531" s="63"/>
    </row>
    <row r="532" spans="2:8" x14ac:dyDescent="0.3">
      <c r="B532" s="27"/>
      <c r="C532" s="63"/>
      <c r="G532" s="27"/>
      <c r="H532" s="63"/>
    </row>
    <row r="533" spans="2:8" x14ac:dyDescent="0.3">
      <c r="B533" s="27"/>
      <c r="C533" s="63"/>
      <c r="G533" s="27"/>
      <c r="H533" s="63"/>
    </row>
    <row r="534" spans="2:8" x14ac:dyDescent="0.3">
      <c r="B534" s="27"/>
      <c r="C534" s="63"/>
      <c r="G534" s="27"/>
      <c r="H534" s="63"/>
    </row>
    <row r="535" spans="2:8" x14ac:dyDescent="0.3">
      <c r="B535" s="27"/>
      <c r="C535" s="63"/>
      <c r="G535" s="27"/>
      <c r="H535" s="63"/>
    </row>
    <row r="536" spans="2:8" x14ac:dyDescent="0.3">
      <c r="B536" s="27"/>
      <c r="C536" s="63"/>
      <c r="G536" s="27"/>
      <c r="H536" s="63"/>
    </row>
    <row r="537" spans="2:8" x14ac:dyDescent="0.3">
      <c r="B537" s="27"/>
      <c r="C537" s="63"/>
      <c r="G537" s="27"/>
      <c r="H537" s="63"/>
    </row>
    <row r="538" spans="2:8" x14ac:dyDescent="0.3">
      <c r="B538" s="27"/>
      <c r="C538" s="63"/>
      <c r="G538" s="27"/>
      <c r="H538" s="63"/>
    </row>
    <row r="539" spans="2:8" x14ac:dyDescent="0.3">
      <c r="B539" s="27"/>
      <c r="C539" s="63"/>
      <c r="G539" s="27"/>
      <c r="H539" s="63"/>
    </row>
    <row r="540" spans="2:8" x14ac:dyDescent="0.3">
      <c r="B540" s="27"/>
      <c r="C540" s="63"/>
      <c r="G540" s="27"/>
      <c r="H540" s="63"/>
    </row>
    <row r="541" spans="2:8" x14ac:dyDescent="0.3">
      <c r="B541" s="27"/>
      <c r="C541" s="63"/>
      <c r="G541" s="27"/>
      <c r="H541" s="63"/>
    </row>
    <row r="542" spans="2:8" x14ac:dyDescent="0.3">
      <c r="B542" s="27"/>
      <c r="C542" s="63"/>
      <c r="G542" s="27"/>
      <c r="H542" s="63"/>
    </row>
    <row r="543" spans="2:8" x14ac:dyDescent="0.3">
      <c r="B543" s="27"/>
      <c r="C543" s="63"/>
      <c r="G543" s="27"/>
      <c r="H543" s="63"/>
    </row>
    <row r="544" spans="2:8" x14ac:dyDescent="0.3">
      <c r="B544" s="27"/>
      <c r="C544" s="63"/>
      <c r="G544" s="27"/>
      <c r="H544" s="63"/>
    </row>
    <row r="545" spans="2:8" x14ac:dyDescent="0.3">
      <c r="B545" s="27"/>
      <c r="C545" s="63"/>
      <c r="G545" s="27"/>
      <c r="H545" s="63"/>
    </row>
    <row r="546" spans="2:8" x14ac:dyDescent="0.3">
      <c r="B546" s="27"/>
      <c r="C546" s="63"/>
      <c r="G546" s="27"/>
      <c r="H546" s="63"/>
    </row>
    <row r="547" spans="2:8" x14ac:dyDescent="0.3">
      <c r="B547" s="27"/>
      <c r="C547" s="63"/>
      <c r="G547" s="27"/>
      <c r="H547" s="63"/>
    </row>
    <row r="548" spans="2:8" x14ac:dyDescent="0.3">
      <c r="B548" s="27"/>
      <c r="C548" s="63"/>
      <c r="G548" s="27"/>
      <c r="H548" s="63"/>
    </row>
    <row r="549" spans="2:8" x14ac:dyDescent="0.3">
      <c r="B549" s="27"/>
      <c r="C549" s="63"/>
      <c r="G549" s="27"/>
      <c r="H549" s="63"/>
    </row>
    <row r="550" spans="2:8" x14ac:dyDescent="0.3">
      <c r="B550" s="27"/>
      <c r="C550" s="63"/>
      <c r="G550" s="27"/>
      <c r="H550" s="63"/>
    </row>
    <row r="551" spans="2:8" x14ac:dyDescent="0.3">
      <c r="B551" s="27"/>
      <c r="C551" s="63"/>
      <c r="G551" s="27"/>
      <c r="H551" s="63"/>
    </row>
    <row r="552" spans="2:8" x14ac:dyDescent="0.3">
      <c r="B552" s="27"/>
      <c r="C552" s="63"/>
      <c r="G552" s="27"/>
      <c r="H552" s="63"/>
    </row>
    <row r="553" spans="2:8" x14ac:dyDescent="0.3">
      <c r="B553" s="27"/>
      <c r="C553" s="63"/>
      <c r="G553" s="27"/>
      <c r="H553" s="63"/>
    </row>
    <row r="554" spans="2:8" x14ac:dyDescent="0.3">
      <c r="B554" s="27"/>
      <c r="C554" s="63"/>
      <c r="G554" s="27"/>
      <c r="H554" s="63"/>
    </row>
    <row r="555" spans="2:8" x14ac:dyDescent="0.3">
      <c r="B555" s="27"/>
      <c r="C555" s="63"/>
      <c r="G555" s="27"/>
      <c r="H555" s="63"/>
    </row>
    <row r="556" spans="2:8" x14ac:dyDescent="0.3">
      <c r="B556" s="27"/>
      <c r="C556" s="63"/>
      <c r="G556" s="27"/>
      <c r="H556" s="63"/>
    </row>
    <row r="557" spans="2:8" x14ac:dyDescent="0.3">
      <c r="B557" s="27"/>
      <c r="C557" s="63"/>
      <c r="G557" s="27"/>
      <c r="H557" s="63"/>
    </row>
    <row r="558" spans="2:8" x14ac:dyDescent="0.3">
      <c r="B558" s="27"/>
      <c r="C558" s="63"/>
      <c r="G558" s="27"/>
      <c r="H558" s="63"/>
    </row>
    <row r="559" spans="2:8" x14ac:dyDescent="0.3">
      <c r="B559" s="27"/>
      <c r="C559" s="63"/>
      <c r="G559" s="27"/>
      <c r="H559" s="63"/>
    </row>
    <row r="560" spans="2:8" x14ac:dyDescent="0.3">
      <c r="B560" s="27"/>
      <c r="C560" s="63"/>
      <c r="G560" s="27"/>
      <c r="H560" s="63"/>
    </row>
    <row r="561" spans="2:8" x14ac:dyDescent="0.3">
      <c r="B561" s="27"/>
      <c r="C561" s="63"/>
      <c r="G561" s="27"/>
      <c r="H561" s="63"/>
    </row>
    <row r="562" spans="2:8" x14ac:dyDescent="0.3">
      <c r="B562" s="27"/>
      <c r="C562" s="63"/>
      <c r="G562" s="27"/>
      <c r="H562" s="63"/>
    </row>
    <row r="563" spans="2:8" x14ac:dyDescent="0.3">
      <c r="B563" s="27"/>
      <c r="C563" s="63"/>
      <c r="G563" s="27"/>
      <c r="H563" s="63"/>
    </row>
    <row r="564" spans="2:8" x14ac:dyDescent="0.3">
      <c r="B564" s="27"/>
      <c r="C564" s="63"/>
      <c r="G564" s="27"/>
      <c r="H564" s="63"/>
    </row>
    <row r="565" spans="2:8" x14ac:dyDescent="0.3">
      <c r="B565" s="27"/>
      <c r="C565" s="63"/>
      <c r="G565" s="27"/>
      <c r="H565" s="63"/>
    </row>
    <row r="566" spans="2:8" x14ac:dyDescent="0.3">
      <c r="B566" s="27"/>
      <c r="C566" s="63"/>
      <c r="G566" s="27"/>
      <c r="H566" s="63"/>
    </row>
    <row r="567" spans="2:8" x14ac:dyDescent="0.3">
      <c r="B567" s="27"/>
      <c r="C567" s="63"/>
      <c r="G567" s="27"/>
      <c r="H567" s="63"/>
    </row>
    <row r="568" spans="2:8" x14ac:dyDescent="0.3">
      <c r="B568" s="27"/>
      <c r="C568" s="63"/>
      <c r="G568" s="27"/>
      <c r="H568" s="63"/>
    </row>
    <row r="569" spans="2:8" x14ac:dyDescent="0.3">
      <c r="B569" s="27"/>
      <c r="C569" s="63"/>
      <c r="G569" s="27"/>
      <c r="H569" s="63"/>
    </row>
    <row r="570" spans="2:8" x14ac:dyDescent="0.3">
      <c r="B570" s="27"/>
      <c r="C570" s="63"/>
      <c r="G570" s="27"/>
      <c r="H570" s="63"/>
    </row>
    <row r="571" spans="2:8" x14ac:dyDescent="0.3">
      <c r="B571" s="27"/>
      <c r="C571" s="63"/>
      <c r="G571" s="27"/>
      <c r="H571" s="63"/>
    </row>
    <row r="572" spans="2:8" x14ac:dyDescent="0.3">
      <c r="B572" s="27"/>
      <c r="C572" s="63"/>
      <c r="G572" s="27"/>
      <c r="H572" s="63"/>
    </row>
    <row r="573" spans="2:8" x14ac:dyDescent="0.3">
      <c r="B573" s="27"/>
      <c r="C573" s="63"/>
      <c r="G573" s="27"/>
      <c r="H573" s="63"/>
    </row>
    <row r="574" spans="2:8" x14ac:dyDescent="0.3">
      <c r="B574" s="27"/>
      <c r="C574" s="63"/>
      <c r="G574" s="27"/>
      <c r="H574" s="63"/>
    </row>
    <row r="575" spans="2:8" x14ac:dyDescent="0.3">
      <c r="B575" s="27"/>
      <c r="C575" s="63"/>
      <c r="G575" s="27"/>
      <c r="H575" s="63"/>
    </row>
    <row r="576" spans="2:8" x14ac:dyDescent="0.3">
      <c r="B576" s="27"/>
      <c r="C576" s="63"/>
      <c r="G576" s="27"/>
      <c r="H576" s="63"/>
    </row>
    <row r="577" spans="2:8" x14ac:dyDescent="0.3">
      <c r="B577" s="27"/>
      <c r="C577" s="63"/>
      <c r="G577" s="27"/>
      <c r="H577" s="63"/>
    </row>
    <row r="578" spans="2:8" x14ac:dyDescent="0.3">
      <c r="B578" s="27"/>
      <c r="C578" s="63"/>
      <c r="G578" s="27"/>
      <c r="H578" s="63"/>
    </row>
    <row r="579" spans="2:8" x14ac:dyDescent="0.3">
      <c r="B579" s="27"/>
      <c r="C579" s="63"/>
      <c r="G579" s="27"/>
      <c r="H579" s="63"/>
    </row>
    <row r="580" spans="2:8" x14ac:dyDescent="0.3">
      <c r="B580" s="27"/>
      <c r="C580" s="63"/>
      <c r="G580" s="27"/>
      <c r="H580" s="63"/>
    </row>
    <row r="581" spans="2:8" x14ac:dyDescent="0.3">
      <c r="B581" s="27"/>
      <c r="C581" s="63"/>
      <c r="G581" s="27"/>
      <c r="H581" s="63"/>
    </row>
    <row r="582" spans="2:8" x14ac:dyDescent="0.3">
      <c r="B582" s="27"/>
      <c r="C582" s="63"/>
      <c r="G582" s="27"/>
      <c r="H582" s="63"/>
    </row>
    <row r="583" spans="2:8" x14ac:dyDescent="0.3">
      <c r="B583" s="27"/>
      <c r="C583" s="63"/>
      <c r="G583" s="27"/>
      <c r="H583" s="63"/>
    </row>
    <row r="584" spans="2:8" x14ac:dyDescent="0.3">
      <c r="B584" s="27"/>
      <c r="C584" s="63"/>
      <c r="G584" s="27"/>
      <c r="H584" s="63"/>
    </row>
    <row r="585" spans="2:8" x14ac:dyDescent="0.3">
      <c r="B585" s="27"/>
      <c r="C585" s="63"/>
      <c r="G585" s="27"/>
      <c r="H585" s="63"/>
    </row>
    <row r="586" spans="2:8" x14ac:dyDescent="0.3">
      <c r="B586" s="27"/>
      <c r="C586" s="63"/>
      <c r="G586" s="27"/>
      <c r="H586" s="63"/>
    </row>
    <row r="587" spans="2:8" x14ac:dyDescent="0.3">
      <c r="B587" s="27"/>
      <c r="C587" s="63"/>
      <c r="G587" s="27"/>
      <c r="H587" s="63"/>
    </row>
    <row r="588" spans="2:8" x14ac:dyDescent="0.3">
      <c r="B588" s="27"/>
      <c r="C588" s="63"/>
      <c r="G588" s="27"/>
      <c r="H588" s="63"/>
    </row>
    <row r="589" spans="2:8" x14ac:dyDescent="0.3">
      <c r="B589" s="27"/>
      <c r="C589" s="63"/>
      <c r="G589" s="27"/>
      <c r="H589" s="63"/>
    </row>
    <row r="590" spans="2:8" x14ac:dyDescent="0.3">
      <c r="B590" s="27"/>
      <c r="C590" s="63"/>
      <c r="G590" s="27"/>
      <c r="H590" s="63"/>
    </row>
    <row r="591" spans="2:8" x14ac:dyDescent="0.3">
      <c r="B591" s="27"/>
      <c r="C591" s="63"/>
      <c r="G591" s="27"/>
      <c r="H591" s="63"/>
    </row>
    <row r="592" spans="2:8" x14ac:dyDescent="0.3">
      <c r="B592" s="27"/>
      <c r="C592" s="63"/>
      <c r="G592" s="27"/>
      <c r="H592" s="63"/>
    </row>
    <row r="593" spans="2:8" x14ac:dyDescent="0.3">
      <c r="B593" s="27"/>
      <c r="C593" s="63"/>
      <c r="G593" s="27"/>
      <c r="H593" s="63"/>
    </row>
    <row r="594" spans="2:8" x14ac:dyDescent="0.3">
      <c r="B594" s="27"/>
      <c r="C594" s="63"/>
      <c r="G594" s="27"/>
      <c r="H594" s="63"/>
    </row>
    <row r="595" spans="2:8" x14ac:dyDescent="0.3">
      <c r="B595" s="27"/>
      <c r="C595" s="63"/>
      <c r="G595" s="27"/>
      <c r="H595" s="63"/>
    </row>
    <row r="596" spans="2:8" x14ac:dyDescent="0.3">
      <c r="B596" s="27"/>
      <c r="C596" s="63"/>
      <c r="G596" s="27"/>
      <c r="H596" s="63"/>
    </row>
    <row r="597" spans="2:8" x14ac:dyDescent="0.3">
      <c r="B597" s="27"/>
      <c r="C597" s="63"/>
      <c r="G597" s="27"/>
      <c r="H597" s="63"/>
    </row>
    <row r="598" spans="2:8" x14ac:dyDescent="0.3">
      <c r="B598" s="27"/>
      <c r="C598" s="63"/>
      <c r="G598" s="27"/>
      <c r="H598" s="63"/>
    </row>
    <row r="599" spans="2:8" x14ac:dyDescent="0.3">
      <c r="B599" s="27"/>
      <c r="C599" s="63"/>
      <c r="G599" s="27"/>
      <c r="H599" s="63"/>
    </row>
    <row r="600" spans="2:8" x14ac:dyDescent="0.3">
      <c r="B600" s="27"/>
      <c r="C600" s="63"/>
      <c r="G600" s="27"/>
      <c r="H600" s="63"/>
    </row>
    <row r="601" spans="2:8" x14ac:dyDescent="0.3">
      <c r="B601" s="27"/>
      <c r="C601" s="63"/>
      <c r="G601" s="27"/>
      <c r="H601" s="63"/>
    </row>
    <row r="602" spans="2:8" x14ac:dyDescent="0.3">
      <c r="B602" s="27"/>
      <c r="C602" s="63"/>
      <c r="G602" s="27"/>
      <c r="H602" s="63"/>
    </row>
    <row r="603" spans="2:8" x14ac:dyDescent="0.3">
      <c r="B603" s="27"/>
      <c r="C603" s="63"/>
      <c r="G603" s="27"/>
      <c r="H603" s="63"/>
    </row>
    <row r="604" spans="2:8" x14ac:dyDescent="0.3">
      <c r="B604" s="27"/>
      <c r="C604" s="63"/>
      <c r="G604" s="27"/>
      <c r="H604" s="63"/>
    </row>
    <row r="605" spans="2:8" x14ac:dyDescent="0.3">
      <c r="B605" s="27"/>
      <c r="C605" s="63"/>
      <c r="G605" s="27"/>
      <c r="H605" s="63"/>
    </row>
    <row r="606" spans="2:8" x14ac:dyDescent="0.3">
      <c r="B606" s="27"/>
      <c r="C606" s="63"/>
      <c r="G606" s="27"/>
      <c r="H606" s="63"/>
    </row>
    <row r="607" spans="2:8" x14ac:dyDescent="0.3">
      <c r="B607" s="27"/>
      <c r="C607" s="63"/>
      <c r="G607" s="27"/>
      <c r="H607" s="63"/>
    </row>
    <row r="608" spans="2:8" x14ac:dyDescent="0.3">
      <c r="B608" s="27"/>
      <c r="C608" s="63"/>
      <c r="G608" s="27"/>
      <c r="H608" s="63"/>
    </row>
    <row r="609" spans="2:8" x14ac:dyDescent="0.3">
      <c r="B609" s="27"/>
      <c r="C609" s="63"/>
      <c r="G609" s="27"/>
      <c r="H609" s="63"/>
    </row>
    <row r="610" spans="2:8" x14ac:dyDescent="0.3">
      <c r="B610" s="27"/>
      <c r="C610" s="63"/>
      <c r="G610" s="27"/>
      <c r="H610" s="63"/>
    </row>
    <row r="611" spans="2:8" x14ac:dyDescent="0.3">
      <c r="B611" s="27"/>
      <c r="C611" s="63"/>
      <c r="G611" s="27"/>
      <c r="H611" s="63"/>
    </row>
    <row r="612" spans="2:8" x14ac:dyDescent="0.3">
      <c r="B612" s="27"/>
      <c r="C612" s="63"/>
      <c r="G612" s="27"/>
      <c r="H612" s="63"/>
    </row>
    <row r="613" spans="2:8" x14ac:dyDescent="0.3">
      <c r="B613" s="27"/>
      <c r="C613" s="63"/>
      <c r="G613" s="27"/>
      <c r="H613" s="63"/>
    </row>
    <row r="614" spans="2:8" x14ac:dyDescent="0.3">
      <c r="B614" s="27"/>
      <c r="C614" s="63"/>
      <c r="G614" s="27"/>
      <c r="H614" s="63"/>
    </row>
    <row r="615" spans="2:8" x14ac:dyDescent="0.3">
      <c r="B615" s="27"/>
      <c r="C615" s="63"/>
      <c r="G615" s="27"/>
      <c r="H615" s="63"/>
    </row>
    <row r="616" spans="2:8" x14ac:dyDescent="0.3">
      <c r="B616" s="27"/>
      <c r="C616" s="63"/>
      <c r="G616" s="27"/>
      <c r="H616" s="63"/>
    </row>
    <row r="617" spans="2:8" x14ac:dyDescent="0.3">
      <c r="B617" s="27"/>
      <c r="C617" s="63"/>
      <c r="G617" s="27"/>
      <c r="H617" s="63"/>
    </row>
    <row r="618" spans="2:8" x14ac:dyDescent="0.3">
      <c r="B618" s="27"/>
      <c r="C618" s="63"/>
      <c r="G618" s="27"/>
      <c r="H618" s="63"/>
    </row>
    <row r="619" spans="2:8" x14ac:dyDescent="0.3">
      <c r="B619" s="27"/>
      <c r="C619" s="63"/>
      <c r="G619" s="27"/>
      <c r="H619" s="63"/>
    </row>
    <row r="620" spans="2:8" x14ac:dyDescent="0.3">
      <c r="B620" s="27"/>
      <c r="C620" s="63"/>
      <c r="G620" s="27"/>
      <c r="H620" s="63"/>
    </row>
    <row r="621" spans="2:8" x14ac:dyDescent="0.3">
      <c r="B621" s="27"/>
      <c r="C621" s="63"/>
      <c r="G621" s="27"/>
      <c r="H621" s="63"/>
    </row>
    <row r="622" spans="2:8" x14ac:dyDescent="0.3">
      <c r="B622" s="27"/>
      <c r="C622" s="63"/>
      <c r="G622" s="27"/>
      <c r="H622" s="63"/>
    </row>
    <row r="623" spans="2:8" x14ac:dyDescent="0.3">
      <c r="B623" s="27"/>
      <c r="C623" s="63"/>
      <c r="G623" s="27"/>
      <c r="H623" s="63"/>
    </row>
    <row r="624" spans="2:8" x14ac:dyDescent="0.3">
      <c r="B624" s="27"/>
      <c r="C624" s="63"/>
      <c r="G624" s="27"/>
      <c r="H624" s="63"/>
    </row>
    <row r="625" spans="2:8" x14ac:dyDescent="0.3">
      <c r="B625" s="27"/>
      <c r="C625" s="63"/>
      <c r="G625" s="27"/>
      <c r="H625" s="63"/>
    </row>
    <row r="626" spans="2:8" x14ac:dyDescent="0.3">
      <c r="B626" s="27"/>
      <c r="C626" s="63"/>
      <c r="G626" s="27"/>
      <c r="H626" s="63"/>
    </row>
    <row r="627" spans="2:8" x14ac:dyDescent="0.3">
      <c r="B627" s="27"/>
      <c r="C627" s="63"/>
      <c r="G627" s="27"/>
      <c r="H627" s="63"/>
    </row>
    <row r="628" spans="2:8" x14ac:dyDescent="0.3">
      <c r="B628" s="27"/>
      <c r="C628" s="63"/>
      <c r="G628" s="27"/>
      <c r="H628" s="63"/>
    </row>
    <row r="629" spans="2:8" x14ac:dyDescent="0.3">
      <c r="B629" s="27"/>
      <c r="C629" s="63"/>
      <c r="G629" s="27"/>
      <c r="H629" s="63"/>
    </row>
    <row r="630" spans="2:8" x14ac:dyDescent="0.3">
      <c r="B630" s="27"/>
      <c r="C630" s="63"/>
      <c r="G630" s="27"/>
      <c r="H630" s="63"/>
    </row>
    <row r="631" spans="2:8" x14ac:dyDescent="0.3">
      <c r="B631" s="27"/>
      <c r="C631" s="63"/>
      <c r="G631" s="27"/>
      <c r="H631" s="63"/>
    </row>
    <row r="632" spans="2:8" x14ac:dyDescent="0.3">
      <c r="B632" s="27"/>
      <c r="C632" s="63"/>
      <c r="G632" s="27"/>
      <c r="H632" s="63"/>
    </row>
    <row r="633" spans="2:8" x14ac:dyDescent="0.3">
      <c r="B633" s="27"/>
      <c r="C633" s="63"/>
      <c r="G633" s="27"/>
      <c r="H633" s="63"/>
    </row>
    <row r="634" spans="2:8" x14ac:dyDescent="0.3">
      <c r="B634" s="27"/>
      <c r="C634" s="63"/>
      <c r="G634" s="27"/>
      <c r="H634" s="63"/>
    </row>
    <row r="635" spans="2:8" x14ac:dyDescent="0.3">
      <c r="B635" s="27"/>
      <c r="C635" s="63"/>
      <c r="G635" s="27"/>
      <c r="H635" s="63"/>
    </row>
    <row r="636" spans="2:8" x14ac:dyDescent="0.3">
      <c r="B636" s="27"/>
      <c r="C636" s="63"/>
      <c r="G636" s="27"/>
      <c r="H636" s="63"/>
    </row>
    <row r="637" spans="2:8" x14ac:dyDescent="0.3">
      <c r="B637" s="27"/>
      <c r="C637" s="63"/>
      <c r="G637" s="27"/>
      <c r="H637" s="63"/>
    </row>
    <row r="638" spans="2:8" x14ac:dyDescent="0.3">
      <c r="B638" s="27"/>
      <c r="C638" s="63"/>
      <c r="G638" s="27"/>
      <c r="H638" s="63"/>
    </row>
    <row r="639" spans="2:8" x14ac:dyDescent="0.3">
      <c r="B639" s="27"/>
      <c r="C639" s="63"/>
      <c r="G639" s="27"/>
      <c r="H639" s="63"/>
    </row>
    <row r="640" spans="2:8" x14ac:dyDescent="0.3">
      <c r="B640" s="27"/>
      <c r="C640" s="63"/>
      <c r="G640" s="27"/>
      <c r="H640" s="63"/>
    </row>
    <row r="641" spans="2:8" x14ac:dyDescent="0.3">
      <c r="B641" s="27"/>
      <c r="C641" s="63"/>
      <c r="G641" s="27"/>
      <c r="H641" s="63"/>
    </row>
    <row r="642" spans="2:8" x14ac:dyDescent="0.3">
      <c r="B642" s="27"/>
      <c r="C642" s="63"/>
      <c r="G642" s="27"/>
      <c r="H642" s="63"/>
    </row>
    <row r="643" spans="2:8" x14ac:dyDescent="0.3">
      <c r="B643" s="27"/>
      <c r="C643" s="63"/>
      <c r="G643" s="27"/>
      <c r="H643" s="63"/>
    </row>
    <row r="644" spans="2:8" x14ac:dyDescent="0.3">
      <c r="B644" s="27"/>
      <c r="C644" s="63"/>
      <c r="G644" s="27"/>
      <c r="H644" s="63"/>
    </row>
    <row r="645" spans="2:8" x14ac:dyDescent="0.3">
      <c r="B645" s="27"/>
      <c r="C645" s="63"/>
      <c r="G645" s="27"/>
      <c r="H645" s="63"/>
    </row>
    <row r="646" spans="2:8" x14ac:dyDescent="0.3">
      <c r="B646" s="27"/>
      <c r="C646" s="63"/>
      <c r="G646" s="27"/>
      <c r="H646" s="63"/>
    </row>
    <row r="647" spans="2:8" x14ac:dyDescent="0.3">
      <c r="B647" s="27"/>
      <c r="C647" s="63"/>
      <c r="G647" s="27"/>
      <c r="H647" s="63"/>
    </row>
    <row r="648" spans="2:8" x14ac:dyDescent="0.3">
      <c r="B648" s="27"/>
      <c r="C648" s="63"/>
      <c r="G648" s="27"/>
      <c r="H648" s="63"/>
    </row>
    <row r="649" spans="2:8" x14ac:dyDescent="0.3">
      <c r="B649" s="27"/>
      <c r="C649" s="63"/>
      <c r="G649" s="27"/>
      <c r="H649" s="63"/>
    </row>
    <row r="650" spans="2:8" x14ac:dyDescent="0.3">
      <c r="B650" s="27"/>
      <c r="C650" s="63"/>
      <c r="G650" s="27"/>
      <c r="H650" s="63"/>
    </row>
    <row r="651" spans="2:8" x14ac:dyDescent="0.3">
      <c r="B651" s="27"/>
      <c r="C651" s="63"/>
      <c r="G651" s="27"/>
      <c r="H651" s="63"/>
    </row>
    <row r="652" spans="2:8" x14ac:dyDescent="0.3">
      <c r="B652" s="27"/>
      <c r="C652" s="63"/>
      <c r="G652" s="27"/>
      <c r="H652" s="63"/>
    </row>
    <row r="653" spans="2:8" x14ac:dyDescent="0.3">
      <c r="B653" s="27"/>
      <c r="C653" s="63"/>
      <c r="G653" s="27"/>
      <c r="H653" s="63"/>
    </row>
    <row r="654" spans="2:8" x14ac:dyDescent="0.3">
      <c r="B654" s="27"/>
      <c r="C654" s="63"/>
      <c r="G654" s="27"/>
      <c r="H654" s="63"/>
    </row>
    <row r="655" spans="2:8" x14ac:dyDescent="0.3">
      <c r="B655" s="27"/>
      <c r="C655" s="63"/>
      <c r="G655" s="27"/>
      <c r="H655" s="63"/>
    </row>
    <row r="656" spans="2:8" x14ac:dyDescent="0.3">
      <c r="B656" s="27"/>
      <c r="C656" s="63"/>
      <c r="G656" s="27"/>
      <c r="H656" s="63"/>
    </row>
    <row r="657" spans="2:8" x14ac:dyDescent="0.3">
      <c r="B657" s="27"/>
      <c r="C657" s="63"/>
      <c r="G657" s="27"/>
      <c r="H657" s="63"/>
    </row>
    <row r="658" spans="2:8" x14ac:dyDescent="0.3">
      <c r="B658" s="27"/>
      <c r="C658" s="63"/>
      <c r="G658" s="27"/>
      <c r="H658" s="63"/>
    </row>
    <row r="659" spans="2:8" x14ac:dyDescent="0.3">
      <c r="B659" s="27"/>
      <c r="C659" s="63"/>
      <c r="G659" s="27"/>
      <c r="H659" s="63"/>
    </row>
    <row r="660" spans="2:8" x14ac:dyDescent="0.3">
      <c r="B660" s="27"/>
      <c r="C660" s="63"/>
      <c r="G660" s="27"/>
      <c r="H660" s="63"/>
    </row>
    <row r="661" spans="2:8" x14ac:dyDescent="0.3">
      <c r="B661" s="27"/>
      <c r="C661" s="63"/>
      <c r="G661" s="27"/>
      <c r="H661" s="63"/>
    </row>
    <row r="662" spans="2:8" x14ac:dyDescent="0.3">
      <c r="B662" s="27"/>
      <c r="C662" s="63"/>
      <c r="G662" s="27"/>
      <c r="H662" s="63"/>
    </row>
    <row r="663" spans="2:8" x14ac:dyDescent="0.3">
      <c r="B663" s="27"/>
      <c r="C663" s="63"/>
      <c r="G663" s="27"/>
      <c r="H663" s="63"/>
    </row>
    <row r="664" spans="2:8" x14ac:dyDescent="0.3">
      <c r="B664" s="27"/>
      <c r="C664" s="63"/>
      <c r="G664" s="27"/>
      <c r="H664" s="63"/>
    </row>
    <row r="665" spans="2:8" x14ac:dyDescent="0.3">
      <c r="B665" s="27"/>
      <c r="C665" s="63"/>
      <c r="G665" s="27"/>
      <c r="H665" s="63"/>
    </row>
    <row r="666" spans="2:8" x14ac:dyDescent="0.3">
      <c r="B666" s="27"/>
      <c r="C666" s="63"/>
      <c r="G666" s="27"/>
      <c r="H666" s="63"/>
    </row>
    <row r="667" spans="2:8" x14ac:dyDescent="0.3">
      <c r="B667" s="27"/>
      <c r="C667" s="63"/>
      <c r="G667" s="27"/>
      <c r="H667" s="63"/>
    </row>
    <row r="668" spans="2:8" x14ac:dyDescent="0.3">
      <c r="B668" s="27"/>
      <c r="C668" s="63"/>
      <c r="G668" s="27"/>
      <c r="H668" s="63"/>
    </row>
    <row r="669" spans="2:8" x14ac:dyDescent="0.3">
      <c r="B669" s="27"/>
      <c r="C669" s="63"/>
      <c r="G669" s="27"/>
      <c r="H669" s="63"/>
    </row>
    <row r="670" spans="2:8" x14ac:dyDescent="0.3">
      <c r="B670" s="27"/>
      <c r="C670" s="63"/>
      <c r="G670" s="27"/>
      <c r="H670" s="63"/>
    </row>
    <row r="671" spans="2:8" x14ac:dyDescent="0.3">
      <c r="B671" s="27"/>
      <c r="C671" s="63"/>
      <c r="G671" s="27"/>
      <c r="H671" s="63"/>
    </row>
    <row r="672" spans="2:8" x14ac:dyDescent="0.3">
      <c r="B672" s="27"/>
      <c r="C672" s="63"/>
      <c r="G672" s="27"/>
      <c r="H672" s="63"/>
    </row>
    <row r="673" spans="2:8" x14ac:dyDescent="0.3">
      <c r="B673" s="27"/>
      <c r="C673" s="63"/>
      <c r="G673" s="27"/>
      <c r="H673" s="63"/>
    </row>
    <row r="674" spans="2:8" x14ac:dyDescent="0.3">
      <c r="B674" s="27"/>
      <c r="C674" s="63"/>
      <c r="G674" s="27"/>
      <c r="H674" s="63"/>
    </row>
    <row r="675" spans="2:8" x14ac:dyDescent="0.3">
      <c r="B675" s="27"/>
      <c r="C675" s="63"/>
      <c r="G675" s="27"/>
      <c r="H675" s="63"/>
    </row>
    <row r="676" spans="2:8" x14ac:dyDescent="0.3">
      <c r="B676" s="27"/>
      <c r="C676" s="63"/>
      <c r="G676" s="27"/>
      <c r="H676" s="63"/>
    </row>
    <row r="677" spans="2:8" x14ac:dyDescent="0.3">
      <c r="B677" s="27"/>
      <c r="C677" s="63"/>
      <c r="G677" s="27"/>
      <c r="H677" s="63"/>
    </row>
    <row r="678" spans="2:8" x14ac:dyDescent="0.3">
      <c r="B678" s="27"/>
      <c r="C678" s="63"/>
      <c r="G678" s="27"/>
      <c r="H678" s="63"/>
    </row>
    <row r="679" spans="2:8" x14ac:dyDescent="0.3">
      <c r="B679" s="27"/>
      <c r="C679" s="63"/>
      <c r="G679" s="27"/>
      <c r="H679" s="63"/>
    </row>
    <row r="680" spans="2:8" x14ac:dyDescent="0.3">
      <c r="B680" s="27"/>
      <c r="C680" s="63"/>
      <c r="G680" s="27"/>
      <c r="H680" s="63"/>
    </row>
    <row r="681" spans="2:8" x14ac:dyDescent="0.3">
      <c r="B681" s="27"/>
      <c r="C681" s="63"/>
      <c r="G681" s="27"/>
      <c r="H681" s="63"/>
    </row>
    <row r="682" spans="2:8" x14ac:dyDescent="0.3">
      <c r="B682" s="27"/>
      <c r="C682" s="63"/>
      <c r="G682" s="27"/>
      <c r="H682" s="63"/>
    </row>
    <row r="683" spans="2:8" x14ac:dyDescent="0.3">
      <c r="B683" s="27"/>
      <c r="C683" s="63"/>
      <c r="G683" s="27"/>
      <c r="H683" s="63"/>
    </row>
    <row r="684" spans="2:8" x14ac:dyDescent="0.3">
      <c r="B684" s="27"/>
      <c r="C684" s="63"/>
      <c r="G684" s="27"/>
      <c r="H684" s="63"/>
    </row>
    <row r="685" spans="2:8" x14ac:dyDescent="0.3">
      <c r="B685" s="27"/>
      <c r="C685" s="63"/>
      <c r="G685" s="27"/>
      <c r="H685" s="63"/>
    </row>
    <row r="686" spans="2:8" x14ac:dyDescent="0.3">
      <c r="B686" s="27"/>
      <c r="C686" s="63"/>
      <c r="G686" s="27"/>
      <c r="H686" s="63"/>
    </row>
    <row r="687" spans="2:8" x14ac:dyDescent="0.3">
      <c r="B687" s="27"/>
      <c r="C687" s="63"/>
      <c r="G687" s="27"/>
      <c r="H687" s="63"/>
    </row>
    <row r="688" spans="2:8" x14ac:dyDescent="0.3">
      <c r="B688" s="27"/>
      <c r="C688" s="63"/>
      <c r="G688" s="27"/>
      <c r="H688" s="63"/>
    </row>
    <row r="689" spans="2:8" x14ac:dyDescent="0.3">
      <c r="B689" s="27"/>
      <c r="C689" s="63"/>
      <c r="G689" s="27"/>
      <c r="H689" s="63"/>
    </row>
    <row r="690" spans="2:8" x14ac:dyDescent="0.3">
      <c r="B690" s="27"/>
      <c r="C690" s="63"/>
      <c r="G690" s="27"/>
      <c r="H690" s="63"/>
    </row>
    <row r="691" spans="2:8" x14ac:dyDescent="0.3">
      <c r="B691" s="27"/>
      <c r="C691" s="63"/>
      <c r="G691" s="27"/>
      <c r="H691" s="63"/>
    </row>
    <row r="692" spans="2:8" x14ac:dyDescent="0.3">
      <c r="B692" s="27"/>
      <c r="C692" s="63"/>
      <c r="G692" s="27"/>
      <c r="H692" s="63"/>
    </row>
    <row r="693" spans="2:8" x14ac:dyDescent="0.3">
      <c r="B693" s="27"/>
      <c r="C693" s="63"/>
      <c r="G693" s="27"/>
      <c r="H693" s="63"/>
    </row>
    <row r="694" spans="2:8" x14ac:dyDescent="0.3">
      <c r="B694" s="27"/>
      <c r="C694" s="63"/>
      <c r="G694" s="27"/>
      <c r="H694" s="63"/>
    </row>
    <row r="695" spans="2:8" x14ac:dyDescent="0.3">
      <c r="B695" s="27"/>
      <c r="C695" s="63"/>
      <c r="G695" s="27"/>
      <c r="H695" s="63"/>
    </row>
    <row r="696" spans="2:8" x14ac:dyDescent="0.3">
      <c r="B696" s="27"/>
      <c r="C696" s="63"/>
      <c r="G696" s="27"/>
      <c r="H696" s="63"/>
    </row>
    <row r="697" spans="2:8" x14ac:dyDescent="0.3">
      <c r="B697" s="27"/>
      <c r="C697" s="63"/>
      <c r="G697" s="27"/>
      <c r="H697" s="63"/>
    </row>
    <row r="698" spans="2:8" x14ac:dyDescent="0.3">
      <c r="B698" s="27"/>
      <c r="C698" s="63"/>
      <c r="G698" s="27"/>
      <c r="H698" s="63"/>
    </row>
    <row r="699" spans="2:8" x14ac:dyDescent="0.3">
      <c r="B699" s="27"/>
      <c r="C699" s="63"/>
      <c r="G699" s="27"/>
      <c r="H699" s="63"/>
    </row>
    <row r="700" spans="2:8" x14ac:dyDescent="0.3">
      <c r="B700" s="27"/>
      <c r="C700" s="63"/>
      <c r="G700" s="27"/>
      <c r="H700" s="63"/>
    </row>
    <row r="701" spans="2:8" x14ac:dyDescent="0.3">
      <c r="B701" s="27"/>
      <c r="C701" s="63"/>
      <c r="G701" s="27"/>
      <c r="H701" s="63"/>
    </row>
    <row r="702" spans="2:8" x14ac:dyDescent="0.3">
      <c r="B702" s="27"/>
      <c r="C702" s="63"/>
      <c r="G702" s="27"/>
      <c r="H702" s="63"/>
    </row>
    <row r="703" spans="2:8" x14ac:dyDescent="0.3">
      <c r="B703" s="27"/>
      <c r="C703" s="63"/>
      <c r="G703" s="27"/>
      <c r="H703" s="63"/>
    </row>
    <row r="704" spans="2:8" x14ac:dyDescent="0.3">
      <c r="B704" s="27"/>
      <c r="C704" s="63"/>
      <c r="G704" s="27"/>
      <c r="H704" s="63"/>
    </row>
    <row r="705" spans="2:8" x14ac:dyDescent="0.3">
      <c r="B705" s="27"/>
      <c r="C705" s="63"/>
      <c r="G705" s="27"/>
      <c r="H705" s="63"/>
    </row>
    <row r="706" spans="2:8" x14ac:dyDescent="0.3">
      <c r="B706" s="27"/>
      <c r="C706" s="63"/>
      <c r="G706" s="27"/>
      <c r="H706" s="63"/>
    </row>
    <row r="707" spans="2:8" x14ac:dyDescent="0.3">
      <c r="B707" s="27"/>
      <c r="C707" s="63"/>
      <c r="G707" s="27"/>
      <c r="H707" s="63"/>
    </row>
    <row r="708" spans="2:8" x14ac:dyDescent="0.3">
      <c r="B708" s="27"/>
      <c r="C708" s="63"/>
      <c r="G708" s="27"/>
      <c r="H708" s="63"/>
    </row>
    <row r="709" spans="2:8" x14ac:dyDescent="0.3">
      <c r="B709" s="27"/>
      <c r="C709" s="63"/>
      <c r="G709" s="27"/>
      <c r="H709" s="63"/>
    </row>
    <row r="710" spans="2:8" x14ac:dyDescent="0.3">
      <c r="B710" s="27"/>
      <c r="C710" s="63"/>
      <c r="G710" s="27"/>
      <c r="H710" s="63"/>
    </row>
    <row r="711" spans="2:8" x14ac:dyDescent="0.3">
      <c r="B711" s="27"/>
      <c r="C711" s="63"/>
      <c r="G711" s="27"/>
      <c r="H711" s="63"/>
    </row>
    <row r="712" spans="2:8" x14ac:dyDescent="0.3">
      <c r="B712" s="27"/>
      <c r="C712" s="63"/>
      <c r="G712" s="27"/>
      <c r="H712" s="63"/>
    </row>
    <row r="713" spans="2:8" x14ac:dyDescent="0.3">
      <c r="B713" s="27"/>
      <c r="C713" s="63"/>
      <c r="G713" s="27"/>
      <c r="H713" s="63"/>
    </row>
    <row r="714" spans="2:8" x14ac:dyDescent="0.3">
      <c r="B714" s="27"/>
      <c r="C714" s="63"/>
      <c r="G714" s="27"/>
      <c r="H714" s="63"/>
    </row>
    <row r="715" spans="2:8" x14ac:dyDescent="0.3">
      <c r="B715" s="27"/>
      <c r="C715" s="63"/>
      <c r="G715" s="27"/>
      <c r="H715" s="63"/>
    </row>
    <row r="716" spans="2:8" x14ac:dyDescent="0.3">
      <c r="B716" s="27"/>
      <c r="C716" s="63"/>
      <c r="G716" s="27"/>
      <c r="H716" s="63"/>
    </row>
    <row r="717" spans="2:8" x14ac:dyDescent="0.3">
      <c r="B717" s="27"/>
      <c r="C717" s="63"/>
      <c r="G717" s="27"/>
      <c r="H717" s="63"/>
    </row>
    <row r="718" spans="2:8" x14ac:dyDescent="0.3">
      <c r="B718" s="27"/>
      <c r="C718" s="63"/>
      <c r="G718" s="27"/>
      <c r="H718" s="63"/>
    </row>
    <row r="719" spans="2:8" x14ac:dyDescent="0.3">
      <c r="B719" s="27"/>
      <c r="C719" s="63"/>
      <c r="G719" s="27"/>
      <c r="H719" s="63"/>
    </row>
    <row r="720" spans="2:8" x14ac:dyDescent="0.3">
      <c r="B720" s="27"/>
      <c r="C720" s="63"/>
      <c r="G720" s="27"/>
      <c r="H720" s="63"/>
    </row>
    <row r="721" spans="2:8" x14ac:dyDescent="0.3">
      <c r="B721" s="27"/>
      <c r="C721" s="63"/>
      <c r="G721" s="27"/>
      <c r="H721" s="63"/>
    </row>
    <row r="722" spans="2:8" x14ac:dyDescent="0.3">
      <c r="B722" s="27"/>
      <c r="C722" s="63"/>
      <c r="G722" s="27"/>
      <c r="H722" s="63"/>
    </row>
    <row r="723" spans="2:8" x14ac:dyDescent="0.3">
      <c r="B723" s="27"/>
      <c r="C723" s="63"/>
      <c r="G723" s="27"/>
      <c r="H723" s="63"/>
    </row>
    <row r="724" spans="2:8" x14ac:dyDescent="0.3">
      <c r="B724" s="27"/>
      <c r="C724" s="63"/>
      <c r="G724" s="27"/>
      <c r="H724" s="63"/>
    </row>
    <row r="725" spans="2:8" x14ac:dyDescent="0.3">
      <c r="B725" s="27"/>
      <c r="C725" s="63"/>
      <c r="G725" s="27"/>
      <c r="H725" s="63"/>
    </row>
    <row r="726" spans="2:8" x14ac:dyDescent="0.3">
      <c r="B726" s="27"/>
      <c r="C726" s="63"/>
      <c r="G726" s="27"/>
      <c r="H726" s="63"/>
    </row>
    <row r="727" spans="2:8" x14ac:dyDescent="0.3">
      <c r="B727" s="27"/>
      <c r="C727" s="63"/>
      <c r="G727" s="27"/>
      <c r="H727" s="63"/>
    </row>
    <row r="728" spans="2:8" x14ac:dyDescent="0.3">
      <c r="B728" s="27"/>
      <c r="C728" s="63"/>
      <c r="G728" s="27"/>
      <c r="H728" s="63"/>
    </row>
    <row r="729" spans="2:8" x14ac:dyDescent="0.3">
      <c r="B729" s="27"/>
      <c r="C729" s="63"/>
      <c r="G729" s="27"/>
      <c r="H729" s="63"/>
    </row>
    <row r="730" spans="2:8" x14ac:dyDescent="0.3">
      <c r="B730" s="27"/>
      <c r="C730" s="63"/>
      <c r="G730" s="27"/>
      <c r="H730" s="63"/>
    </row>
    <row r="731" spans="2:8" x14ac:dyDescent="0.3">
      <c r="B731" s="27"/>
      <c r="C731" s="63"/>
      <c r="G731" s="27"/>
      <c r="H731" s="63"/>
    </row>
    <row r="732" spans="2:8" x14ac:dyDescent="0.3">
      <c r="B732" s="27"/>
      <c r="C732" s="63"/>
      <c r="G732" s="27"/>
      <c r="H732" s="63"/>
    </row>
    <row r="733" spans="2:8" x14ac:dyDescent="0.3">
      <c r="B733" s="27"/>
      <c r="C733" s="63"/>
      <c r="G733" s="27"/>
      <c r="H733" s="63"/>
    </row>
    <row r="734" spans="2:8" x14ac:dyDescent="0.3">
      <c r="B734" s="27"/>
      <c r="C734" s="63"/>
      <c r="G734" s="27"/>
      <c r="H734" s="63"/>
    </row>
    <row r="735" spans="2:8" x14ac:dyDescent="0.3">
      <c r="B735" s="27"/>
      <c r="C735" s="63"/>
      <c r="G735" s="27"/>
      <c r="H735" s="63"/>
    </row>
    <row r="736" spans="2:8" x14ac:dyDescent="0.3">
      <c r="B736" s="27"/>
      <c r="C736" s="63"/>
      <c r="G736" s="27"/>
      <c r="H736" s="63"/>
    </row>
    <row r="737" spans="2:8" x14ac:dyDescent="0.3">
      <c r="B737" s="27"/>
      <c r="C737" s="63"/>
      <c r="G737" s="27"/>
      <c r="H737" s="63"/>
    </row>
    <row r="738" spans="2:8" x14ac:dyDescent="0.3">
      <c r="B738" s="27"/>
      <c r="C738" s="63"/>
      <c r="G738" s="27"/>
      <c r="H738" s="63"/>
    </row>
    <row r="739" spans="2:8" x14ac:dyDescent="0.3">
      <c r="B739" s="27"/>
      <c r="C739" s="63"/>
      <c r="G739" s="27"/>
      <c r="H739" s="63"/>
    </row>
    <row r="740" spans="2:8" x14ac:dyDescent="0.3">
      <c r="B740" s="27"/>
      <c r="C740" s="63"/>
      <c r="G740" s="27"/>
      <c r="H740" s="63"/>
    </row>
    <row r="741" spans="2:8" x14ac:dyDescent="0.3">
      <c r="B741" s="27"/>
      <c r="C741" s="63"/>
      <c r="G741" s="27"/>
      <c r="H741" s="63"/>
    </row>
    <row r="742" spans="2:8" x14ac:dyDescent="0.3">
      <c r="B742" s="27"/>
      <c r="C742" s="63"/>
      <c r="G742" s="27"/>
      <c r="H742" s="63"/>
    </row>
    <row r="743" spans="2:8" x14ac:dyDescent="0.3">
      <c r="B743" s="27"/>
      <c r="C743" s="63"/>
      <c r="G743" s="27"/>
      <c r="H743" s="63"/>
    </row>
    <row r="744" spans="2:8" x14ac:dyDescent="0.3">
      <c r="B744" s="27"/>
      <c r="C744" s="63"/>
      <c r="G744" s="27"/>
      <c r="H744" s="63"/>
    </row>
    <row r="745" spans="2:8" x14ac:dyDescent="0.3">
      <c r="B745" s="27"/>
      <c r="C745" s="63"/>
      <c r="G745" s="27"/>
      <c r="H745" s="63"/>
    </row>
    <row r="746" spans="2:8" x14ac:dyDescent="0.3">
      <c r="B746" s="27"/>
      <c r="C746" s="63"/>
      <c r="G746" s="27"/>
      <c r="H746" s="63"/>
    </row>
    <row r="747" spans="2:8" x14ac:dyDescent="0.3">
      <c r="B747" s="27"/>
      <c r="C747" s="63"/>
      <c r="G747" s="27"/>
      <c r="H747" s="63"/>
    </row>
    <row r="748" spans="2:8" x14ac:dyDescent="0.3">
      <c r="B748" s="27"/>
      <c r="C748" s="63"/>
      <c r="G748" s="27"/>
      <c r="H748" s="63"/>
    </row>
    <row r="749" spans="2:8" x14ac:dyDescent="0.3">
      <c r="B749" s="27"/>
      <c r="C749" s="63"/>
      <c r="G749" s="27"/>
      <c r="H749" s="63"/>
    </row>
    <row r="750" spans="2:8" x14ac:dyDescent="0.3">
      <c r="B750" s="27"/>
      <c r="C750" s="63"/>
      <c r="G750" s="27"/>
      <c r="H750" s="63"/>
    </row>
    <row r="751" spans="2:8" x14ac:dyDescent="0.3">
      <c r="B751" s="27"/>
      <c r="C751" s="63"/>
      <c r="G751" s="27"/>
      <c r="H751" s="63"/>
    </row>
    <row r="752" spans="2:8" x14ac:dyDescent="0.3">
      <c r="B752" s="27"/>
      <c r="C752" s="63"/>
      <c r="G752" s="27"/>
      <c r="H752" s="63"/>
    </row>
    <row r="753" spans="2:8" x14ac:dyDescent="0.3">
      <c r="B753" s="27"/>
      <c r="C753" s="63"/>
      <c r="G753" s="27"/>
      <c r="H753" s="63"/>
    </row>
    <row r="754" spans="2:8" x14ac:dyDescent="0.3">
      <c r="B754" s="27"/>
      <c r="C754" s="63"/>
      <c r="G754" s="27"/>
      <c r="H754" s="63"/>
    </row>
    <row r="755" spans="2:8" x14ac:dyDescent="0.3">
      <c r="B755" s="27"/>
      <c r="C755" s="63"/>
      <c r="G755" s="27"/>
      <c r="H755" s="63"/>
    </row>
    <row r="756" spans="2:8" x14ac:dyDescent="0.3">
      <c r="B756" s="27"/>
      <c r="C756" s="63"/>
      <c r="G756" s="27"/>
      <c r="H756" s="63"/>
    </row>
    <row r="757" spans="2:8" x14ac:dyDescent="0.3">
      <c r="B757" s="27"/>
      <c r="C757" s="63"/>
      <c r="G757" s="27"/>
      <c r="H757" s="63"/>
    </row>
    <row r="758" spans="2:8" x14ac:dyDescent="0.3">
      <c r="B758" s="27"/>
      <c r="C758" s="63"/>
      <c r="G758" s="27"/>
      <c r="H758" s="63"/>
    </row>
    <row r="759" spans="2:8" x14ac:dyDescent="0.3">
      <c r="B759" s="27"/>
      <c r="C759" s="63"/>
      <c r="G759" s="27"/>
      <c r="H759" s="63"/>
    </row>
    <row r="760" spans="2:8" x14ac:dyDescent="0.3">
      <c r="B760" s="27"/>
      <c r="C760" s="63"/>
      <c r="G760" s="27"/>
      <c r="H760" s="63"/>
    </row>
    <row r="761" spans="2:8" x14ac:dyDescent="0.3">
      <c r="B761" s="27"/>
      <c r="C761" s="63"/>
      <c r="G761" s="27"/>
      <c r="H761" s="63"/>
    </row>
    <row r="762" spans="2:8" x14ac:dyDescent="0.3">
      <c r="B762" s="27"/>
      <c r="C762" s="63"/>
      <c r="G762" s="27"/>
      <c r="H762" s="63"/>
    </row>
    <row r="763" spans="2:8" x14ac:dyDescent="0.3">
      <c r="B763" s="27"/>
      <c r="C763" s="63"/>
      <c r="G763" s="27"/>
      <c r="H763" s="63"/>
    </row>
    <row r="764" spans="2:8" x14ac:dyDescent="0.3">
      <c r="B764" s="27"/>
      <c r="C764" s="63"/>
      <c r="G764" s="27"/>
      <c r="H764" s="63"/>
    </row>
    <row r="765" spans="2:8" x14ac:dyDescent="0.3">
      <c r="B765" s="27"/>
      <c r="C765" s="63"/>
      <c r="G765" s="27"/>
      <c r="H765" s="63"/>
    </row>
    <row r="766" spans="2:8" x14ac:dyDescent="0.3">
      <c r="B766" s="27"/>
      <c r="C766" s="63"/>
      <c r="G766" s="27"/>
      <c r="H766" s="63"/>
    </row>
    <row r="767" spans="2:8" x14ac:dyDescent="0.3">
      <c r="B767" s="27"/>
      <c r="C767" s="63"/>
      <c r="G767" s="27"/>
      <c r="H767" s="63"/>
    </row>
    <row r="768" spans="2:8" x14ac:dyDescent="0.3">
      <c r="B768" s="27"/>
      <c r="C768" s="63"/>
      <c r="G768" s="27"/>
      <c r="H768" s="63"/>
    </row>
    <row r="769" spans="2:8" x14ac:dyDescent="0.3">
      <c r="B769" s="27"/>
      <c r="C769" s="63"/>
      <c r="G769" s="27"/>
      <c r="H769" s="63"/>
    </row>
    <row r="770" spans="2:8" x14ac:dyDescent="0.3">
      <c r="B770" s="27"/>
      <c r="C770" s="63"/>
      <c r="G770" s="27"/>
      <c r="H770" s="63"/>
    </row>
    <row r="771" spans="2:8" x14ac:dyDescent="0.3">
      <c r="B771" s="27"/>
      <c r="C771" s="63"/>
      <c r="G771" s="27"/>
      <c r="H771" s="63"/>
    </row>
    <row r="772" spans="2:8" x14ac:dyDescent="0.3">
      <c r="B772" s="27"/>
      <c r="C772" s="63"/>
      <c r="G772" s="27"/>
      <c r="H772" s="63"/>
    </row>
    <row r="773" spans="2:8" x14ac:dyDescent="0.3">
      <c r="B773" s="27"/>
      <c r="C773" s="63"/>
      <c r="G773" s="27"/>
      <c r="H773" s="63"/>
    </row>
    <row r="774" spans="2:8" x14ac:dyDescent="0.3">
      <c r="B774" s="27"/>
      <c r="C774" s="63"/>
      <c r="G774" s="27"/>
      <c r="H774" s="63"/>
    </row>
    <row r="775" spans="2:8" x14ac:dyDescent="0.3">
      <c r="B775" s="27"/>
      <c r="C775" s="63"/>
      <c r="G775" s="27"/>
      <c r="H775" s="63"/>
    </row>
    <row r="776" spans="2:8" x14ac:dyDescent="0.3">
      <c r="B776" s="27"/>
      <c r="C776" s="63"/>
      <c r="G776" s="27"/>
      <c r="H776" s="63"/>
    </row>
    <row r="777" spans="2:8" x14ac:dyDescent="0.3">
      <c r="B777" s="27"/>
      <c r="C777" s="63"/>
      <c r="G777" s="27"/>
      <c r="H777" s="63"/>
    </row>
    <row r="778" spans="2:8" x14ac:dyDescent="0.3">
      <c r="B778" s="27"/>
      <c r="C778" s="63"/>
      <c r="G778" s="27"/>
      <c r="H778" s="63"/>
    </row>
    <row r="779" spans="2:8" x14ac:dyDescent="0.3">
      <c r="B779" s="27"/>
      <c r="C779" s="63"/>
      <c r="G779" s="27"/>
      <c r="H779" s="63"/>
    </row>
    <row r="780" spans="2:8" x14ac:dyDescent="0.3">
      <c r="B780" s="27"/>
      <c r="C780" s="63"/>
      <c r="G780" s="27"/>
      <c r="H780" s="63"/>
    </row>
    <row r="781" spans="2:8" x14ac:dyDescent="0.3">
      <c r="B781" s="27"/>
      <c r="C781" s="63"/>
      <c r="G781" s="27"/>
      <c r="H781" s="63"/>
    </row>
    <row r="782" spans="2:8" x14ac:dyDescent="0.3">
      <c r="B782" s="27"/>
      <c r="C782" s="63"/>
      <c r="G782" s="27"/>
      <c r="H782" s="63"/>
    </row>
    <row r="783" spans="2:8" x14ac:dyDescent="0.3">
      <c r="B783" s="27"/>
      <c r="C783" s="63"/>
      <c r="G783" s="27"/>
      <c r="H783" s="63"/>
    </row>
    <row r="784" spans="2:8" x14ac:dyDescent="0.3">
      <c r="B784" s="27"/>
      <c r="C784" s="63"/>
      <c r="G784" s="27"/>
      <c r="H784" s="63"/>
    </row>
    <row r="785" spans="2:8" x14ac:dyDescent="0.3">
      <c r="B785" s="27"/>
      <c r="C785" s="63"/>
      <c r="G785" s="27"/>
      <c r="H785" s="63"/>
    </row>
    <row r="786" spans="2:8" x14ac:dyDescent="0.3">
      <c r="B786" s="27"/>
      <c r="C786" s="63"/>
      <c r="G786" s="27"/>
      <c r="H786" s="63"/>
    </row>
    <row r="787" spans="2:8" x14ac:dyDescent="0.3">
      <c r="B787" s="27"/>
      <c r="C787" s="63"/>
      <c r="G787" s="27"/>
      <c r="H787" s="63"/>
    </row>
    <row r="788" spans="2:8" x14ac:dyDescent="0.3">
      <c r="B788" s="27"/>
      <c r="C788" s="63"/>
      <c r="G788" s="27"/>
      <c r="H788" s="63"/>
    </row>
    <row r="789" spans="2:8" x14ac:dyDescent="0.3">
      <c r="B789" s="27"/>
      <c r="C789" s="63"/>
      <c r="G789" s="27"/>
      <c r="H789" s="63"/>
    </row>
    <row r="790" spans="2:8" x14ac:dyDescent="0.3">
      <c r="B790" s="27"/>
      <c r="C790" s="63"/>
      <c r="G790" s="27"/>
      <c r="H790" s="63"/>
    </row>
    <row r="791" spans="2:8" x14ac:dyDescent="0.3">
      <c r="B791" s="27"/>
      <c r="C791" s="63"/>
      <c r="G791" s="27"/>
      <c r="H791" s="63"/>
    </row>
    <row r="792" spans="2:8" x14ac:dyDescent="0.3">
      <c r="B792" s="27"/>
      <c r="C792" s="63"/>
      <c r="G792" s="27"/>
      <c r="H792" s="63"/>
    </row>
    <row r="793" spans="2:8" x14ac:dyDescent="0.3">
      <c r="B793" s="27"/>
      <c r="C793" s="63"/>
      <c r="G793" s="27"/>
      <c r="H793" s="63"/>
    </row>
    <row r="794" spans="2:8" x14ac:dyDescent="0.3">
      <c r="B794" s="27"/>
      <c r="C794" s="63"/>
      <c r="G794" s="27"/>
      <c r="H794" s="63"/>
    </row>
    <row r="795" spans="2:8" x14ac:dyDescent="0.3">
      <c r="B795" s="27"/>
      <c r="C795" s="63"/>
      <c r="G795" s="27"/>
      <c r="H795" s="63"/>
    </row>
    <row r="796" spans="2:8" x14ac:dyDescent="0.3">
      <c r="B796" s="27"/>
      <c r="C796" s="63"/>
      <c r="G796" s="27"/>
      <c r="H796" s="63"/>
    </row>
    <row r="797" spans="2:8" x14ac:dyDescent="0.3">
      <c r="B797" s="27"/>
      <c r="C797" s="63"/>
      <c r="G797" s="27"/>
      <c r="H797" s="63"/>
    </row>
    <row r="798" spans="2:8" x14ac:dyDescent="0.3">
      <c r="B798" s="27"/>
      <c r="C798" s="63"/>
      <c r="G798" s="27"/>
      <c r="H798" s="63"/>
    </row>
    <row r="799" spans="2:8" x14ac:dyDescent="0.3">
      <c r="B799" s="27"/>
      <c r="C799" s="63"/>
      <c r="G799" s="27"/>
      <c r="H799" s="63"/>
    </row>
    <row r="800" spans="2:8" x14ac:dyDescent="0.3">
      <c r="B800" s="27"/>
      <c r="C800" s="63"/>
      <c r="G800" s="27"/>
      <c r="H800" s="63"/>
    </row>
    <row r="801" spans="2:8" x14ac:dyDescent="0.3">
      <c r="B801" s="27"/>
      <c r="C801" s="63"/>
      <c r="G801" s="27"/>
      <c r="H801" s="63"/>
    </row>
    <row r="802" spans="2:8" x14ac:dyDescent="0.3">
      <c r="B802" s="27"/>
      <c r="C802" s="63"/>
      <c r="G802" s="27"/>
      <c r="H802" s="63"/>
    </row>
    <row r="803" spans="2:8" x14ac:dyDescent="0.3">
      <c r="B803" s="27"/>
      <c r="C803" s="63"/>
      <c r="G803" s="27"/>
      <c r="H803" s="63"/>
    </row>
    <row r="804" spans="2:8" x14ac:dyDescent="0.3">
      <c r="B804" s="27"/>
      <c r="C804" s="63"/>
      <c r="G804" s="27"/>
      <c r="H804" s="63"/>
    </row>
    <row r="805" spans="2:8" x14ac:dyDescent="0.3">
      <c r="B805" s="27"/>
      <c r="C805" s="63"/>
      <c r="G805" s="27"/>
      <c r="H805" s="63"/>
    </row>
    <row r="806" spans="2:8" x14ac:dyDescent="0.3">
      <c r="B806" s="27"/>
      <c r="C806" s="63"/>
      <c r="G806" s="27"/>
      <c r="H806" s="63"/>
    </row>
    <row r="807" spans="2:8" x14ac:dyDescent="0.3">
      <c r="B807" s="27"/>
      <c r="C807" s="63"/>
      <c r="G807" s="27"/>
      <c r="H807" s="63"/>
    </row>
    <row r="808" spans="2:8" x14ac:dyDescent="0.3">
      <c r="B808" s="27"/>
      <c r="C808" s="63"/>
      <c r="G808" s="27"/>
      <c r="H808" s="63"/>
    </row>
    <row r="809" spans="2:8" x14ac:dyDescent="0.3">
      <c r="B809" s="27"/>
      <c r="C809" s="63"/>
      <c r="G809" s="27"/>
      <c r="H809" s="63"/>
    </row>
    <row r="810" spans="2:8" x14ac:dyDescent="0.3">
      <c r="B810" s="27"/>
      <c r="C810" s="63"/>
      <c r="G810" s="27"/>
      <c r="H810" s="63"/>
    </row>
    <row r="811" spans="2:8" x14ac:dyDescent="0.3">
      <c r="B811" s="27"/>
      <c r="C811" s="63"/>
      <c r="G811" s="27"/>
      <c r="H811" s="63"/>
    </row>
    <row r="812" spans="2:8" x14ac:dyDescent="0.3">
      <c r="B812" s="27"/>
      <c r="C812" s="63"/>
      <c r="G812" s="27"/>
      <c r="H812" s="63"/>
    </row>
    <row r="813" spans="2:8" x14ac:dyDescent="0.3">
      <c r="B813" s="27"/>
      <c r="C813" s="63"/>
      <c r="G813" s="27"/>
      <c r="H813" s="63"/>
    </row>
    <row r="814" spans="2:8" x14ac:dyDescent="0.3">
      <c r="B814" s="27"/>
      <c r="C814" s="63"/>
      <c r="G814" s="27"/>
      <c r="H814" s="63"/>
    </row>
    <row r="815" spans="2:8" x14ac:dyDescent="0.3">
      <c r="B815" s="27"/>
      <c r="C815" s="63"/>
      <c r="G815" s="27"/>
      <c r="H815" s="63"/>
    </row>
    <row r="816" spans="2:8" x14ac:dyDescent="0.3">
      <c r="B816" s="27"/>
      <c r="C816" s="63"/>
      <c r="G816" s="27"/>
      <c r="H816" s="63"/>
    </row>
    <row r="817" spans="2:8" x14ac:dyDescent="0.3">
      <c r="B817" s="27"/>
      <c r="C817" s="63"/>
      <c r="G817" s="27"/>
      <c r="H817" s="63"/>
    </row>
    <row r="818" spans="2:8" x14ac:dyDescent="0.3">
      <c r="B818" s="27"/>
      <c r="C818" s="63"/>
      <c r="G818" s="27"/>
      <c r="H818" s="63"/>
    </row>
    <row r="819" spans="2:8" x14ac:dyDescent="0.3">
      <c r="B819" s="27"/>
      <c r="C819" s="63"/>
      <c r="G819" s="27"/>
      <c r="H819" s="63"/>
    </row>
    <row r="820" spans="2:8" x14ac:dyDescent="0.3">
      <c r="B820" s="27"/>
      <c r="C820" s="63"/>
      <c r="G820" s="27"/>
      <c r="H820" s="63"/>
    </row>
    <row r="821" spans="2:8" x14ac:dyDescent="0.3">
      <c r="B821" s="27"/>
      <c r="C821" s="63"/>
      <c r="G821" s="27"/>
      <c r="H821" s="63"/>
    </row>
    <row r="822" spans="2:8" x14ac:dyDescent="0.3">
      <c r="B822" s="27"/>
      <c r="C822" s="63"/>
      <c r="G822" s="27"/>
      <c r="H822" s="63"/>
    </row>
    <row r="823" spans="2:8" x14ac:dyDescent="0.3">
      <c r="B823" s="27"/>
      <c r="C823" s="63"/>
      <c r="G823" s="27"/>
      <c r="H823" s="63"/>
    </row>
    <row r="824" spans="2:8" x14ac:dyDescent="0.3">
      <c r="B824" s="27"/>
      <c r="C824" s="63"/>
      <c r="G824" s="27"/>
      <c r="H824" s="63"/>
    </row>
    <row r="825" spans="2:8" x14ac:dyDescent="0.3">
      <c r="B825" s="27"/>
      <c r="C825" s="63"/>
      <c r="G825" s="27"/>
      <c r="H825" s="63"/>
    </row>
    <row r="826" spans="2:8" x14ac:dyDescent="0.3">
      <c r="B826" s="27"/>
      <c r="C826" s="63"/>
      <c r="G826" s="27"/>
      <c r="H826" s="63"/>
    </row>
    <row r="827" spans="2:8" x14ac:dyDescent="0.3">
      <c r="B827" s="27"/>
      <c r="C827" s="63"/>
      <c r="G827" s="27"/>
      <c r="H827" s="63"/>
    </row>
    <row r="828" spans="2:8" x14ac:dyDescent="0.3">
      <c r="B828" s="27"/>
      <c r="C828" s="63"/>
      <c r="G828" s="27"/>
      <c r="H828" s="63"/>
    </row>
    <row r="829" spans="2:8" x14ac:dyDescent="0.3">
      <c r="B829" s="27"/>
      <c r="C829" s="63"/>
      <c r="G829" s="27"/>
      <c r="H829" s="63"/>
    </row>
    <row r="830" spans="2:8" x14ac:dyDescent="0.3">
      <c r="B830" s="27"/>
      <c r="C830" s="63"/>
      <c r="G830" s="27"/>
      <c r="H830" s="63"/>
    </row>
    <row r="831" spans="2:8" x14ac:dyDescent="0.3">
      <c r="B831" s="27"/>
      <c r="C831" s="63"/>
      <c r="G831" s="27"/>
      <c r="H831" s="63"/>
    </row>
    <row r="832" spans="2:8" x14ac:dyDescent="0.3">
      <c r="B832" s="27"/>
      <c r="C832" s="63"/>
      <c r="G832" s="27"/>
      <c r="H832" s="63"/>
    </row>
    <row r="833" spans="2:8" x14ac:dyDescent="0.3">
      <c r="B833" s="27"/>
      <c r="C833" s="63"/>
      <c r="G833" s="27"/>
      <c r="H833" s="63"/>
    </row>
    <row r="834" spans="2:8" x14ac:dyDescent="0.3">
      <c r="B834" s="27"/>
      <c r="C834" s="63"/>
      <c r="G834" s="27"/>
      <c r="H834" s="63"/>
    </row>
    <row r="835" spans="2:8" x14ac:dyDescent="0.3">
      <c r="B835" s="27"/>
      <c r="C835" s="63"/>
      <c r="G835" s="27"/>
      <c r="H835" s="63"/>
    </row>
    <row r="836" spans="2:8" x14ac:dyDescent="0.3">
      <c r="B836" s="27"/>
      <c r="C836" s="63"/>
      <c r="G836" s="27"/>
      <c r="H836" s="63"/>
    </row>
    <row r="837" spans="2:8" x14ac:dyDescent="0.3">
      <c r="B837" s="27"/>
      <c r="C837" s="63"/>
      <c r="G837" s="27"/>
      <c r="H837" s="63"/>
    </row>
    <row r="838" spans="2:8" x14ac:dyDescent="0.3">
      <c r="B838" s="27"/>
      <c r="C838" s="63"/>
      <c r="G838" s="27"/>
      <c r="H838" s="63"/>
    </row>
    <row r="839" spans="2:8" x14ac:dyDescent="0.3">
      <c r="B839" s="27"/>
      <c r="C839" s="63"/>
      <c r="G839" s="27"/>
      <c r="H839" s="63"/>
    </row>
    <row r="840" spans="2:8" x14ac:dyDescent="0.3">
      <c r="B840" s="27"/>
      <c r="C840" s="63"/>
      <c r="G840" s="27"/>
      <c r="H840" s="63"/>
    </row>
    <row r="841" spans="2:8" x14ac:dyDescent="0.3">
      <c r="B841" s="27"/>
      <c r="C841" s="63"/>
      <c r="G841" s="27"/>
      <c r="H841" s="63"/>
    </row>
    <row r="842" spans="2:8" x14ac:dyDescent="0.3">
      <c r="B842" s="27"/>
      <c r="C842" s="63"/>
      <c r="G842" s="27"/>
      <c r="H842" s="63"/>
    </row>
    <row r="843" spans="2:8" x14ac:dyDescent="0.3">
      <c r="B843" s="27"/>
      <c r="C843" s="63"/>
      <c r="G843" s="27"/>
      <c r="H843" s="63"/>
    </row>
    <row r="844" spans="2:8" x14ac:dyDescent="0.3">
      <c r="B844" s="27"/>
      <c r="C844" s="63"/>
      <c r="G844" s="27"/>
      <c r="H844" s="63"/>
    </row>
    <row r="845" spans="2:8" x14ac:dyDescent="0.3">
      <c r="B845" s="27"/>
      <c r="C845" s="63"/>
      <c r="G845" s="27"/>
      <c r="H845" s="63"/>
    </row>
    <row r="846" spans="2:8" x14ac:dyDescent="0.3">
      <c r="B846" s="27"/>
      <c r="C846" s="63"/>
      <c r="G846" s="27"/>
      <c r="H846" s="63"/>
    </row>
    <row r="847" spans="2:8" x14ac:dyDescent="0.3">
      <c r="B847" s="27"/>
      <c r="C847" s="63"/>
      <c r="G847" s="27"/>
      <c r="H847" s="63"/>
    </row>
    <row r="848" spans="2:8" x14ac:dyDescent="0.3">
      <c r="B848" s="27"/>
      <c r="C848" s="63"/>
      <c r="G848" s="27"/>
      <c r="H848" s="63"/>
    </row>
    <row r="849" spans="2:8" x14ac:dyDescent="0.3">
      <c r="B849" s="27"/>
      <c r="C849" s="63"/>
      <c r="G849" s="27"/>
      <c r="H849" s="63"/>
    </row>
    <row r="850" spans="2:8" x14ac:dyDescent="0.3">
      <c r="B850" s="27"/>
      <c r="C850" s="63"/>
      <c r="G850" s="27"/>
      <c r="H850" s="63"/>
    </row>
    <row r="851" spans="2:8" x14ac:dyDescent="0.3">
      <c r="B851" s="27"/>
      <c r="C851" s="63"/>
      <c r="G851" s="27"/>
      <c r="H851" s="63"/>
    </row>
    <row r="852" spans="2:8" x14ac:dyDescent="0.3">
      <c r="B852" s="27"/>
      <c r="C852" s="63"/>
      <c r="G852" s="27"/>
      <c r="H852" s="63"/>
    </row>
    <row r="853" spans="2:8" x14ac:dyDescent="0.3">
      <c r="B853" s="27"/>
      <c r="C853" s="63"/>
      <c r="G853" s="27"/>
      <c r="H853" s="63"/>
    </row>
    <row r="854" spans="2:8" x14ac:dyDescent="0.3">
      <c r="B854" s="27"/>
      <c r="C854" s="63"/>
      <c r="G854" s="27"/>
      <c r="H854" s="63"/>
    </row>
    <row r="855" spans="2:8" x14ac:dyDescent="0.3">
      <c r="B855" s="27"/>
      <c r="C855" s="63"/>
      <c r="G855" s="27"/>
      <c r="H855" s="63"/>
    </row>
    <row r="856" spans="2:8" x14ac:dyDescent="0.3">
      <c r="B856" s="27"/>
      <c r="C856" s="63"/>
      <c r="G856" s="27"/>
      <c r="H856" s="63"/>
    </row>
    <row r="857" spans="2:8" x14ac:dyDescent="0.3">
      <c r="B857" s="27"/>
      <c r="C857" s="63"/>
      <c r="G857" s="27"/>
      <c r="H857" s="63"/>
    </row>
    <row r="858" spans="2:8" x14ac:dyDescent="0.3">
      <c r="B858" s="27"/>
      <c r="C858" s="63"/>
      <c r="G858" s="27"/>
      <c r="H858" s="63"/>
    </row>
    <row r="859" spans="2:8" x14ac:dyDescent="0.3">
      <c r="B859" s="27"/>
      <c r="C859" s="63"/>
      <c r="G859" s="27"/>
      <c r="H859" s="63"/>
    </row>
    <row r="860" spans="2:8" x14ac:dyDescent="0.3">
      <c r="B860" s="27"/>
      <c r="C860" s="63"/>
      <c r="G860" s="27"/>
      <c r="H860" s="63"/>
    </row>
    <row r="861" spans="2:8" x14ac:dyDescent="0.3">
      <c r="B861" s="27"/>
      <c r="C861" s="63"/>
      <c r="G861" s="27"/>
      <c r="H861" s="63"/>
    </row>
    <row r="862" spans="2:8" x14ac:dyDescent="0.3">
      <c r="B862" s="27"/>
      <c r="C862" s="63"/>
      <c r="G862" s="27"/>
      <c r="H862" s="63"/>
    </row>
    <row r="863" spans="2:8" x14ac:dyDescent="0.3">
      <c r="B863" s="27"/>
      <c r="C863" s="63"/>
      <c r="G863" s="27"/>
      <c r="H863" s="63"/>
    </row>
    <row r="864" spans="2:8" x14ac:dyDescent="0.3">
      <c r="B864" s="27"/>
      <c r="C864" s="63"/>
      <c r="G864" s="27"/>
      <c r="H864" s="63"/>
    </row>
    <row r="865" spans="2:8" x14ac:dyDescent="0.3">
      <c r="B865" s="27"/>
      <c r="C865" s="63"/>
      <c r="G865" s="27"/>
      <c r="H865" s="63"/>
    </row>
    <row r="866" spans="2:8" x14ac:dyDescent="0.3">
      <c r="B866" s="27"/>
      <c r="C866" s="63"/>
      <c r="G866" s="27"/>
      <c r="H866" s="63"/>
    </row>
    <row r="867" spans="2:8" x14ac:dyDescent="0.3">
      <c r="B867" s="27"/>
      <c r="C867" s="63"/>
      <c r="G867" s="27"/>
      <c r="H867" s="63"/>
    </row>
    <row r="868" spans="2:8" x14ac:dyDescent="0.3">
      <c r="B868" s="27"/>
      <c r="C868" s="63"/>
      <c r="G868" s="27"/>
      <c r="H868" s="63"/>
    </row>
    <row r="869" spans="2:8" x14ac:dyDescent="0.3">
      <c r="B869" s="27"/>
      <c r="C869" s="63"/>
      <c r="G869" s="27"/>
      <c r="H869" s="63"/>
    </row>
    <row r="870" spans="2:8" x14ac:dyDescent="0.3">
      <c r="B870" s="27"/>
      <c r="C870" s="63"/>
      <c r="G870" s="27"/>
      <c r="H870" s="63"/>
    </row>
    <row r="871" spans="2:8" x14ac:dyDescent="0.3">
      <c r="B871" s="27"/>
      <c r="C871" s="63"/>
      <c r="G871" s="27"/>
      <c r="H871" s="63"/>
    </row>
    <row r="872" spans="2:8" x14ac:dyDescent="0.3">
      <c r="B872" s="27"/>
      <c r="C872" s="63"/>
      <c r="G872" s="27"/>
      <c r="H872" s="63"/>
    </row>
    <row r="873" spans="2:8" x14ac:dyDescent="0.3">
      <c r="B873" s="27"/>
      <c r="C873" s="63"/>
      <c r="G873" s="27"/>
      <c r="H873" s="63"/>
    </row>
    <row r="874" spans="2:8" x14ac:dyDescent="0.3">
      <c r="B874" s="27"/>
      <c r="C874" s="63"/>
      <c r="G874" s="27"/>
      <c r="H874" s="63"/>
    </row>
    <row r="875" spans="2:8" x14ac:dyDescent="0.3">
      <c r="B875" s="27"/>
      <c r="C875" s="63"/>
      <c r="G875" s="27"/>
      <c r="H875" s="63"/>
    </row>
    <row r="876" spans="2:8" x14ac:dyDescent="0.3">
      <c r="B876" s="27"/>
      <c r="C876" s="63"/>
      <c r="G876" s="27"/>
      <c r="H876" s="63"/>
    </row>
    <row r="877" spans="2:8" x14ac:dyDescent="0.3">
      <c r="B877" s="27"/>
      <c r="C877" s="63"/>
      <c r="G877" s="27"/>
      <c r="H877" s="63"/>
    </row>
    <row r="878" spans="2:8" x14ac:dyDescent="0.3">
      <c r="B878" s="27"/>
      <c r="C878" s="63"/>
      <c r="G878" s="27"/>
      <c r="H878" s="63"/>
    </row>
    <row r="879" spans="2:8" x14ac:dyDescent="0.3">
      <c r="B879" s="27"/>
      <c r="C879" s="63"/>
      <c r="G879" s="27"/>
      <c r="H879" s="63"/>
    </row>
    <row r="880" spans="2:8" x14ac:dyDescent="0.3">
      <c r="B880" s="27"/>
      <c r="C880" s="63"/>
      <c r="G880" s="27"/>
      <c r="H880" s="63"/>
    </row>
    <row r="881" spans="2:8" x14ac:dyDescent="0.3">
      <c r="B881" s="27"/>
      <c r="C881" s="63"/>
      <c r="G881" s="27"/>
      <c r="H881" s="63"/>
    </row>
    <row r="882" spans="2:8" x14ac:dyDescent="0.3">
      <c r="B882" s="27"/>
      <c r="C882" s="63"/>
      <c r="G882" s="27"/>
      <c r="H882" s="63"/>
    </row>
    <row r="883" spans="2:8" x14ac:dyDescent="0.3">
      <c r="B883" s="27"/>
      <c r="C883" s="63"/>
      <c r="G883" s="27"/>
      <c r="H883" s="63"/>
    </row>
    <row r="884" spans="2:8" x14ac:dyDescent="0.3">
      <c r="B884" s="27"/>
      <c r="C884" s="63"/>
      <c r="G884" s="27"/>
      <c r="H884" s="63"/>
    </row>
    <row r="885" spans="2:8" x14ac:dyDescent="0.3">
      <c r="B885" s="27"/>
      <c r="C885" s="63"/>
      <c r="G885" s="27"/>
      <c r="H885" s="63"/>
    </row>
    <row r="886" spans="2:8" x14ac:dyDescent="0.3">
      <c r="B886" s="27"/>
      <c r="C886" s="63"/>
      <c r="G886" s="27"/>
      <c r="H886" s="63"/>
    </row>
    <row r="887" spans="2:8" x14ac:dyDescent="0.3">
      <c r="B887" s="27"/>
      <c r="C887" s="63"/>
      <c r="G887" s="27"/>
      <c r="H887" s="63"/>
    </row>
    <row r="888" spans="2:8" x14ac:dyDescent="0.3">
      <c r="B888" s="27"/>
      <c r="C888" s="63"/>
      <c r="G888" s="27"/>
      <c r="H888" s="63"/>
    </row>
    <row r="889" spans="2:8" x14ac:dyDescent="0.3">
      <c r="B889" s="27"/>
      <c r="C889" s="63"/>
      <c r="G889" s="27"/>
      <c r="H889" s="63"/>
    </row>
    <row r="890" spans="2:8" x14ac:dyDescent="0.3">
      <c r="B890" s="27"/>
      <c r="C890" s="63"/>
      <c r="G890" s="27"/>
      <c r="H890" s="63"/>
    </row>
    <row r="891" spans="2:8" x14ac:dyDescent="0.3">
      <c r="B891" s="27"/>
      <c r="C891" s="63"/>
      <c r="G891" s="27"/>
      <c r="H891" s="63"/>
    </row>
    <row r="892" spans="2:8" x14ac:dyDescent="0.3">
      <c r="B892" s="27"/>
      <c r="C892" s="63"/>
      <c r="G892" s="27"/>
      <c r="H892" s="63"/>
    </row>
    <row r="893" spans="2:8" x14ac:dyDescent="0.3">
      <c r="B893" s="27"/>
      <c r="C893" s="63"/>
      <c r="G893" s="27"/>
      <c r="H893" s="63"/>
    </row>
    <row r="894" spans="2:8" x14ac:dyDescent="0.3">
      <c r="B894" s="27"/>
      <c r="C894" s="63"/>
      <c r="G894" s="27"/>
      <c r="H894" s="63"/>
    </row>
    <row r="895" spans="2:8" x14ac:dyDescent="0.3">
      <c r="B895" s="27"/>
      <c r="C895" s="63"/>
      <c r="G895" s="27"/>
      <c r="H895" s="63"/>
    </row>
    <row r="896" spans="2:8" x14ac:dyDescent="0.3">
      <c r="B896" s="27"/>
      <c r="C896" s="63"/>
      <c r="G896" s="27"/>
      <c r="H896" s="63"/>
    </row>
    <row r="897" spans="2:8" x14ac:dyDescent="0.3">
      <c r="B897" s="27"/>
      <c r="C897" s="63"/>
      <c r="G897" s="27"/>
      <c r="H897" s="63"/>
    </row>
    <row r="898" spans="2:8" x14ac:dyDescent="0.3">
      <c r="B898" s="27"/>
      <c r="C898" s="63"/>
      <c r="G898" s="27"/>
      <c r="H898" s="63"/>
    </row>
    <row r="899" spans="2:8" x14ac:dyDescent="0.3">
      <c r="B899" s="27"/>
      <c r="C899" s="63"/>
      <c r="G899" s="27"/>
      <c r="H899" s="63"/>
    </row>
    <row r="900" spans="2:8" x14ac:dyDescent="0.3">
      <c r="B900" s="27"/>
      <c r="C900" s="63"/>
      <c r="G900" s="27"/>
      <c r="H900" s="63"/>
    </row>
    <row r="901" spans="2:8" x14ac:dyDescent="0.3">
      <c r="B901" s="27"/>
      <c r="C901" s="63"/>
      <c r="G901" s="27"/>
      <c r="H901" s="63"/>
    </row>
    <row r="902" spans="2:8" x14ac:dyDescent="0.3">
      <c r="B902" s="27"/>
      <c r="C902" s="63"/>
      <c r="G902" s="27"/>
      <c r="H902" s="63"/>
    </row>
    <row r="903" spans="2:8" x14ac:dyDescent="0.3">
      <c r="B903" s="27"/>
      <c r="C903" s="63"/>
      <c r="G903" s="27"/>
      <c r="H903" s="63"/>
    </row>
    <row r="904" spans="2:8" x14ac:dyDescent="0.3">
      <c r="B904" s="27"/>
      <c r="C904" s="63"/>
      <c r="G904" s="27"/>
      <c r="H904" s="63"/>
    </row>
    <row r="905" spans="2:8" x14ac:dyDescent="0.3">
      <c r="B905" s="27"/>
      <c r="C905" s="63"/>
      <c r="G905" s="27"/>
      <c r="H905" s="63"/>
    </row>
    <row r="906" spans="2:8" x14ac:dyDescent="0.3">
      <c r="B906" s="27"/>
      <c r="C906" s="63"/>
      <c r="G906" s="27"/>
      <c r="H906" s="63"/>
    </row>
    <row r="907" spans="2:8" x14ac:dyDescent="0.3">
      <c r="B907" s="27"/>
      <c r="C907" s="63"/>
      <c r="G907" s="27"/>
      <c r="H907" s="63"/>
    </row>
    <row r="908" spans="2:8" x14ac:dyDescent="0.3">
      <c r="B908" s="27"/>
      <c r="C908" s="63"/>
      <c r="G908" s="27"/>
      <c r="H908" s="63"/>
    </row>
    <row r="909" spans="2:8" x14ac:dyDescent="0.3">
      <c r="B909" s="27"/>
      <c r="C909" s="63"/>
      <c r="G909" s="27"/>
      <c r="H909" s="63"/>
    </row>
    <row r="910" spans="2:8" x14ac:dyDescent="0.3">
      <c r="B910" s="27"/>
      <c r="C910" s="63"/>
      <c r="G910" s="27"/>
      <c r="H910" s="63"/>
    </row>
    <row r="911" spans="2:8" x14ac:dyDescent="0.3">
      <c r="B911" s="27"/>
      <c r="C911" s="63"/>
      <c r="G911" s="27"/>
      <c r="H911" s="63"/>
    </row>
    <row r="912" spans="2:8" x14ac:dyDescent="0.3">
      <c r="B912" s="27"/>
      <c r="C912" s="63"/>
      <c r="G912" s="27"/>
      <c r="H912" s="63"/>
    </row>
    <row r="913" spans="2:8" x14ac:dyDescent="0.3">
      <c r="B913" s="27"/>
      <c r="C913" s="63"/>
      <c r="G913" s="27"/>
      <c r="H913" s="63"/>
    </row>
    <row r="914" spans="2:8" x14ac:dyDescent="0.3">
      <c r="B914" s="27"/>
      <c r="C914" s="63"/>
      <c r="G914" s="27"/>
      <c r="H914" s="63"/>
    </row>
    <row r="915" spans="2:8" x14ac:dyDescent="0.3">
      <c r="B915" s="27"/>
      <c r="C915" s="63"/>
      <c r="G915" s="27"/>
      <c r="H915" s="63"/>
    </row>
    <row r="916" spans="2:8" x14ac:dyDescent="0.3">
      <c r="B916" s="27"/>
      <c r="C916" s="63"/>
      <c r="G916" s="27"/>
      <c r="H916" s="63"/>
    </row>
    <row r="917" spans="2:8" x14ac:dyDescent="0.3">
      <c r="B917" s="27"/>
      <c r="C917" s="63"/>
      <c r="G917" s="27"/>
      <c r="H917" s="63"/>
    </row>
    <row r="918" spans="2:8" x14ac:dyDescent="0.3">
      <c r="B918" s="27"/>
      <c r="C918" s="63"/>
      <c r="G918" s="27"/>
      <c r="H918" s="63"/>
    </row>
    <row r="919" spans="2:8" x14ac:dyDescent="0.3">
      <c r="B919" s="27"/>
      <c r="C919" s="63"/>
      <c r="G919" s="27"/>
      <c r="H919" s="63"/>
    </row>
    <row r="920" spans="2:8" x14ac:dyDescent="0.3">
      <c r="B920" s="27"/>
      <c r="C920" s="63"/>
      <c r="G920" s="27"/>
      <c r="H920" s="63"/>
    </row>
    <row r="921" spans="2:8" x14ac:dyDescent="0.3">
      <c r="B921" s="27"/>
      <c r="C921" s="63"/>
      <c r="G921" s="27"/>
      <c r="H921" s="63"/>
    </row>
    <row r="922" spans="2:8" x14ac:dyDescent="0.3">
      <c r="B922" s="27"/>
      <c r="C922" s="63"/>
      <c r="G922" s="27"/>
      <c r="H922" s="63"/>
    </row>
    <row r="923" spans="2:8" x14ac:dyDescent="0.3">
      <c r="B923" s="27"/>
      <c r="C923" s="63"/>
      <c r="G923" s="27"/>
      <c r="H923" s="63"/>
    </row>
    <row r="924" spans="2:8" x14ac:dyDescent="0.3">
      <c r="B924" s="27"/>
      <c r="C924" s="63"/>
      <c r="G924" s="27"/>
      <c r="H924" s="63"/>
    </row>
    <row r="925" spans="2:8" x14ac:dyDescent="0.3">
      <c r="B925" s="27"/>
      <c r="C925" s="63"/>
      <c r="G925" s="27"/>
      <c r="H925" s="63"/>
    </row>
    <row r="926" spans="2:8" x14ac:dyDescent="0.3">
      <c r="B926" s="27"/>
      <c r="C926" s="63"/>
      <c r="G926" s="27"/>
      <c r="H926" s="63"/>
    </row>
    <row r="927" spans="2:8" x14ac:dyDescent="0.3">
      <c r="B927" s="27"/>
      <c r="C927" s="63"/>
      <c r="G927" s="27"/>
      <c r="H927" s="63"/>
    </row>
    <row r="928" spans="2:8" x14ac:dyDescent="0.3">
      <c r="B928" s="27"/>
      <c r="C928" s="63"/>
      <c r="G928" s="27"/>
      <c r="H928" s="63"/>
    </row>
    <row r="929" spans="2:8" x14ac:dyDescent="0.3">
      <c r="B929" s="27"/>
      <c r="C929" s="63"/>
      <c r="G929" s="27"/>
      <c r="H929" s="63"/>
    </row>
    <row r="930" spans="2:8" x14ac:dyDescent="0.3">
      <c r="B930" s="27"/>
      <c r="C930" s="63"/>
      <c r="G930" s="27"/>
      <c r="H930" s="63"/>
    </row>
    <row r="931" spans="2:8" x14ac:dyDescent="0.3">
      <c r="B931" s="27"/>
      <c r="C931" s="63"/>
      <c r="G931" s="27"/>
      <c r="H931" s="63"/>
    </row>
    <row r="932" spans="2:8" x14ac:dyDescent="0.3">
      <c r="B932" s="27"/>
      <c r="C932" s="63"/>
      <c r="G932" s="27"/>
      <c r="H932" s="63"/>
    </row>
    <row r="933" spans="2:8" x14ac:dyDescent="0.3">
      <c r="B933" s="27"/>
      <c r="C933" s="63"/>
      <c r="G933" s="27"/>
      <c r="H933" s="63"/>
    </row>
    <row r="934" spans="2:8" x14ac:dyDescent="0.3">
      <c r="B934" s="27"/>
      <c r="C934" s="63"/>
      <c r="G934" s="27"/>
      <c r="H934" s="63"/>
    </row>
    <row r="935" spans="2:8" x14ac:dyDescent="0.3">
      <c r="B935" s="27"/>
      <c r="C935" s="63"/>
      <c r="G935" s="27"/>
      <c r="H935" s="63"/>
    </row>
    <row r="936" spans="2:8" x14ac:dyDescent="0.3">
      <c r="B936" s="27"/>
      <c r="C936" s="63"/>
      <c r="G936" s="27"/>
      <c r="H936" s="63"/>
    </row>
    <row r="937" spans="2:8" x14ac:dyDescent="0.3">
      <c r="B937" s="27"/>
      <c r="C937" s="63"/>
      <c r="G937" s="27"/>
      <c r="H937" s="63"/>
    </row>
    <row r="938" spans="2:8" x14ac:dyDescent="0.3">
      <c r="B938" s="27"/>
      <c r="C938" s="63"/>
      <c r="G938" s="27"/>
      <c r="H938" s="63"/>
    </row>
    <row r="939" spans="2:8" x14ac:dyDescent="0.3">
      <c r="B939" s="27"/>
      <c r="C939" s="63"/>
      <c r="G939" s="27"/>
      <c r="H939" s="63"/>
    </row>
    <row r="940" spans="2:8" x14ac:dyDescent="0.3">
      <c r="B940" s="27"/>
      <c r="C940" s="63"/>
      <c r="G940" s="27"/>
      <c r="H940" s="63"/>
    </row>
    <row r="941" spans="2:8" x14ac:dyDescent="0.3">
      <c r="B941" s="27"/>
      <c r="C941" s="63"/>
      <c r="G941" s="27"/>
      <c r="H941" s="63"/>
    </row>
    <row r="942" spans="2:8" x14ac:dyDescent="0.3">
      <c r="B942" s="27"/>
      <c r="C942" s="63"/>
      <c r="G942" s="27"/>
      <c r="H942" s="63"/>
    </row>
    <row r="943" spans="2:8" x14ac:dyDescent="0.3">
      <c r="B943" s="27"/>
      <c r="C943" s="63"/>
      <c r="G943" s="27"/>
      <c r="H943" s="63"/>
    </row>
    <row r="944" spans="2:8" x14ac:dyDescent="0.3">
      <c r="B944" s="27"/>
      <c r="C944" s="63"/>
      <c r="G944" s="27"/>
      <c r="H944" s="63"/>
    </row>
    <row r="945" spans="2:8" x14ac:dyDescent="0.3">
      <c r="B945" s="27"/>
      <c r="C945" s="63"/>
      <c r="G945" s="27"/>
      <c r="H945" s="63"/>
    </row>
    <row r="946" spans="2:8" x14ac:dyDescent="0.3">
      <c r="B946" s="27"/>
      <c r="C946" s="63"/>
      <c r="G946" s="27"/>
      <c r="H946" s="63"/>
    </row>
    <row r="947" spans="2:8" x14ac:dyDescent="0.3">
      <c r="B947" s="27"/>
      <c r="C947" s="63"/>
      <c r="G947" s="27"/>
      <c r="H947" s="63"/>
    </row>
    <row r="948" spans="2:8" x14ac:dyDescent="0.3">
      <c r="B948" s="27"/>
      <c r="C948" s="63"/>
      <c r="G948" s="27"/>
      <c r="H948" s="63"/>
    </row>
    <row r="949" spans="2:8" x14ac:dyDescent="0.3">
      <c r="B949" s="27"/>
      <c r="C949" s="63"/>
      <c r="G949" s="27"/>
      <c r="H949" s="63"/>
    </row>
    <row r="950" spans="2:8" x14ac:dyDescent="0.3">
      <c r="B950" s="27"/>
      <c r="C950" s="63"/>
      <c r="G950" s="27"/>
      <c r="H950" s="63"/>
    </row>
    <row r="951" spans="2:8" x14ac:dyDescent="0.3">
      <c r="B951" s="27"/>
      <c r="C951" s="63"/>
      <c r="G951" s="27"/>
      <c r="H951" s="63"/>
    </row>
    <row r="952" spans="2:8" x14ac:dyDescent="0.3">
      <c r="B952" s="27"/>
      <c r="C952" s="63"/>
      <c r="G952" s="27"/>
      <c r="H952" s="63"/>
    </row>
    <row r="953" spans="2:8" x14ac:dyDescent="0.3">
      <c r="B953" s="27"/>
      <c r="C953" s="63"/>
      <c r="G953" s="27"/>
      <c r="H953" s="63"/>
    </row>
    <row r="954" spans="2:8" x14ac:dyDescent="0.3">
      <c r="B954" s="27"/>
      <c r="C954" s="63"/>
      <c r="G954" s="27"/>
      <c r="H954" s="63"/>
    </row>
    <row r="955" spans="2:8" x14ac:dyDescent="0.3">
      <c r="B955" s="27"/>
      <c r="C955" s="63"/>
      <c r="G955" s="27"/>
      <c r="H955" s="63"/>
    </row>
    <row r="956" spans="2:8" x14ac:dyDescent="0.3">
      <c r="B956" s="27"/>
      <c r="C956" s="63"/>
      <c r="G956" s="27"/>
      <c r="H956" s="63"/>
    </row>
    <row r="957" spans="2:8" x14ac:dyDescent="0.3">
      <c r="B957" s="27"/>
      <c r="C957" s="63"/>
      <c r="G957" s="27"/>
      <c r="H957" s="63"/>
    </row>
    <row r="958" spans="2:8" x14ac:dyDescent="0.3">
      <c r="B958" s="27"/>
      <c r="C958" s="63"/>
      <c r="G958" s="27"/>
      <c r="H958" s="63"/>
    </row>
    <row r="959" spans="2:8" x14ac:dyDescent="0.3">
      <c r="B959" s="27"/>
      <c r="C959" s="63"/>
      <c r="G959" s="27"/>
      <c r="H959" s="63"/>
    </row>
    <row r="960" spans="2:8" x14ac:dyDescent="0.3">
      <c r="B960" s="27"/>
      <c r="C960" s="63"/>
      <c r="G960" s="27"/>
      <c r="H960" s="63"/>
    </row>
    <row r="961" spans="2:8" x14ac:dyDescent="0.3">
      <c r="B961" s="27"/>
      <c r="C961" s="63"/>
      <c r="G961" s="27"/>
      <c r="H961" s="63"/>
    </row>
    <row r="962" spans="2:8" x14ac:dyDescent="0.3">
      <c r="B962" s="27"/>
      <c r="C962" s="63"/>
      <c r="G962" s="27"/>
      <c r="H962" s="63"/>
    </row>
    <row r="963" spans="2:8" x14ac:dyDescent="0.3">
      <c r="B963" s="27"/>
      <c r="C963" s="63"/>
      <c r="G963" s="27"/>
      <c r="H963" s="63"/>
    </row>
    <row r="964" spans="2:8" x14ac:dyDescent="0.3">
      <c r="B964" s="27"/>
      <c r="C964" s="63"/>
      <c r="G964" s="27"/>
      <c r="H964" s="63"/>
    </row>
    <row r="965" spans="2:8" x14ac:dyDescent="0.3">
      <c r="B965" s="27"/>
      <c r="C965" s="63"/>
      <c r="G965" s="27"/>
      <c r="H965" s="63"/>
    </row>
    <row r="966" spans="2:8" x14ac:dyDescent="0.3">
      <c r="B966" s="27"/>
      <c r="C966" s="63"/>
      <c r="G966" s="27"/>
      <c r="H966" s="63"/>
    </row>
    <row r="967" spans="2:8" x14ac:dyDescent="0.3">
      <c r="B967" s="27"/>
      <c r="C967" s="63"/>
      <c r="G967" s="27"/>
      <c r="H967" s="63"/>
    </row>
    <row r="968" spans="2:8" x14ac:dyDescent="0.3">
      <c r="B968" s="27"/>
      <c r="C968" s="63"/>
      <c r="G968" s="27"/>
      <c r="H968" s="63"/>
    </row>
    <row r="969" spans="2:8" x14ac:dyDescent="0.3">
      <c r="B969" s="27"/>
      <c r="C969" s="63"/>
      <c r="G969" s="27"/>
      <c r="H969" s="63"/>
    </row>
    <row r="970" spans="2:8" x14ac:dyDescent="0.3">
      <c r="B970" s="27"/>
      <c r="C970" s="63"/>
      <c r="G970" s="27"/>
      <c r="H970" s="63"/>
    </row>
    <row r="971" spans="2:8" x14ac:dyDescent="0.3">
      <c r="B971" s="27"/>
      <c r="C971" s="63"/>
      <c r="G971" s="27"/>
      <c r="H971" s="63"/>
    </row>
    <row r="972" spans="2:8" x14ac:dyDescent="0.3">
      <c r="B972" s="27"/>
      <c r="C972" s="63"/>
      <c r="G972" s="27"/>
      <c r="H972" s="63"/>
    </row>
    <row r="973" spans="2:8" x14ac:dyDescent="0.3">
      <c r="B973" s="27"/>
      <c r="C973" s="63"/>
      <c r="G973" s="27"/>
      <c r="H973" s="63"/>
    </row>
    <row r="974" spans="2:8" x14ac:dyDescent="0.3">
      <c r="B974" s="27"/>
      <c r="C974" s="63"/>
      <c r="G974" s="27"/>
      <c r="H974" s="63"/>
    </row>
    <row r="975" spans="2:8" x14ac:dyDescent="0.3">
      <c r="B975" s="27"/>
      <c r="C975" s="63"/>
      <c r="G975" s="27"/>
      <c r="H975" s="63"/>
    </row>
    <row r="976" spans="2:8" x14ac:dyDescent="0.3">
      <c r="B976" s="27"/>
      <c r="C976" s="63"/>
      <c r="G976" s="27"/>
      <c r="H976" s="63"/>
    </row>
    <row r="977" spans="2:8" x14ac:dyDescent="0.3">
      <c r="B977" s="27"/>
      <c r="C977" s="63"/>
      <c r="G977" s="27"/>
      <c r="H977" s="63"/>
    </row>
    <row r="978" spans="2:8" x14ac:dyDescent="0.3">
      <c r="B978" s="27"/>
      <c r="C978" s="63"/>
      <c r="G978" s="27"/>
      <c r="H978" s="63"/>
    </row>
    <row r="979" spans="2:8" x14ac:dyDescent="0.3">
      <c r="B979" s="27"/>
      <c r="C979" s="63"/>
      <c r="G979" s="27"/>
      <c r="H979" s="63"/>
    </row>
    <row r="980" spans="2:8" x14ac:dyDescent="0.3">
      <c r="B980" s="27"/>
      <c r="C980" s="63"/>
      <c r="G980" s="27"/>
      <c r="H980" s="63"/>
    </row>
    <row r="981" spans="2:8" x14ac:dyDescent="0.3">
      <c r="B981" s="27"/>
      <c r="C981" s="63"/>
      <c r="G981" s="27"/>
      <c r="H981" s="63"/>
    </row>
    <row r="982" spans="2:8" x14ac:dyDescent="0.3">
      <c r="B982" s="27"/>
      <c r="C982" s="63"/>
      <c r="G982" s="27"/>
      <c r="H982" s="63"/>
    </row>
    <row r="983" spans="2:8" x14ac:dyDescent="0.3">
      <c r="B983" s="27"/>
      <c r="C983" s="63"/>
      <c r="G983" s="27"/>
      <c r="H983" s="63"/>
    </row>
    <row r="984" spans="2:8" x14ac:dyDescent="0.3">
      <c r="B984" s="27"/>
      <c r="C984" s="63"/>
      <c r="G984" s="27"/>
      <c r="H984" s="63"/>
    </row>
    <row r="985" spans="2:8" x14ac:dyDescent="0.3">
      <c r="B985" s="27"/>
      <c r="C985" s="63"/>
      <c r="G985" s="27"/>
      <c r="H985" s="63"/>
    </row>
    <row r="986" spans="2:8" x14ac:dyDescent="0.3">
      <c r="B986" s="27"/>
      <c r="C986" s="63"/>
      <c r="G986" s="27"/>
      <c r="H986" s="63"/>
    </row>
    <row r="987" spans="2:8" x14ac:dyDescent="0.3">
      <c r="B987" s="27"/>
      <c r="C987" s="63"/>
      <c r="G987" s="27"/>
      <c r="H987" s="63"/>
    </row>
    <row r="988" spans="2:8" x14ac:dyDescent="0.3">
      <c r="B988" s="27"/>
      <c r="C988" s="63"/>
      <c r="G988" s="27"/>
      <c r="H988" s="63"/>
    </row>
    <row r="989" spans="2:8" x14ac:dyDescent="0.3">
      <c r="B989" s="27"/>
      <c r="C989" s="63"/>
      <c r="G989" s="27"/>
      <c r="H989" s="63"/>
    </row>
    <row r="990" spans="2:8" x14ac:dyDescent="0.3">
      <c r="B990" s="27"/>
      <c r="C990" s="63"/>
      <c r="G990" s="27"/>
      <c r="H990" s="63"/>
    </row>
    <row r="991" spans="2:8" x14ac:dyDescent="0.3">
      <c r="B991" s="27"/>
      <c r="C991" s="63"/>
      <c r="G991" s="27"/>
      <c r="H991" s="63"/>
    </row>
    <row r="992" spans="2:8" x14ac:dyDescent="0.3">
      <c r="B992" s="27"/>
      <c r="C992" s="63"/>
      <c r="G992" s="27"/>
      <c r="H992" s="63"/>
    </row>
    <row r="993" spans="2:8" x14ac:dyDescent="0.3">
      <c r="B993" s="27"/>
      <c r="C993" s="63"/>
      <c r="G993" s="27"/>
      <c r="H993" s="63"/>
    </row>
    <row r="994" spans="2:8" x14ac:dyDescent="0.3">
      <c r="B994" s="27"/>
      <c r="C994" s="63"/>
      <c r="G994" s="27"/>
      <c r="H994" s="63"/>
    </row>
    <row r="995" spans="2:8" x14ac:dyDescent="0.3">
      <c r="B995" s="27"/>
      <c r="C995" s="63"/>
      <c r="G995" s="27"/>
      <c r="H995" s="63"/>
    </row>
    <row r="996" spans="2:8" x14ac:dyDescent="0.3">
      <c r="B996" s="27"/>
      <c r="C996" s="63"/>
      <c r="G996" s="27"/>
      <c r="H996" s="63"/>
    </row>
    <row r="997" spans="2:8" x14ac:dyDescent="0.3">
      <c r="B997" s="27"/>
      <c r="C997" s="63"/>
      <c r="G997" s="27"/>
      <c r="H997" s="63"/>
    </row>
    <row r="998" spans="2:8" x14ac:dyDescent="0.3">
      <c r="B998" s="27"/>
      <c r="C998" s="63"/>
      <c r="G998" s="27"/>
      <c r="H998" s="63"/>
    </row>
    <row r="999" spans="2:8" x14ac:dyDescent="0.3">
      <c r="B999" s="27"/>
      <c r="C999" s="63"/>
      <c r="G999" s="27"/>
      <c r="H999" s="63"/>
    </row>
    <row r="1000" spans="2:8" x14ac:dyDescent="0.3">
      <c r="B1000" s="27"/>
      <c r="C1000" s="63"/>
      <c r="G1000" s="27"/>
      <c r="H1000" s="63"/>
    </row>
    <row r="1001" spans="2:8" x14ac:dyDescent="0.3">
      <c r="B1001" s="27"/>
      <c r="C1001" s="63"/>
      <c r="G1001" s="27"/>
      <c r="H1001" s="63"/>
    </row>
    <row r="1002" spans="2:8" x14ac:dyDescent="0.3">
      <c r="B1002" s="27"/>
      <c r="C1002" s="63"/>
      <c r="G1002" s="27"/>
      <c r="H1002" s="63"/>
    </row>
    <row r="1003" spans="2:8" x14ac:dyDescent="0.3">
      <c r="B1003" s="27"/>
      <c r="C1003" s="63"/>
      <c r="G1003" s="27"/>
      <c r="H1003" s="63"/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B28"/>
  <sheetViews>
    <sheetView zoomScale="70" zoomScaleNormal="70" workbookViewId="0">
      <pane ySplit="2" topLeftCell="A3" activePane="bottomLeft" state="frozen"/>
      <selection activeCell="L672" sqref="L672"/>
      <selection pane="bottomLeft" activeCell="U2" sqref="U2:X2"/>
    </sheetView>
  </sheetViews>
  <sheetFormatPr defaultRowHeight="16.5" x14ac:dyDescent="0.3"/>
  <cols>
    <col min="1" max="1" width="14.75" style="2" bestFit="1" customWidth="1"/>
    <col min="2" max="2" width="12.375" style="2" bestFit="1" customWidth="1"/>
    <col min="3" max="8" width="9.25" style="2" bestFit="1" customWidth="1"/>
    <col min="9" max="9" width="3.125" style="2" customWidth="1"/>
    <col min="10" max="11" width="9.125" style="2" customWidth="1"/>
    <col min="12" max="12" width="16" style="2" bestFit="1" customWidth="1"/>
    <col min="13" max="13" width="12.375" style="2" bestFit="1" customWidth="1"/>
    <col min="14" max="14" width="9.25" style="68" bestFit="1" customWidth="1"/>
    <col min="15" max="15" width="10.75" style="2" bestFit="1" customWidth="1"/>
    <col min="16" max="19" width="10.875" style="2" customWidth="1"/>
    <col min="20" max="20" width="11.75" style="1" bestFit="1" customWidth="1"/>
    <col min="21" max="24" width="9.625" style="1" bestFit="1" customWidth="1"/>
    <col min="25" max="25" width="9.125" style="2" bestFit="1" customWidth="1"/>
    <col min="26" max="26" width="9.375" style="2" bestFit="1" customWidth="1"/>
    <col min="27" max="27" width="9.125" style="2" bestFit="1" customWidth="1"/>
    <col min="28" max="28" width="11.25" style="2" customWidth="1"/>
    <col min="29" max="30" width="9.125" style="2" bestFit="1" customWidth="1"/>
    <col min="31" max="16384" width="9" style="2"/>
  </cols>
  <sheetData>
    <row r="1" spans="1:28" ht="82.5" x14ac:dyDescent="0.3">
      <c r="A1" s="66"/>
      <c r="B1" s="97" t="s">
        <v>130</v>
      </c>
      <c r="C1" s="97"/>
      <c r="D1" s="97"/>
      <c r="E1" s="97"/>
      <c r="F1" s="97"/>
      <c r="G1" s="97"/>
      <c r="H1" s="97"/>
      <c r="I1" s="97"/>
      <c r="J1" s="97"/>
      <c r="K1" s="97"/>
      <c r="L1" s="2" t="s">
        <v>113</v>
      </c>
      <c r="M1" s="67" t="s">
        <v>114</v>
      </c>
      <c r="O1" s="67" t="s">
        <v>115</v>
      </c>
      <c r="P1" s="41"/>
      <c r="Q1" s="69" t="s">
        <v>116</v>
      </c>
      <c r="R1" s="70">
        <v>0.625</v>
      </c>
      <c r="S1" s="69"/>
      <c r="T1" s="70"/>
    </row>
    <row r="2" spans="1:28" s="41" customFormat="1" ht="24" x14ac:dyDescent="0.3">
      <c r="B2" s="41" t="s">
        <v>117</v>
      </c>
      <c r="C2" s="41" t="s">
        <v>118</v>
      </c>
      <c r="D2" s="41" t="s">
        <v>119</v>
      </c>
      <c r="E2" s="41" t="s">
        <v>26</v>
      </c>
      <c r="F2" s="41" t="s">
        <v>28</v>
      </c>
      <c r="G2" s="41" t="s">
        <v>29</v>
      </c>
      <c r="H2" s="41" t="s">
        <v>31</v>
      </c>
      <c r="J2" s="41" t="s">
        <v>120</v>
      </c>
      <c r="K2" s="41" t="s">
        <v>121</v>
      </c>
      <c r="M2" s="71" t="s">
        <v>92</v>
      </c>
      <c r="N2" s="47" t="s">
        <v>122</v>
      </c>
      <c r="O2" s="71" t="s">
        <v>93</v>
      </c>
      <c r="P2" s="71" t="s">
        <v>123</v>
      </c>
      <c r="Q2" s="71" t="s">
        <v>124</v>
      </c>
      <c r="R2" s="71" t="s">
        <v>125</v>
      </c>
      <c r="S2" s="71" t="s">
        <v>126</v>
      </c>
      <c r="T2" s="72"/>
      <c r="U2" s="72"/>
      <c r="V2" s="72"/>
      <c r="W2" s="72"/>
      <c r="X2" s="72"/>
    </row>
    <row r="3" spans="1:28" x14ac:dyDescent="0.3">
      <c r="A3" s="48"/>
      <c r="B3" s="27"/>
      <c r="C3" s="63"/>
      <c r="D3" s="63"/>
      <c r="E3" s="73"/>
      <c r="F3" s="73"/>
      <c r="G3" s="73"/>
      <c r="H3" s="73"/>
      <c r="I3" s="73"/>
      <c r="J3" s="73"/>
      <c r="K3" s="73"/>
      <c r="L3" s="48"/>
      <c r="M3" s="27"/>
      <c r="N3" s="74"/>
      <c r="O3" s="63"/>
      <c r="P3" s="28"/>
      <c r="Q3" s="28"/>
      <c r="R3" s="28"/>
      <c r="S3" s="28"/>
      <c r="U3" s="75"/>
      <c r="V3" s="75"/>
      <c r="W3" s="75"/>
      <c r="X3" s="75"/>
    </row>
    <row r="4" spans="1:28" x14ac:dyDescent="0.3">
      <c r="A4" s="48">
        <f t="shared" ref="A4:A27" ca="1" si="0">+B4+C4</f>
        <v>44379.291666666664</v>
      </c>
      <c r="B4" s="27">
        <f t="shared" ref="B4:B10" ca="1" si="1">+B5</f>
        <v>44379</v>
      </c>
      <c r="C4" s="63">
        <v>0.29166666666666663</v>
      </c>
      <c r="D4" s="63" t="str">
        <f t="shared" ref="D4:D27" ca="1" si="2">TEXT(B4,"ddd")</f>
        <v>Fri</v>
      </c>
      <c r="E4" s="73">
        <f ca="1">IFERROR( VLOOKUP($A4, INFO!A:D,4,FALSE), E5)</f>
        <v>0.25469999999999998</v>
      </c>
      <c r="F4" s="73">
        <f ca="1">IFERROR( VLOOKUP($A4,  INFO!E:H,4,FALSE), F5)</f>
        <v>0.89100000000000001</v>
      </c>
      <c r="G4" s="75">
        <f ca="1">IFERROR(VLOOKUP($A4,  INFO!I:L, 4, FALSE),G5)</f>
        <v>1.4662999999999999</v>
      </c>
      <c r="H4" s="73">
        <f ca="1">IFERROR(VLOOKUP($A4,  INFO!M:P,4,FALSE),H5)</f>
        <v>2.0853999999999999</v>
      </c>
      <c r="I4" s="73"/>
      <c r="J4" s="73">
        <f t="shared" ref="J4:K27" ca="1" si="3">+G4-E4</f>
        <v>1.2116</v>
      </c>
      <c r="K4" s="73">
        <f t="shared" ca="1" si="3"/>
        <v>1.1943999999999999</v>
      </c>
      <c r="L4" s="48">
        <f t="shared" ref="L4:L27" ca="1" si="4">+M4+O4</f>
        <v>44378.958333333336</v>
      </c>
      <c r="M4" s="27">
        <f t="shared" ref="M4:M27" ca="1" si="5">IF(O4&lt;=$R$1,B4,M5)</f>
        <v>44378</v>
      </c>
      <c r="N4" s="74" t="str">
        <f t="shared" ref="N4:N27" ca="1" si="6">TEXT(M4,"ddd")</f>
        <v>Thu</v>
      </c>
      <c r="O4" s="63">
        <f>VLOOKUP(C4, [1]config!$I$2:$J$25,2,FALSE)</f>
        <v>0.95833333333333326</v>
      </c>
      <c r="P4" s="73">
        <f t="shared" ref="P4:P27" ca="1" si="7">100-10*E4</f>
        <v>97.453000000000003</v>
      </c>
      <c r="Q4" s="73">
        <f t="shared" ref="Q4:Q27" ca="1" si="8">100-10*G4</f>
        <v>85.337000000000003</v>
      </c>
      <c r="R4" s="73">
        <f t="shared" ref="R4:S27" ca="1" si="9">100-10*J4</f>
        <v>87.884</v>
      </c>
      <c r="S4" s="73">
        <f t="shared" ca="1" si="9"/>
        <v>88.055999999999997</v>
      </c>
      <c r="U4" s="75" t="e">
        <f ca="1">VLOOKUP($A4, INFO!A:D,4,FALSE)</f>
        <v>#N/A</v>
      </c>
      <c r="V4" s="75" t="e">
        <f ca="1">VLOOKUP($A4,  INFO!E:H,4,FALSE)</f>
        <v>#N/A</v>
      </c>
      <c r="W4" s="75" t="e">
        <f ca="1">VLOOKUP($A4, INFO!I:L,4,FALSE)</f>
        <v>#N/A</v>
      </c>
      <c r="X4" s="75" t="e">
        <f ca="1">VLOOKUP($A4,  INFO!M:P,4,FALSE)</f>
        <v>#N/A</v>
      </c>
      <c r="AB4" s="76"/>
    </row>
    <row r="5" spans="1:28" x14ac:dyDescent="0.3">
      <c r="A5" s="48">
        <f t="shared" ca="1" si="0"/>
        <v>44379.25</v>
      </c>
      <c r="B5" s="27">
        <f t="shared" ca="1" si="1"/>
        <v>44379</v>
      </c>
      <c r="C5" s="63">
        <v>0.25</v>
      </c>
      <c r="D5" s="63" t="str">
        <f t="shared" ca="1" si="2"/>
        <v>Fri</v>
      </c>
      <c r="E5" s="73">
        <f ca="1">IFERROR( VLOOKUP($A5, INFO!A:D,4,FALSE), E6)</f>
        <v>0.25469999999999998</v>
      </c>
      <c r="F5" s="73">
        <f ca="1">IFERROR( VLOOKUP($A5,  INFO!E:H,4,FALSE), F6)</f>
        <v>0.89100000000000001</v>
      </c>
      <c r="G5" s="75">
        <f ca="1">IFERROR(VLOOKUP($A5,  INFO!I:L, 4, FALSE),G6)</f>
        <v>1.4662999999999999</v>
      </c>
      <c r="H5" s="73">
        <f ca="1">IFERROR(VLOOKUP($A5,  INFO!M:P,4,FALSE),H6)</f>
        <v>2.0853999999999999</v>
      </c>
      <c r="I5" s="73"/>
      <c r="J5" s="73">
        <f t="shared" ca="1" si="3"/>
        <v>1.2116</v>
      </c>
      <c r="K5" s="73">
        <f t="shared" ca="1" si="3"/>
        <v>1.1943999999999999</v>
      </c>
      <c r="L5" s="48">
        <f t="shared" ca="1" si="4"/>
        <v>44378.916666666664</v>
      </c>
      <c r="M5" s="27">
        <f t="shared" ca="1" si="5"/>
        <v>44378</v>
      </c>
      <c r="N5" s="74" t="str">
        <f t="shared" ca="1" si="6"/>
        <v>Thu</v>
      </c>
      <c r="O5" s="63">
        <f>VLOOKUP(C5, [1]config!$I$2:$J$25,2,FALSE)</f>
        <v>0.91666666666666663</v>
      </c>
      <c r="P5" s="73">
        <f t="shared" ca="1" si="7"/>
        <v>97.453000000000003</v>
      </c>
      <c r="Q5" s="73">
        <f t="shared" ca="1" si="8"/>
        <v>85.337000000000003</v>
      </c>
      <c r="R5" s="73">
        <f t="shared" ca="1" si="9"/>
        <v>87.884</v>
      </c>
      <c r="S5" s="73">
        <f t="shared" ca="1" si="9"/>
        <v>88.055999999999997</v>
      </c>
      <c r="U5" s="75" t="e">
        <f ca="1">VLOOKUP($A5, INFO!A:D,4,FALSE)</f>
        <v>#N/A</v>
      </c>
      <c r="V5" s="75" t="e">
        <f ca="1">VLOOKUP($A5,  INFO!E:H,4,FALSE)</f>
        <v>#N/A</v>
      </c>
      <c r="W5" s="75" t="e">
        <f ca="1">VLOOKUP($A5, INFO!I:L,4,FALSE)</f>
        <v>#N/A</v>
      </c>
      <c r="X5" s="75" t="e">
        <f ca="1">VLOOKUP($A5,  INFO!M:P,4,FALSE)</f>
        <v>#N/A</v>
      </c>
      <c r="AB5" s="76"/>
    </row>
    <row r="6" spans="1:28" x14ac:dyDescent="0.3">
      <c r="A6" s="48">
        <f t="shared" ca="1" si="0"/>
        <v>44379.208333333336</v>
      </c>
      <c r="B6" s="27">
        <f t="shared" ca="1" si="1"/>
        <v>44379</v>
      </c>
      <c r="C6" s="63">
        <v>0.20833333333333331</v>
      </c>
      <c r="D6" s="63" t="str">
        <f t="shared" ca="1" si="2"/>
        <v>Fri</v>
      </c>
      <c r="E6" s="73">
        <f ca="1">IFERROR( VLOOKUP($A6, INFO!A:D,4,FALSE), E7)</f>
        <v>0.25469999999999998</v>
      </c>
      <c r="F6" s="73">
        <f ca="1">IFERROR( VLOOKUP($A6,  INFO!E:H,4,FALSE), F7)</f>
        <v>0.89100000000000001</v>
      </c>
      <c r="G6" s="75">
        <f ca="1">IFERROR(VLOOKUP($A6,  INFO!I:L, 4, FALSE),G7)</f>
        <v>1.4662999999999999</v>
      </c>
      <c r="H6" s="73">
        <f ca="1">IFERROR(VLOOKUP($A6,  INFO!M:P,4,FALSE),H7)</f>
        <v>2.0853999999999999</v>
      </c>
      <c r="I6" s="73"/>
      <c r="J6" s="73">
        <f t="shared" ca="1" si="3"/>
        <v>1.2116</v>
      </c>
      <c r="K6" s="73">
        <f t="shared" ca="1" si="3"/>
        <v>1.1943999999999999</v>
      </c>
      <c r="L6" s="48">
        <f t="shared" ca="1" si="4"/>
        <v>44378.875</v>
      </c>
      <c r="M6" s="27">
        <f t="shared" ca="1" si="5"/>
        <v>44378</v>
      </c>
      <c r="N6" s="74" t="str">
        <f t="shared" ca="1" si="6"/>
        <v>Thu</v>
      </c>
      <c r="O6" s="63">
        <f>VLOOKUP(C6, [1]config!$I$2:$J$25,2,FALSE)</f>
        <v>0.875</v>
      </c>
      <c r="P6" s="73">
        <f t="shared" ca="1" si="7"/>
        <v>97.453000000000003</v>
      </c>
      <c r="Q6" s="73">
        <f t="shared" ca="1" si="8"/>
        <v>85.337000000000003</v>
      </c>
      <c r="R6" s="73">
        <f t="shared" ca="1" si="9"/>
        <v>87.884</v>
      </c>
      <c r="S6" s="73">
        <f t="shared" ca="1" si="9"/>
        <v>88.055999999999997</v>
      </c>
      <c r="U6" s="75" t="e">
        <f ca="1">VLOOKUP($A6, INFO!A:D,4,FALSE)</f>
        <v>#N/A</v>
      </c>
      <c r="V6" s="75" t="e">
        <f ca="1">VLOOKUP($A6,  INFO!E:H,4,FALSE)</f>
        <v>#N/A</v>
      </c>
      <c r="W6" s="75" t="e">
        <f ca="1">VLOOKUP($A6, INFO!I:L,4,FALSE)</f>
        <v>#N/A</v>
      </c>
      <c r="X6" s="75" t="e">
        <f ca="1">VLOOKUP($A6,  INFO!M:P,4,FALSE)</f>
        <v>#N/A</v>
      </c>
      <c r="AB6" s="76"/>
    </row>
    <row r="7" spans="1:28" x14ac:dyDescent="0.3">
      <c r="A7" s="53">
        <f t="shared" ca="1" si="0"/>
        <v>44379.166666666664</v>
      </c>
      <c r="B7" s="54">
        <f t="shared" ca="1" si="1"/>
        <v>44379</v>
      </c>
      <c r="C7" s="77">
        <v>0.16666666666666666</v>
      </c>
      <c r="D7" s="77" t="str">
        <f t="shared" ca="1" si="2"/>
        <v>Fri</v>
      </c>
      <c r="E7" s="78">
        <f ca="1">IFERROR( VLOOKUP($A7, INFO!A:D,4,FALSE), E8)</f>
        <v>0.25469999999999998</v>
      </c>
      <c r="F7" s="78">
        <f ca="1">IFERROR( VLOOKUP($A7,  INFO!E:H,4,FALSE), F8)</f>
        <v>0.89100000000000001</v>
      </c>
      <c r="G7" s="78">
        <f ca="1">IFERROR(VLOOKUP($A7,  INFO!I:L, 4, FALSE),G8)</f>
        <v>1.4662999999999999</v>
      </c>
      <c r="H7" s="78">
        <f ca="1">IFERROR(VLOOKUP($A7,  INFO!M:P,4,FALSE),H8)</f>
        <v>2.0853999999999999</v>
      </c>
      <c r="I7" s="78"/>
      <c r="J7" s="78">
        <f t="shared" ca="1" si="3"/>
        <v>1.2116</v>
      </c>
      <c r="K7" s="78">
        <f t="shared" ca="1" si="3"/>
        <v>1.1943999999999999</v>
      </c>
      <c r="L7" s="53">
        <f t="shared" ca="1" si="4"/>
        <v>44378.833333333336</v>
      </c>
      <c r="M7" s="54">
        <f t="shared" ca="1" si="5"/>
        <v>44378</v>
      </c>
      <c r="N7" s="79" t="str">
        <f t="shared" ca="1" si="6"/>
        <v>Thu</v>
      </c>
      <c r="O7" s="77">
        <f>VLOOKUP(C7, [1]config!$I$2:$J$25,2,FALSE)</f>
        <v>0.83333333333333326</v>
      </c>
      <c r="P7" s="78">
        <f t="shared" ca="1" si="7"/>
        <v>97.453000000000003</v>
      </c>
      <c r="Q7" s="78">
        <f t="shared" ca="1" si="8"/>
        <v>85.337000000000003</v>
      </c>
      <c r="R7" s="78">
        <f t="shared" ca="1" si="9"/>
        <v>87.884</v>
      </c>
      <c r="S7" s="78">
        <f t="shared" ca="1" si="9"/>
        <v>88.055999999999997</v>
      </c>
      <c r="U7" s="75" t="e">
        <f ca="1">VLOOKUP($A7, INFO!A:D,4,FALSE)</f>
        <v>#N/A</v>
      </c>
      <c r="V7" s="75" t="e">
        <f ca="1">VLOOKUP($A7,  INFO!E:H,4,FALSE)</f>
        <v>#N/A</v>
      </c>
      <c r="W7" s="75" t="e">
        <f ca="1">VLOOKUP($A7, INFO!I:L,4,FALSE)</f>
        <v>#N/A</v>
      </c>
      <c r="X7" s="75" t="e">
        <f ca="1">VLOOKUP($A7,  INFO!M:P,4,FALSE)</f>
        <v>#N/A</v>
      </c>
      <c r="AB7" s="76"/>
    </row>
    <row r="8" spans="1:28" x14ac:dyDescent="0.3">
      <c r="A8" s="48">
        <f t="shared" ca="1" si="0"/>
        <v>44379.125</v>
      </c>
      <c r="B8" s="27">
        <f t="shared" ca="1" si="1"/>
        <v>44379</v>
      </c>
      <c r="C8" s="63">
        <v>0.125</v>
      </c>
      <c r="D8" s="63" t="str">
        <f t="shared" ca="1" si="2"/>
        <v>Fri</v>
      </c>
      <c r="E8" s="73">
        <f ca="1">IFERROR( VLOOKUP($A8, INFO!A:D,4,FALSE), E9)</f>
        <v>0.25469999999999998</v>
      </c>
      <c r="F8" s="73">
        <f ca="1">IFERROR( VLOOKUP($A8,  INFO!E:H,4,FALSE), F9)</f>
        <v>0.89100000000000001</v>
      </c>
      <c r="G8" s="75">
        <f ca="1">IFERROR(VLOOKUP($A8,  INFO!I:L, 4, FALSE),G9)</f>
        <v>1.4662999999999999</v>
      </c>
      <c r="H8" s="73">
        <f ca="1">IFERROR(VLOOKUP($A8,  INFO!M:P,4,FALSE),H9)</f>
        <v>2.0853999999999999</v>
      </c>
      <c r="I8" s="73"/>
      <c r="J8" s="73">
        <f t="shared" ca="1" si="3"/>
        <v>1.2116</v>
      </c>
      <c r="K8" s="73">
        <f t="shared" ca="1" si="3"/>
        <v>1.1943999999999999</v>
      </c>
      <c r="L8" s="48">
        <f t="shared" ca="1" si="4"/>
        <v>44378.791666666664</v>
      </c>
      <c r="M8" s="27">
        <f t="shared" ca="1" si="5"/>
        <v>44378</v>
      </c>
      <c r="N8" s="74" t="str">
        <f t="shared" ca="1" si="6"/>
        <v>Thu</v>
      </c>
      <c r="O8" s="63">
        <f>VLOOKUP(C8, [1]config!$I$2:$J$25,2,FALSE)</f>
        <v>0.79166666666666663</v>
      </c>
      <c r="P8" s="73">
        <f t="shared" ca="1" si="7"/>
        <v>97.453000000000003</v>
      </c>
      <c r="Q8" s="73">
        <f t="shared" ca="1" si="8"/>
        <v>85.337000000000003</v>
      </c>
      <c r="R8" s="73">
        <f t="shared" ca="1" si="9"/>
        <v>87.884</v>
      </c>
      <c r="S8" s="73">
        <f t="shared" ca="1" si="9"/>
        <v>88.055999999999997</v>
      </c>
      <c r="U8" s="75" t="e">
        <f ca="1">VLOOKUP($A8, INFO!A:D,4,FALSE)</f>
        <v>#N/A</v>
      </c>
      <c r="V8" s="75" t="e">
        <f ca="1">VLOOKUP($A8,  INFO!E:H,4,FALSE)</f>
        <v>#N/A</v>
      </c>
      <c r="W8" s="75" t="e">
        <f ca="1">VLOOKUP($A8, INFO!I:L,4,FALSE)</f>
        <v>#N/A</v>
      </c>
      <c r="X8" s="75" t="e">
        <f ca="1">VLOOKUP($A8,  INFO!M:P,4,FALSE)</f>
        <v>#N/A</v>
      </c>
      <c r="AB8" s="76"/>
    </row>
    <row r="9" spans="1:28" x14ac:dyDescent="0.3">
      <c r="A9" s="48">
        <f t="shared" ca="1" si="0"/>
        <v>44379.083333333336</v>
      </c>
      <c r="B9" s="27">
        <f t="shared" ca="1" si="1"/>
        <v>44379</v>
      </c>
      <c r="C9" s="63">
        <v>8.3333333333333329E-2</v>
      </c>
      <c r="D9" s="63" t="str">
        <f t="shared" ca="1" si="2"/>
        <v>Fri</v>
      </c>
      <c r="E9" s="73">
        <f ca="1">IFERROR( VLOOKUP($A9, INFO!A:D,4,FALSE), E10)</f>
        <v>0.25469999999999998</v>
      </c>
      <c r="F9" s="73">
        <f ca="1">IFERROR( VLOOKUP($A9,  INFO!E:H,4,FALSE), F10)</f>
        <v>0.89100000000000001</v>
      </c>
      <c r="G9" s="75">
        <f ca="1">IFERROR(VLOOKUP($A9,  INFO!I:L, 4, FALSE),G10)</f>
        <v>1.4662999999999999</v>
      </c>
      <c r="H9" s="73">
        <f ca="1">IFERROR(VLOOKUP($A9,  INFO!M:P,4,FALSE),H10)</f>
        <v>2.0853999999999999</v>
      </c>
      <c r="I9" s="73"/>
      <c r="J9" s="73">
        <f t="shared" ca="1" si="3"/>
        <v>1.2116</v>
      </c>
      <c r="K9" s="73">
        <f t="shared" ca="1" si="3"/>
        <v>1.1943999999999999</v>
      </c>
      <c r="L9" s="48">
        <f t="shared" ca="1" si="4"/>
        <v>44378.75</v>
      </c>
      <c r="M9" s="27">
        <f t="shared" ca="1" si="5"/>
        <v>44378</v>
      </c>
      <c r="N9" s="74" t="str">
        <f t="shared" ca="1" si="6"/>
        <v>Thu</v>
      </c>
      <c r="O9" s="63">
        <f>VLOOKUP(C9, [1]config!$I$2:$J$25,2,FALSE)</f>
        <v>0.75</v>
      </c>
      <c r="P9" s="73">
        <f t="shared" ca="1" si="7"/>
        <v>97.453000000000003</v>
      </c>
      <c r="Q9" s="73">
        <f t="shared" ca="1" si="8"/>
        <v>85.337000000000003</v>
      </c>
      <c r="R9" s="73">
        <f t="shared" ca="1" si="9"/>
        <v>87.884</v>
      </c>
      <c r="S9" s="73">
        <f t="shared" ca="1" si="9"/>
        <v>88.055999999999997</v>
      </c>
      <c r="U9" s="75" t="e">
        <f ca="1">VLOOKUP($A9, INFO!A:D,4,FALSE)</f>
        <v>#N/A</v>
      </c>
      <c r="V9" s="75" t="e">
        <f ca="1">VLOOKUP($A9,  INFO!E:H,4,FALSE)</f>
        <v>#N/A</v>
      </c>
      <c r="W9" s="75" t="e">
        <f ca="1">VLOOKUP($A9, INFO!I:L,4,FALSE)</f>
        <v>#N/A</v>
      </c>
      <c r="X9" s="75" t="e">
        <f ca="1">VLOOKUP($A9,  INFO!M:P,4,FALSE)</f>
        <v>#N/A</v>
      </c>
      <c r="AB9" s="76"/>
    </row>
    <row r="10" spans="1:28" x14ac:dyDescent="0.3">
      <c r="A10" s="53">
        <f t="shared" ca="1" si="0"/>
        <v>44379.041666666664</v>
      </c>
      <c r="B10" s="54">
        <f t="shared" ca="1" si="1"/>
        <v>44379</v>
      </c>
      <c r="C10" s="77">
        <v>4.1666666666666664E-2</v>
      </c>
      <c r="D10" s="77" t="str">
        <f t="shared" ca="1" si="2"/>
        <v>Fri</v>
      </c>
      <c r="E10" s="78">
        <f ca="1">IFERROR( VLOOKUP($A10, INFO!A:D,4,FALSE), E11)</f>
        <v>0.25469999999999998</v>
      </c>
      <c r="F10" s="78">
        <f ca="1">IFERROR( VLOOKUP($A10,  INFO!E:H,4,FALSE), F11)</f>
        <v>0.89100000000000001</v>
      </c>
      <c r="G10" s="78">
        <f ca="1">IFERROR(VLOOKUP($A10,  INFO!I:L, 4, FALSE),G11)</f>
        <v>1.4662999999999999</v>
      </c>
      <c r="H10" s="78">
        <f ca="1">IFERROR(VLOOKUP($A10,  INFO!M:P,4,FALSE),H11)</f>
        <v>2.0853999999999999</v>
      </c>
      <c r="I10" s="78"/>
      <c r="J10" s="78">
        <f t="shared" ca="1" si="3"/>
        <v>1.2116</v>
      </c>
      <c r="K10" s="78">
        <f t="shared" ca="1" si="3"/>
        <v>1.1943999999999999</v>
      </c>
      <c r="L10" s="53">
        <f t="shared" ca="1" si="4"/>
        <v>44378.708333333336</v>
      </c>
      <c r="M10" s="54">
        <f t="shared" ca="1" si="5"/>
        <v>44378</v>
      </c>
      <c r="N10" s="79" t="str">
        <f t="shared" ca="1" si="6"/>
        <v>Thu</v>
      </c>
      <c r="O10" s="77">
        <f>VLOOKUP(C10, [1]config!$I$2:$J$25,2,FALSE)</f>
        <v>0.70833333333333326</v>
      </c>
      <c r="P10" s="78">
        <f t="shared" ca="1" si="7"/>
        <v>97.453000000000003</v>
      </c>
      <c r="Q10" s="78">
        <f t="shared" ca="1" si="8"/>
        <v>85.337000000000003</v>
      </c>
      <c r="R10" s="78">
        <f t="shared" ca="1" si="9"/>
        <v>87.884</v>
      </c>
      <c r="S10" s="78">
        <f t="shared" ca="1" si="9"/>
        <v>88.055999999999997</v>
      </c>
      <c r="U10" s="75" t="e">
        <f ca="1">VLOOKUP($A10, INFO!A:D,4,FALSE)</f>
        <v>#N/A</v>
      </c>
      <c r="V10" s="75" t="e">
        <f ca="1">VLOOKUP($A10,  INFO!E:H,4,FALSE)</f>
        <v>#N/A</v>
      </c>
      <c r="W10" s="75" t="e">
        <f ca="1">VLOOKUP($A10, INFO!I:L,4,FALSE)</f>
        <v>#N/A</v>
      </c>
      <c r="X10" s="75" t="e">
        <f ca="1">VLOOKUP($A10,  INFO!M:P,4,FALSE)</f>
        <v>#N/A</v>
      </c>
      <c r="AB10" s="76"/>
    </row>
    <row r="11" spans="1:28" x14ac:dyDescent="0.3">
      <c r="A11" s="48">
        <f t="shared" ca="1" si="0"/>
        <v>44379</v>
      </c>
      <c r="B11" s="27">
        <f ca="1">+B12+1</f>
        <v>44379</v>
      </c>
      <c r="C11" s="63">
        <v>0</v>
      </c>
      <c r="D11" s="63" t="str">
        <f t="shared" ca="1" si="2"/>
        <v>Fri</v>
      </c>
      <c r="E11" s="73">
        <f ca="1">IFERROR( VLOOKUP($A11, INFO!A:D,4,FALSE), E12)</f>
        <v>0.25469999999999998</v>
      </c>
      <c r="F11" s="73">
        <f ca="1">IFERROR( VLOOKUP($A11,  INFO!E:H,4,FALSE), F12)</f>
        <v>0.89100000000000001</v>
      </c>
      <c r="G11" s="75">
        <f ca="1">IFERROR(VLOOKUP($A11,  INFO!I:L, 4, FALSE),G12)</f>
        <v>1.4662999999999999</v>
      </c>
      <c r="H11" s="73">
        <f ca="1">IFERROR(VLOOKUP($A11,  INFO!M:P,4,FALSE),H12)</f>
        <v>2.0853999999999999</v>
      </c>
      <c r="I11" s="73"/>
      <c r="J11" s="73">
        <f t="shared" ca="1" si="3"/>
        <v>1.2116</v>
      </c>
      <c r="K11" s="73">
        <f t="shared" ca="1" si="3"/>
        <v>1.1943999999999999</v>
      </c>
      <c r="L11" s="48">
        <f t="shared" ca="1" si="4"/>
        <v>44378.666666666664</v>
      </c>
      <c r="M11" s="27">
        <f t="shared" ca="1" si="5"/>
        <v>44378</v>
      </c>
      <c r="N11" s="74" t="str">
        <f t="shared" ca="1" si="6"/>
        <v>Thu</v>
      </c>
      <c r="O11" s="63">
        <f>VLOOKUP(C11, [1]config!$I$2:$J$25,2,FALSE)</f>
        <v>0.66666666666666663</v>
      </c>
      <c r="P11" s="73">
        <f t="shared" ca="1" si="7"/>
        <v>97.453000000000003</v>
      </c>
      <c r="Q11" s="73">
        <f t="shared" ca="1" si="8"/>
        <v>85.337000000000003</v>
      </c>
      <c r="R11" s="73">
        <f t="shared" ca="1" si="9"/>
        <v>87.884</v>
      </c>
      <c r="S11" s="73">
        <f t="shared" ca="1" si="9"/>
        <v>88.055999999999997</v>
      </c>
      <c r="U11" s="75" t="e">
        <f ca="1">VLOOKUP($A11, INFO!A:D,4,FALSE)</f>
        <v>#N/A</v>
      </c>
      <c r="V11" s="75" t="e">
        <f ca="1">VLOOKUP($A11,  INFO!E:H,4,FALSE)</f>
        <v>#N/A</v>
      </c>
      <c r="W11" s="75" t="e">
        <f ca="1">VLOOKUP($A11, INFO!I:L,4,FALSE)</f>
        <v>#N/A</v>
      </c>
      <c r="X11" s="75" t="e">
        <f ca="1">VLOOKUP($A11,  INFO!M:P,4,FALSE)</f>
        <v>#N/A</v>
      </c>
      <c r="AB11" s="76"/>
    </row>
    <row r="12" spans="1:28" x14ac:dyDescent="0.3">
      <c r="A12" s="48">
        <f t="shared" ca="1" si="0"/>
        <v>44378.958333333336</v>
      </c>
      <c r="B12" s="27">
        <f t="shared" ref="B12:B26" ca="1" si="10">+B13</f>
        <v>44378</v>
      </c>
      <c r="C12" s="63">
        <v>0.95833333333333326</v>
      </c>
      <c r="D12" s="63" t="str">
        <f t="shared" ca="1" si="2"/>
        <v>Thu</v>
      </c>
      <c r="E12" s="73">
        <f ca="1">IFERROR( VLOOKUP($A12, INFO!A:D,4,FALSE), E13)</f>
        <v>0.25469999999999998</v>
      </c>
      <c r="F12" s="73">
        <f ca="1">IFERROR( VLOOKUP($A12,  INFO!E:H,4,FALSE), F13)</f>
        <v>0.89100000000000001</v>
      </c>
      <c r="G12" s="75">
        <f ca="1">IFERROR(VLOOKUP($A12,  INFO!I:L, 4, FALSE),G13)</f>
        <v>1.4662999999999999</v>
      </c>
      <c r="H12" s="73">
        <f ca="1">IFERROR(VLOOKUP($A12,  INFO!M:P,4,FALSE),H13)</f>
        <v>2.0853999999999999</v>
      </c>
      <c r="I12" s="73"/>
      <c r="J12" s="73">
        <f t="shared" ca="1" si="3"/>
        <v>1.2116</v>
      </c>
      <c r="K12" s="73">
        <f t="shared" ca="1" si="3"/>
        <v>1.1943999999999999</v>
      </c>
      <c r="L12" s="48">
        <f t="shared" ca="1" si="4"/>
        <v>44378.625</v>
      </c>
      <c r="M12" s="27">
        <f t="shared" ca="1" si="5"/>
        <v>44378</v>
      </c>
      <c r="N12" s="74" t="str">
        <f t="shared" ca="1" si="6"/>
        <v>Thu</v>
      </c>
      <c r="O12" s="63">
        <f>VLOOKUP(C12, [1]config!$I$2:$J$25,2,FALSE)</f>
        <v>0.625</v>
      </c>
      <c r="P12" s="73">
        <f t="shared" ca="1" si="7"/>
        <v>97.453000000000003</v>
      </c>
      <c r="Q12" s="73">
        <f t="shared" ca="1" si="8"/>
        <v>85.337000000000003</v>
      </c>
      <c r="R12" s="73">
        <f t="shared" ca="1" si="9"/>
        <v>87.884</v>
      </c>
      <c r="S12" s="73">
        <f t="shared" ca="1" si="9"/>
        <v>88.055999999999997</v>
      </c>
      <c r="U12" s="75" t="e">
        <f ca="1">VLOOKUP($A12, INFO!A:D,4,FALSE)</f>
        <v>#N/A</v>
      </c>
      <c r="V12" s="75" t="e">
        <f ca="1">VLOOKUP($A12,  INFO!E:H,4,FALSE)</f>
        <v>#N/A</v>
      </c>
      <c r="W12" s="75" t="e">
        <f ca="1">VLOOKUP($A12, INFO!I:L,4,FALSE)</f>
        <v>#N/A</v>
      </c>
      <c r="X12" s="75" t="e">
        <f ca="1">VLOOKUP($A12,  INFO!M:P,4,FALSE)</f>
        <v>#N/A</v>
      </c>
      <c r="AB12" s="76"/>
    </row>
    <row r="13" spans="1:28" x14ac:dyDescent="0.3">
      <c r="A13" s="53">
        <f t="shared" ca="1" si="0"/>
        <v>44378.916666666664</v>
      </c>
      <c r="B13" s="54">
        <f t="shared" ca="1" si="10"/>
        <v>44378</v>
      </c>
      <c r="C13" s="77">
        <v>0.91666666666666663</v>
      </c>
      <c r="D13" s="77" t="str">
        <f t="shared" ca="1" si="2"/>
        <v>Thu</v>
      </c>
      <c r="E13" s="78">
        <f ca="1">IFERROR( VLOOKUP($A13, INFO!A:D,4,FALSE), E14)</f>
        <v>0.25469999999999998</v>
      </c>
      <c r="F13" s="78">
        <f ca="1">IFERROR( VLOOKUP($A13,  INFO!E:H,4,FALSE), F14)</f>
        <v>0.89100000000000001</v>
      </c>
      <c r="G13" s="78">
        <f ca="1">IFERROR(VLOOKUP($A13,  INFO!I:L, 4, FALSE),G14)</f>
        <v>1.4662999999999999</v>
      </c>
      <c r="H13" s="78">
        <f ca="1">IFERROR(VLOOKUP($A13,  INFO!M:P,4,FALSE),H14)</f>
        <v>2.0853999999999999</v>
      </c>
      <c r="I13" s="78"/>
      <c r="J13" s="78">
        <f t="shared" ca="1" si="3"/>
        <v>1.2116</v>
      </c>
      <c r="K13" s="78">
        <f t="shared" ca="1" si="3"/>
        <v>1.1943999999999999</v>
      </c>
      <c r="L13" s="53">
        <f t="shared" ca="1" si="4"/>
        <v>44378.583333333336</v>
      </c>
      <c r="M13" s="54">
        <f t="shared" ca="1" si="5"/>
        <v>44378</v>
      </c>
      <c r="N13" s="79" t="str">
        <f t="shared" ca="1" si="6"/>
        <v>Thu</v>
      </c>
      <c r="O13" s="77">
        <f>VLOOKUP(C13, [1]config!$I$2:$J$25,2,FALSE)</f>
        <v>0.58333333333333326</v>
      </c>
      <c r="P13" s="78">
        <f t="shared" ca="1" si="7"/>
        <v>97.453000000000003</v>
      </c>
      <c r="Q13" s="78">
        <f t="shared" ca="1" si="8"/>
        <v>85.337000000000003</v>
      </c>
      <c r="R13" s="78">
        <f t="shared" ca="1" si="9"/>
        <v>87.884</v>
      </c>
      <c r="S13" s="78">
        <f t="shared" ca="1" si="9"/>
        <v>88.055999999999997</v>
      </c>
      <c r="U13" s="75" t="e">
        <f ca="1">VLOOKUP($A13, INFO!A:D,4,FALSE)</f>
        <v>#N/A</v>
      </c>
      <c r="V13" s="75" t="e">
        <f ca="1">VLOOKUP($A13,  INFO!E:H,4,FALSE)</f>
        <v>#N/A</v>
      </c>
      <c r="W13" s="75" t="e">
        <f ca="1">VLOOKUP($A13, INFO!I:L,4,FALSE)</f>
        <v>#N/A</v>
      </c>
      <c r="X13" s="75" t="e">
        <f ca="1">VLOOKUP($A13,  INFO!M:P,4,FALSE)</f>
        <v>#N/A</v>
      </c>
      <c r="AB13" s="76"/>
    </row>
    <row r="14" spans="1:28" x14ac:dyDescent="0.3">
      <c r="A14" s="48">
        <f t="shared" ca="1" si="0"/>
        <v>44378.875</v>
      </c>
      <c r="B14" s="27">
        <f t="shared" ca="1" si="10"/>
        <v>44378</v>
      </c>
      <c r="C14" s="63">
        <v>0.875</v>
      </c>
      <c r="D14" s="63" t="str">
        <f t="shared" ca="1" si="2"/>
        <v>Thu</v>
      </c>
      <c r="E14" s="73">
        <f ca="1">IFERROR( VLOOKUP($A14, INFO!A:D,4,FALSE), E15)</f>
        <v>0.25469999999999998</v>
      </c>
      <c r="F14" s="73">
        <f ca="1">IFERROR( VLOOKUP($A14,  INFO!E:H,4,FALSE), F15)</f>
        <v>0.89100000000000001</v>
      </c>
      <c r="G14" s="75">
        <f ca="1">IFERROR(VLOOKUP($A14,  INFO!I:L, 4, FALSE),G15)</f>
        <v>1.4662999999999999</v>
      </c>
      <c r="H14" s="73">
        <f ca="1">IFERROR(VLOOKUP($A14,  INFO!M:P,4,FALSE),H15)</f>
        <v>2.0853999999999999</v>
      </c>
      <c r="I14" s="73"/>
      <c r="J14" s="73">
        <f t="shared" ca="1" si="3"/>
        <v>1.2116</v>
      </c>
      <c r="K14" s="73">
        <f t="shared" ca="1" si="3"/>
        <v>1.1943999999999999</v>
      </c>
      <c r="L14" s="48">
        <f t="shared" ca="1" si="4"/>
        <v>44378.541666666664</v>
      </c>
      <c r="M14" s="27">
        <f t="shared" ca="1" si="5"/>
        <v>44378</v>
      </c>
      <c r="N14" s="74" t="str">
        <f t="shared" ca="1" si="6"/>
        <v>Thu</v>
      </c>
      <c r="O14" s="63">
        <f>VLOOKUP(C14, [1]config!$I$2:$J$25,2,FALSE)</f>
        <v>0.54166666666666663</v>
      </c>
      <c r="P14" s="73">
        <f t="shared" ca="1" si="7"/>
        <v>97.453000000000003</v>
      </c>
      <c r="Q14" s="73">
        <f t="shared" ca="1" si="8"/>
        <v>85.337000000000003</v>
      </c>
      <c r="R14" s="73">
        <f t="shared" ca="1" si="9"/>
        <v>87.884</v>
      </c>
      <c r="S14" s="73">
        <f t="shared" ca="1" si="9"/>
        <v>88.055999999999997</v>
      </c>
      <c r="U14" s="75" t="e">
        <f ca="1">VLOOKUP($A14, INFO!A:D,4,FALSE)</f>
        <v>#N/A</v>
      </c>
      <c r="V14" s="75" t="e">
        <f ca="1">VLOOKUP($A14,  INFO!E:H,4,FALSE)</f>
        <v>#N/A</v>
      </c>
      <c r="W14" s="75" t="e">
        <f ca="1">VLOOKUP($A14, INFO!I:L,4,FALSE)</f>
        <v>#N/A</v>
      </c>
      <c r="X14" s="75" t="e">
        <f ca="1">VLOOKUP($A14,  INFO!M:P,4,FALSE)</f>
        <v>#N/A</v>
      </c>
      <c r="AB14" s="76"/>
    </row>
    <row r="15" spans="1:28" x14ac:dyDescent="0.3">
      <c r="A15" s="48">
        <f t="shared" ca="1" si="0"/>
        <v>44378.833333333336</v>
      </c>
      <c r="B15" s="27">
        <f t="shared" ca="1" si="10"/>
        <v>44378</v>
      </c>
      <c r="C15" s="63">
        <v>0.83333333333333326</v>
      </c>
      <c r="D15" s="63" t="str">
        <f t="shared" ca="1" si="2"/>
        <v>Thu</v>
      </c>
      <c r="E15" s="73">
        <f ca="1">IFERROR( VLOOKUP($A15, INFO!A:D,4,FALSE), E16)</f>
        <v>0.25469999999999998</v>
      </c>
      <c r="F15" s="73">
        <f ca="1">IFERROR( VLOOKUP($A15,  INFO!E:H,4,FALSE), F16)</f>
        <v>0.89100000000000001</v>
      </c>
      <c r="G15" s="75">
        <f ca="1">IFERROR(VLOOKUP($A15,  INFO!I:L, 4, FALSE),G16)</f>
        <v>1.4662999999999999</v>
      </c>
      <c r="H15" s="73">
        <f ca="1">IFERROR(VLOOKUP($A15,  INFO!M:P,4,FALSE),H16)</f>
        <v>2.0853999999999999</v>
      </c>
      <c r="I15" s="73"/>
      <c r="J15" s="73">
        <f t="shared" ca="1" si="3"/>
        <v>1.2116</v>
      </c>
      <c r="K15" s="73">
        <f t="shared" ca="1" si="3"/>
        <v>1.1943999999999999</v>
      </c>
      <c r="L15" s="48">
        <f t="shared" ca="1" si="4"/>
        <v>44378.5</v>
      </c>
      <c r="M15" s="27">
        <f t="shared" ca="1" si="5"/>
        <v>44378</v>
      </c>
      <c r="N15" s="74" t="str">
        <f t="shared" ca="1" si="6"/>
        <v>Thu</v>
      </c>
      <c r="O15" s="63">
        <f>VLOOKUP(C15, [1]config!$I$2:$J$25,2,FALSE)</f>
        <v>0.5</v>
      </c>
      <c r="P15" s="73">
        <f t="shared" ca="1" si="7"/>
        <v>97.453000000000003</v>
      </c>
      <c r="Q15" s="73">
        <f t="shared" ca="1" si="8"/>
        <v>85.337000000000003</v>
      </c>
      <c r="R15" s="73">
        <f t="shared" ca="1" si="9"/>
        <v>87.884</v>
      </c>
      <c r="S15" s="73">
        <f t="shared" ca="1" si="9"/>
        <v>88.055999999999997</v>
      </c>
      <c r="U15" s="75" t="e">
        <f ca="1">VLOOKUP($A15, INFO!A:D,4,FALSE)</f>
        <v>#N/A</v>
      </c>
      <c r="V15" s="75" t="e">
        <f ca="1">VLOOKUP($A15,  INFO!E:H,4,FALSE)</f>
        <v>#N/A</v>
      </c>
      <c r="W15" s="75" t="e">
        <f ca="1">VLOOKUP($A15, INFO!I:L,4,FALSE)</f>
        <v>#N/A</v>
      </c>
      <c r="X15" s="75" t="e">
        <f ca="1">VLOOKUP($A15,  INFO!M:P,4,FALSE)</f>
        <v>#N/A</v>
      </c>
      <c r="AB15" s="76"/>
    </row>
    <row r="16" spans="1:28" x14ac:dyDescent="0.3">
      <c r="A16" s="53">
        <f t="shared" ca="1" si="0"/>
        <v>44378.791666666664</v>
      </c>
      <c r="B16" s="54">
        <f t="shared" ca="1" si="10"/>
        <v>44378</v>
      </c>
      <c r="C16" s="77">
        <v>0.79166666666666663</v>
      </c>
      <c r="D16" s="77" t="str">
        <f t="shared" ca="1" si="2"/>
        <v>Thu</v>
      </c>
      <c r="E16" s="78">
        <f ca="1">IFERROR( VLOOKUP($A16, INFO!A:D,4,FALSE), E17)</f>
        <v>0.25469999999999998</v>
      </c>
      <c r="F16" s="78">
        <f ca="1">IFERROR( VLOOKUP($A16,  INFO!E:H,4,FALSE), F17)</f>
        <v>0.89100000000000001</v>
      </c>
      <c r="G16" s="78">
        <f ca="1">IFERROR(VLOOKUP($A16,  INFO!I:L, 4, FALSE),G17)</f>
        <v>1.4662999999999999</v>
      </c>
      <c r="H16" s="78">
        <f ca="1">IFERROR(VLOOKUP($A16,  INFO!M:P,4,FALSE),H17)</f>
        <v>2.0853999999999999</v>
      </c>
      <c r="I16" s="78"/>
      <c r="J16" s="78">
        <f t="shared" ca="1" si="3"/>
        <v>1.2116</v>
      </c>
      <c r="K16" s="78">
        <f t="shared" ca="1" si="3"/>
        <v>1.1943999999999999</v>
      </c>
      <c r="L16" s="53">
        <f t="shared" ca="1" si="4"/>
        <v>44378.458333333336</v>
      </c>
      <c r="M16" s="54">
        <f t="shared" ca="1" si="5"/>
        <v>44378</v>
      </c>
      <c r="N16" s="79" t="str">
        <f t="shared" ca="1" si="6"/>
        <v>Thu</v>
      </c>
      <c r="O16" s="77">
        <f>VLOOKUP(C16, [1]config!$I$2:$J$25,2,FALSE)</f>
        <v>0.45833333333333331</v>
      </c>
      <c r="P16" s="78">
        <f t="shared" ca="1" si="7"/>
        <v>97.453000000000003</v>
      </c>
      <c r="Q16" s="78">
        <f t="shared" ca="1" si="8"/>
        <v>85.337000000000003</v>
      </c>
      <c r="R16" s="78">
        <f t="shared" ca="1" si="9"/>
        <v>87.884</v>
      </c>
      <c r="S16" s="78">
        <f t="shared" ca="1" si="9"/>
        <v>88.055999999999997</v>
      </c>
      <c r="U16" s="75" t="e">
        <f ca="1">VLOOKUP($A16, INFO!A:D,4,FALSE)</f>
        <v>#N/A</v>
      </c>
      <c r="V16" s="75" t="e">
        <f ca="1">VLOOKUP($A16,  INFO!E:H,4,FALSE)</f>
        <v>#N/A</v>
      </c>
      <c r="W16" s="75" t="e">
        <f ca="1">VLOOKUP($A16, INFO!I:L,4,FALSE)</f>
        <v>#N/A</v>
      </c>
      <c r="X16" s="75" t="e">
        <f ca="1">VLOOKUP($A16,  INFO!M:P,4,FALSE)</f>
        <v>#N/A</v>
      </c>
      <c r="AB16" s="76"/>
    </row>
    <row r="17" spans="1:28" x14ac:dyDescent="0.3">
      <c r="A17" s="48">
        <f t="shared" ca="1" si="0"/>
        <v>44378.75</v>
      </c>
      <c r="B17" s="27">
        <f t="shared" ca="1" si="10"/>
        <v>44378</v>
      </c>
      <c r="C17" s="63">
        <v>0.75</v>
      </c>
      <c r="D17" s="63" t="str">
        <f t="shared" ca="1" si="2"/>
        <v>Thu</v>
      </c>
      <c r="E17" s="73">
        <f ca="1">IFERROR( VLOOKUP($A17, INFO!A:D,4,FALSE), E18)</f>
        <v>0.25469999999999998</v>
      </c>
      <c r="F17" s="73">
        <f ca="1">IFERROR( VLOOKUP($A17,  INFO!E:H,4,FALSE), F18)</f>
        <v>0.89100000000000001</v>
      </c>
      <c r="G17" s="75">
        <f ca="1">IFERROR(VLOOKUP($A17,  INFO!I:L, 4, FALSE),G18)</f>
        <v>1.4662999999999999</v>
      </c>
      <c r="H17" s="73">
        <f ca="1">IFERROR(VLOOKUP($A17,  INFO!M:P,4,FALSE),H18)</f>
        <v>2.0853999999999999</v>
      </c>
      <c r="I17" s="73"/>
      <c r="J17" s="73">
        <f t="shared" ca="1" si="3"/>
        <v>1.2116</v>
      </c>
      <c r="K17" s="73">
        <f t="shared" ca="1" si="3"/>
        <v>1.1943999999999999</v>
      </c>
      <c r="L17" s="48">
        <f t="shared" ca="1" si="4"/>
        <v>44378.416666666664</v>
      </c>
      <c r="M17" s="27">
        <f t="shared" ca="1" si="5"/>
        <v>44378</v>
      </c>
      <c r="N17" s="74" t="str">
        <f t="shared" ca="1" si="6"/>
        <v>Thu</v>
      </c>
      <c r="O17" s="63">
        <f>VLOOKUP(C17, [1]config!$I$2:$J$25,2,FALSE)</f>
        <v>0.41666666666666663</v>
      </c>
      <c r="P17" s="73">
        <f t="shared" ca="1" si="7"/>
        <v>97.453000000000003</v>
      </c>
      <c r="Q17" s="73">
        <f t="shared" ca="1" si="8"/>
        <v>85.337000000000003</v>
      </c>
      <c r="R17" s="73">
        <f t="shared" ca="1" si="9"/>
        <v>87.884</v>
      </c>
      <c r="S17" s="73">
        <f t="shared" ca="1" si="9"/>
        <v>88.055999999999997</v>
      </c>
      <c r="U17" s="75" t="e">
        <f ca="1">VLOOKUP($A17, INFO!A:D,4,FALSE)</f>
        <v>#N/A</v>
      </c>
      <c r="V17" s="75" t="e">
        <f ca="1">VLOOKUP($A17,  INFO!E:H,4,FALSE)</f>
        <v>#N/A</v>
      </c>
      <c r="W17" s="75" t="e">
        <f ca="1">VLOOKUP($A17, INFO!I:L,4,FALSE)</f>
        <v>#N/A</v>
      </c>
      <c r="X17" s="75" t="e">
        <f ca="1">VLOOKUP($A17,  INFO!M:P,4,FALSE)</f>
        <v>#N/A</v>
      </c>
      <c r="AB17" s="76"/>
    </row>
    <row r="18" spans="1:28" x14ac:dyDescent="0.3">
      <c r="A18" s="48">
        <f t="shared" ca="1" si="0"/>
        <v>44378.708333333336</v>
      </c>
      <c r="B18" s="27">
        <f t="shared" ca="1" si="10"/>
        <v>44378</v>
      </c>
      <c r="C18" s="63">
        <v>0.70833333333333326</v>
      </c>
      <c r="D18" s="63" t="str">
        <f t="shared" ca="1" si="2"/>
        <v>Thu</v>
      </c>
      <c r="E18" s="73">
        <f ca="1">IFERROR( VLOOKUP($A18, INFO!A:D,4,FALSE), E19)</f>
        <v>0.25469999999999998</v>
      </c>
      <c r="F18" s="73">
        <f ca="1">IFERROR( VLOOKUP($A18,  INFO!E:H,4,FALSE), F19)</f>
        <v>0.89100000000000001</v>
      </c>
      <c r="G18" s="75">
        <f ca="1">IFERROR(VLOOKUP($A18,  INFO!I:L, 4, FALSE),G19)</f>
        <v>1.4662999999999999</v>
      </c>
      <c r="H18" s="73">
        <f ca="1">IFERROR(VLOOKUP($A18,  INFO!M:P,4,FALSE),H19)</f>
        <v>2.0853999999999999</v>
      </c>
      <c r="I18" s="73"/>
      <c r="J18" s="73">
        <f t="shared" ca="1" si="3"/>
        <v>1.2116</v>
      </c>
      <c r="K18" s="73">
        <f t="shared" ca="1" si="3"/>
        <v>1.1943999999999999</v>
      </c>
      <c r="L18" s="48">
        <f t="shared" ca="1" si="4"/>
        <v>44378.375</v>
      </c>
      <c r="M18" s="27">
        <f t="shared" ca="1" si="5"/>
        <v>44378</v>
      </c>
      <c r="N18" s="74" t="str">
        <f t="shared" ca="1" si="6"/>
        <v>Thu</v>
      </c>
      <c r="O18" s="63">
        <f>VLOOKUP(C18, [1]config!$I$2:$J$25,2,FALSE)</f>
        <v>0.375</v>
      </c>
      <c r="P18" s="73">
        <f t="shared" ca="1" si="7"/>
        <v>97.453000000000003</v>
      </c>
      <c r="Q18" s="73">
        <f t="shared" ca="1" si="8"/>
        <v>85.337000000000003</v>
      </c>
      <c r="R18" s="73">
        <f t="shared" ca="1" si="9"/>
        <v>87.884</v>
      </c>
      <c r="S18" s="73">
        <f t="shared" ca="1" si="9"/>
        <v>88.055999999999997</v>
      </c>
      <c r="U18" s="75" t="e">
        <f ca="1">VLOOKUP($A18, INFO!A:D,4,FALSE)</f>
        <v>#N/A</v>
      </c>
      <c r="V18" s="75" t="e">
        <f ca="1">VLOOKUP($A18,  INFO!E:H,4,FALSE)</f>
        <v>#N/A</v>
      </c>
      <c r="W18" s="75" t="e">
        <f ca="1">VLOOKUP($A18, INFO!I:L,4,FALSE)</f>
        <v>#N/A</v>
      </c>
      <c r="X18" s="75" t="e">
        <f ca="1">VLOOKUP($A18,  INFO!M:P,4,FALSE)</f>
        <v>#N/A</v>
      </c>
      <c r="AB18" s="76"/>
    </row>
    <row r="19" spans="1:28" x14ac:dyDescent="0.3">
      <c r="A19" s="53">
        <f t="shared" ca="1" si="0"/>
        <v>44378.666666666664</v>
      </c>
      <c r="B19" s="54">
        <f t="shared" ca="1" si="10"/>
        <v>44378</v>
      </c>
      <c r="C19" s="77">
        <v>0.66666666666666663</v>
      </c>
      <c r="D19" s="77" t="str">
        <f t="shared" ca="1" si="2"/>
        <v>Thu</v>
      </c>
      <c r="E19" s="78">
        <f ca="1">IFERROR( VLOOKUP($A19, INFO!A:D,4,FALSE), E20)</f>
        <v>0.25469999999999998</v>
      </c>
      <c r="F19" s="78">
        <f ca="1">IFERROR( VLOOKUP($A19,  INFO!E:H,4,FALSE), F20)</f>
        <v>0.89100000000000001</v>
      </c>
      <c r="G19" s="78">
        <f ca="1">IFERROR(VLOOKUP($A19,  INFO!I:L, 4, FALSE),G20)</f>
        <v>1.4662999999999999</v>
      </c>
      <c r="H19" s="78">
        <f ca="1">IFERROR(VLOOKUP($A19,  INFO!M:P,4,FALSE),H20)</f>
        <v>2.0853999999999999</v>
      </c>
      <c r="I19" s="78"/>
      <c r="J19" s="78">
        <f t="shared" ca="1" si="3"/>
        <v>1.2116</v>
      </c>
      <c r="K19" s="78">
        <f t="shared" ca="1" si="3"/>
        <v>1.1943999999999999</v>
      </c>
      <c r="L19" s="53">
        <f t="shared" ca="1" si="4"/>
        <v>44378.333333333336</v>
      </c>
      <c r="M19" s="54">
        <f t="shared" ca="1" si="5"/>
        <v>44378</v>
      </c>
      <c r="N19" s="79" t="str">
        <f t="shared" ca="1" si="6"/>
        <v>Thu</v>
      </c>
      <c r="O19" s="77">
        <f>VLOOKUP(C19, [1]config!$I$2:$J$25,2,FALSE)</f>
        <v>0.33333333333333331</v>
      </c>
      <c r="P19" s="78">
        <f t="shared" ca="1" si="7"/>
        <v>97.453000000000003</v>
      </c>
      <c r="Q19" s="78">
        <f t="shared" ca="1" si="8"/>
        <v>85.337000000000003</v>
      </c>
      <c r="R19" s="78">
        <f t="shared" ca="1" si="9"/>
        <v>87.884</v>
      </c>
      <c r="S19" s="78">
        <f t="shared" ca="1" si="9"/>
        <v>88.055999999999997</v>
      </c>
      <c r="U19" s="75" t="e">
        <f ca="1">VLOOKUP($A19, INFO!A:D,4,FALSE)</f>
        <v>#N/A</v>
      </c>
      <c r="V19" s="75" t="e">
        <f ca="1">VLOOKUP($A19,  INFO!E:H,4,FALSE)</f>
        <v>#N/A</v>
      </c>
      <c r="W19" s="75" t="e">
        <f ca="1">VLOOKUP($A19, INFO!I:L,4,FALSE)</f>
        <v>#N/A</v>
      </c>
      <c r="X19" s="75" t="e">
        <f ca="1">VLOOKUP($A19,  INFO!M:P,4,FALSE)</f>
        <v>#N/A</v>
      </c>
      <c r="AB19" s="76"/>
    </row>
    <row r="20" spans="1:28" x14ac:dyDescent="0.3">
      <c r="A20" s="48">
        <f t="shared" ca="1" si="0"/>
        <v>44378.625</v>
      </c>
      <c r="B20" s="27">
        <f t="shared" ca="1" si="10"/>
        <v>44378</v>
      </c>
      <c r="C20" s="63">
        <v>0.625</v>
      </c>
      <c r="D20" s="63" t="str">
        <f t="shared" ca="1" si="2"/>
        <v>Thu</v>
      </c>
      <c r="E20" s="73">
        <f ca="1">IFERROR( VLOOKUP($A20, INFO!A:D,4,FALSE), E21)</f>
        <v>0.25469999999999998</v>
      </c>
      <c r="F20" s="73">
        <f ca="1">IFERROR( VLOOKUP($A20,  INFO!E:H,4,FALSE), F21)</f>
        <v>0.89100000000000001</v>
      </c>
      <c r="G20" s="75">
        <f ca="1">IFERROR(VLOOKUP($A20,  INFO!I:L, 4, FALSE),G21)</f>
        <v>1.4662999999999999</v>
      </c>
      <c r="H20" s="73">
        <f ca="1">IFERROR(VLOOKUP($A20,  INFO!M:P,4,FALSE),H21)</f>
        <v>2.0853999999999999</v>
      </c>
      <c r="I20" s="73"/>
      <c r="J20" s="73">
        <f t="shared" ca="1" si="3"/>
        <v>1.2116</v>
      </c>
      <c r="K20" s="73">
        <f t="shared" ca="1" si="3"/>
        <v>1.1943999999999999</v>
      </c>
      <c r="L20" s="48">
        <f t="shared" ca="1" si="4"/>
        <v>44378.291666666664</v>
      </c>
      <c r="M20" s="27">
        <f t="shared" ca="1" si="5"/>
        <v>44378</v>
      </c>
      <c r="N20" s="74" t="str">
        <f t="shared" ca="1" si="6"/>
        <v>Thu</v>
      </c>
      <c r="O20" s="63">
        <f>VLOOKUP(C20, [1]config!$I$2:$J$25,2,FALSE)</f>
        <v>0.29166666666666663</v>
      </c>
      <c r="P20" s="73">
        <f t="shared" ca="1" si="7"/>
        <v>97.453000000000003</v>
      </c>
      <c r="Q20" s="73">
        <f t="shared" ca="1" si="8"/>
        <v>85.337000000000003</v>
      </c>
      <c r="R20" s="73">
        <f t="shared" ca="1" si="9"/>
        <v>87.884</v>
      </c>
      <c r="S20" s="73">
        <f t="shared" ca="1" si="9"/>
        <v>88.055999999999997</v>
      </c>
      <c r="U20" s="75" t="e">
        <f ca="1">VLOOKUP($A20, INFO!A:D,4,FALSE)</f>
        <v>#N/A</v>
      </c>
      <c r="V20" s="75" t="e">
        <f ca="1">VLOOKUP($A20,  INFO!E:H,4,FALSE)</f>
        <v>#N/A</v>
      </c>
      <c r="W20" s="75" t="e">
        <f ca="1">VLOOKUP($A20, INFO!I:L,4,FALSE)</f>
        <v>#N/A</v>
      </c>
      <c r="X20" s="75" t="e">
        <f ca="1">VLOOKUP($A20,  INFO!M:P,4,FALSE)</f>
        <v>#N/A</v>
      </c>
      <c r="AB20" s="76"/>
    </row>
    <row r="21" spans="1:28" x14ac:dyDescent="0.3">
      <c r="A21" s="48">
        <f t="shared" ca="1" si="0"/>
        <v>44378.583333333336</v>
      </c>
      <c r="B21" s="27">
        <f t="shared" ca="1" si="10"/>
        <v>44378</v>
      </c>
      <c r="C21" s="63">
        <v>0.58333333333333326</v>
      </c>
      <c r="D21" s="63" t="str">
        <f t="shared" ca="1" si="2"/>
        <v>Thu</v>
      </c>
      <c r="E21" s="73">
        <f ca="1">IFERROR( VLOOKUP($A21, INFO!A:D,4,FALSE), E22)</f>
        <v>0.25469999999999998</v>
      </c>
      <c r="F21" s="73">
        <f ca="1">IFERROR( VLOOKUP($A21,  INFO!E:H,4,FALSE), F22)</f>
        <v>0.89100000000000001</v>
      </c>
      <c r="G21" s="75">
        <f ca="1">IFERROR(VLOOKUP($A21,  INFO!I:L, 4, FALSE),G22)</f>
        <v>1.4662999999999999</v>
      </c>
      <c r="H21" s="73">
        <f ca="1">IFERROR(VLOOKUP($A21,  INFO!M:P,4,FALSE),H22)</f>
        <v>2.0853999999999999</v>
      </c>
      <c r="I21" s="73"/>
      <c r="J21" s="73">
        <f t="shared" ca="1" si="3"/>
        <v>1.2116</v>
      </c>
      <c r="K21" s="73">
        <f t="shared" ca="1" si="3"/>
        <v>1.1943999999999999</v>
      </c>
      <c r="L21" s="48">
        <f t="shared" ca="1" si="4"/>
        <v>44378.25</v>
      </c>
      <c r="M21" s="27">
        <f t="shared" ca="1" si="5"/>
        <v>44378</v>
      </c>
      <c r="N21" s="74" t="str">
        <f t="shared" ca="1" si="6"/>
        <v>Thu</v>
      </c>
      <c r="O21" s="63">
        <f>VLOOKUP(C21, [1]config!$I$2:$J$25,2,FALSE)</f>
        <v>0.25</v>
      </c>
      <c r="P21" s="73">
        <f t="shared" ca="1" si="7"/>
        <v>97.453000000000003</v>
      </c>
      <c r="Q21" s="73">
        <f t="shared" ca="1" si="8"/>
        <v>85.337000000000003</v>
      </c>
      <c r="R21" s="73">
        <f t="shared" ca="1" si="9"/>
        <v>87.884</v>
      </c>
      <c r="S21" s="73">
        <f t="shared" ca="1" si="9"/>
        <v>88.055999999999997</v>
      </c>
      <c r="U21" s="75" t="e">
        <f ca="1">VLOOKUP($A21, INFO!A:D,4,FALSE)</f>
        <v>#N/A</v>
      </c>
      <c r="V21" s="75" t="e">
        <f ca="1">VLOOKUP($A21,  INFO!E:H,4,FALSE)</f>
        <v>#N/A</v>
      </c>
      <c r="W21" s="75" t="e">
        <f ca="1">VLOOKUP($A21, INFO!I:L,4,FALSE)</f>
        <v>#N/A</v>
      </c>
      <c r="X21" s="75" t="e">
        <f ca="1">VLOOKUP($A21,  INFO!M:P,4,FALSE)</f>
        <v>#N/A</v>
      </c>
      <c r="AB21" s="76"/>
    </row>
    <row r="22" spans="1:28" x14ac:dyDescent="0.3">
      <c r="A22" s="53">
        <f t="shared" ca="1" si="0"/>
        <v>44378.541666666664</v>
      </c>
      <c r="B22" s="54">
        <f t="shared" ca="1" si="10"/>
        <v>44378</v>
      </c>
      <c r="C22" s="77">
        <v>0.54166666666666663</v>
      </c>
      <c r="D22" s="77" t="str">
        <f t="shared" ca="1" si="2"/>
        <v>Thu</v>
      </c>
      <c r="E22" s="78">
        <f ca="1">IFERROR( VLOOKUP($A22, INFO!A:D,4,FALSE), E23)</f>
        <v>0.25469999999999998</v>
      </c>
      <c r="F22" s="78">
        <f ca="1">IFERROR( VLOOKUP($A22,  INFO!E:H,4,FALSE), F23)</f>
        <v>0.89100000000000001</v>
      </c>
      <c r="G22" s="78">
        <f ca="1">IFERROR(VLOOKUP($A22,  INFO!I:L, 4, FALSE),G23)</f>
        <v>1.4662999999999999</v>
      </c>
      <c r="H22" s="78">
        <f ca="1">IFERROR(VLOOKUP($A22,  INFO!M:P,4,FALSE),H23)</f>
        <v>2.0853999999999999</v>
      </c>
      <c r="I22" s="78"/>
      <c r="J22" s="78">
        <f t="shared" ca="1" si="3"/>
        <v>1.2116</v>
      </c>
      <c r="K22" s="78">
        <f t="shared" ca="1" si="3"/>
        <v>1.1943999999999999</v>
      </c>
      <c r="L22" s="53">
        <f t="shared" ca="1" si="4"/>
        <v>44378.208333333336</v>
      </c>
      <c r="M22" s="54">
        <f t="shared" ca="1" si="5"/>
        <v>44378</v>
      </c>
      <c r="N22" s="79" t="str">
        <f t="shared" ca="1" si="6"/>
        <v>Thu</v>
      </c>
      <c r="O22" s="77">
        <f>VLOOKUP(C22, [1]config!$I$2:$J$25,2,FALSE)</f>
        <v>0.20833333333333331</v>
      </c>
      <c r="P22" s="78">
        <f t="shared" ca="1" si="7"/>
        <v>97.453000000000003</v>
      </c>
      <c r="Q22" s="78">
        <f t="shared" ca="1" si="8"/>
        <v>85.337000000000003</v>
      </c>
      <c r="R22" s="78">
        <f t="shared" ca="1" si="9"/>
        <v>87.884</v>
      </c>
      <c r="S22" s="78">
        <f t="shared" ca="1" si="9"/>
        <v>88.055999999999997</v>
      </c>
      <c r="U22" s="75" t="e">
        <f ca="1">VLOOKUP($A22, INFO!A:D,4,FALSE)</f>
        <v>#N/A</v>
      </c>
      <c r="V22" s="75" t="e">
        <f ca="1">VLOOKUP($A22,  INFO!E:H,4,FALSE)</f>
        <v>#N/A</v>
      </c>
      <c r="W22" s="75" t="e">
        <f ca="1">VLOOKUP($A22, INFO!I:L,4,FALSE)</f>
        <v>#N/A</v>
      </c>
      <c r="X22" s="75" t="e">
        <f ca="1">VLOOKUP($A22,  INFO!M:P,4,FALSE)</f>
        <v>#N/A</v>
      </c>
      <c r="AB22" s="76"/>
    </row>
    <row r="23" spans="1:28" x14ac:dyDescent="0.3">
      <c r="A23" s="48">
        <f t="shared" ca="1" si="0"/>
        <v>44378.5</v>
      </c>
      <c r="B23" s="27">
        <f t="shared" ca="1" si="10"/>
        <v>44378</v>
      </c>
      <c r="C23" s="63">
        <v>0.5</v>
      </c>
      <c r="D23" s="63" t="str">
        <f t="shared" ca="1" si="2"/>
        <v>Thu</v>
      </c>
      <c r="E23" s="73">
        <f ca="1">IFERROR( VLOOKUP($A23, INFO!A:D,4,FALSE), E24)</f>
        <v>0.25469999999999998</v>
      </c>
      <c r="F23" s="73">
        <f ca="1">IFERROR( VLOOKUP($A23,  INFO!E:H,4,FALSE), F24)</f>
        <v>0.89100000000000001</v>
      </c>
      <c r="G23" s="75">
        <f ca="1">IFERROR(VLOOKUP($A23,  INFO!I:L, 4, FALSE),G24)</f>
        <v>1.4662999999999999</v>
      </c>
      <c r="H23" s="73">
        <f ca="1">IFERROR(VLOOKUP($A23,  INFO!M:P,4,FALSE),H24)</f>
        <v>2.0853999999999999</v>
      </c>
      <c r="I23" s="73"/>
      <c r="J23" s="73">
        <f t="shared" ca="1" si="3"/>
        <v>1.2116</v>
      </c>
      <c r="K23" s="73">
        <f t="shared" ca="1" si="3"/>
        <v>1.1943999999999999</v>
      </c>
      <c r="L23" s="48">
        <f t="shared" ca="1" si="4"/>
        <v>44378.166666666664</v>
      </c>
      <c r="M23" s="27">
        <f t="shared" ca="1" si="5"/>
        <v>44378</v>
      </c>
      <c r="N23" s="74" t="str">
        <f t="shared" ca="1" si="6"/>
        <v>Thu</v>
      </c>
      <c r="O23" s="63">
        <f>VLOOKUP(C23, [1]config!$I$2:$J$25,2,FALSE)</f>
        <v>0.16666666666666666</v>
      </c>
      <c r="P23" s="73">
        <f t="shared" ca="1" si="7"/>
        <v>97.453000000000003</v>
      </c>
      <c r="Q23" s="73">
        <f t="shared" ca="1" si="8"/>
        <v>85.337000000000003</v>
      </c>
      <c r="R23" s="73">
        <f t="shared" ca="1" si="9"/>
        <v>87.884</v>
      </c>
      <c r="S23" s="73">
        <f t="shared" ca="1" si="9"/>
        <v>88.055999999999997</v>
      </c>
      <c r="U23" s="75" t="e">
        <f ca="1">VLOOKUP($A23, INFO!A:D,4,FALSE)</f>
        <v>#N/A</v>
      </c>
      <c r="V23" s="75" t="e">
        <f ca="1">VLOOKUP($A23,  INFO!E:H,4,FALSE)</f>
        <v>#N/A</v>
      </c>
      <c r="W23" s="75" t="e">
        <f ca="1">VLOOKUP($A23, INFO!I:L,4,FALSE)</f>
        <v>#N/A</v>
      </c>
      <c r="X23" s="75" t="e">
        <f ca="1">VLOOKUP($A23,  INFO!M:P,4,FALSE)</f>
        <v>#N/A</v>
      </c>
      <c r="AB23" s="76"/>
    </row>
    <row r="24" spans="1:28" x14ac:dyDescent="0.3">
      <c r="A24" s="48">
        <f t="shared" ca="1" si="0"/>
        <v>44378.458333333336</v>
      </c>
      <c r="B24" s="27">
        <f t="shared" ca="1" si="10"/>
        <v>44378</v>
      </c>
      <c r="C24" s="63">
        <v>0.45833333333333331</v>
      </c>
      <c r="D24" s="63" t="str">
        <f t="shared" ca="1" si="2"/>
        <v>Thu</v>
      </c>
      <c r="E24" s="73">
        <f ca="1">IFERROR( VLOOKUP($A24, INFO!A:D,4,FALSE), E25)</f>
        <v>0.25469999999999998</v>
      </c>
      <c r="F24" s="73">
        <f ca="1">IFERROR( VLOOKUP($A24,  INFO!E:H,4,FALSE), F25)</f>
        <v>0.89100000000000001</v>
      </c>
      <c r="G24" s="75">
        <f ca="1">IFERROR(VLOOKUP($A24,  INFO!I:L, 4, FALSE),G25)</f>
        <v>1.4662999999999999</v>
      </c>
      <c r="H24" s="73">
        <f ca="1">IFERROR(VLOOKUP($A24,  INFO!M:P,4,FALSE),H25)</f>
        <v>2.0853999999999999</v>
      </c>
      <c r="I24" s="73"/>
      <c r="J24" s="73">
        <f t="shared" ca="1" si="3"/>
        <v>1.2116</v>
      </c>
      <c r="K24" s="73">
        <f t="shared" ca="1" si="3"/>
        <v>1.1943999999999999</v>
      </c>
      <c r="L24" s="48">
        <f t="shared" ca="1" si="4"/>
        <v>44378.125</v>
      </c>
      <c r="M24" s="27">
        <f t="shared" ca="1" si="5"/>
        <v>44378</v>
      </c>
      <c r="N24" s="74" t="str">
        <f t="shared" ca="1" si="6"/>
        <v>Thu</v>
      </c>
      <c r="O24" s="63">
        <f>VLOOKUP(C24, [1]config!$I$2:$J$25,2,FALSE)</f>
        <v>0.125</v>
      </c>
      <c r="P24" s="73">
        <f t="shared" ca="1" si="7"/>
        <v>97.453000000000003</v>
      </c>
      <c r="Q24" s="73">
        <f t="shared" ca="1" si="8"/>
        <v>85.337000000000003</v>
      </c>
      <c r="R24" s="73">
        <f t="shared" ca="1" si="9"/>
        <v>87.884</v>
      </c>
      <c r="S24" s="73">
        <f t="shared" ca="1" si="9"/>
        <v>88.055999999999997</v>
      </c>
      <c r="U24" s="75" t="e">
        <f ca="1">VLOOKUP($A24, INFO!A:D,4,FALSE)</f>
        <v>#N/A</v>
      </c>
      <c r="V24" s="75" t="e">
        <f ca="1">VLOOKUP($A24,  INFO!E:H,4,FALSE)</f>
        <v>#N/A</v>
      </c>
      <c r="W24" s="75" t="e">
        <f ca="1">VLOOKUP($A24, INFO!I:L,4,FALSE)</f>
        <v>#N/A</v>
      </c>
      <c r="X24" s="75" t="e">
        <f ca="1">VLOOKUP($A24,  INFO!M:P,4,FALSE)</f>
        <v>#N/A</v>
      </c>
      <c r="AB24" s="76"/>
    </row>
    <row r="25" spans="1:28" x14ac:dyDescent="0.3">
      <c r="A25" s="53">
        <f t="shared" ca="1" si="0"/>
        <v>44378.416666666664</v>
      </c>
      <c r="B25" s="54">
        <f t="shared" ca="1" si="10"/>
        <v>44378</v>
      </c>
      <c r="C25" s="77">
        <v>0.41666666666666663</v>
      </c>
      <c r="D25" s="77" t="str">
        <f t="shared" ca="1" si="2"/>
        <v>Thu</v>
      </c>
      <c r="E25" s="78">
        <f ca="1">IFERROR( VLOOKUP($A25, INFO!A:D,4,FALSE), E26)</f>
        <v>0.25469999999999998</v>
      </c>
      <c r="F25" s="78">
        <f ca="1">IFERROR( VLOOKUP($A25,  INFO!E:H,4,FALSE), F26)</f>
        <v>0.89100000000000001</v>
      </c>
      <c r="G25" s="78">
        <f ca="1">IFERROR(VLOOKUP($A25,  INFO!I:L, 4, FALSE),G26)</f>
        <v>1.4662999999999999</v>
      </c>
      <c r="H25" s="78">
        <f ca="1">IFERROR(VLOOKUP($A25,  INFO!M:P,4,FALSE),H26)</f>
        <v>2.0853999999999999</v>
      </c>
      <c r="I25" s="78"/>
      <c r="J25" s="78">
        <f t="shared" ca="1" si="3"/>
        <v>1.2116</v>
      </c>
      <c r="K25" s="78">
        <f t="shared" ca="1" si="3"/>
        <v>1.1943999999999999</v>
      </c>
      <c r="L25" s="53">
        <f t="shared" ca="1" si="4"/>
        <v>44378.083333333336</v>
      </c>
      <c r="M25" s="54">
        <f t="shared" ca="1" si="5"/>
        <v>44378</v>
      </c>
      <c r="N25" s="79" t="str">
        <f t="shared" ca="1" si="6"/>
        <v>Thu</v>
      </c>
      <c r="O25" s="77">
        <f>VLOOKUP(C25, [1]config!$I$2:$J$25,2,FALSE)</f>
        <v>8.3333333333333329E-2</v>
      </c>
      <c r="P25" s="78">
        <f t="shared" ca="1" si="7"/>
        <v>97.453000000000003</v>
      </c>
      <c r="Q25" s="78">
        <f t="shared" ca="1" si="8"/>
        <v>85.337000000000003</v>
      </c>
      <c r="R25" s="78">
        <f t="shared" ca="1" si="9"/>
        <v>87.884</v>
      </c>
      <c r="S25" s="78">
        <f t="shared" ca="1" si="9"/>
        <v>88.055999999999997</v>
      </c>
      <c r="U25" s="75">
        <f ca="1">VLOOKUP($A25, INFO!A:D,4,FALSE)</f>
        <v>0.25469999999999998</v>
      </c>
      <c r="V25" s="75">
        <f ca="1">VLOOKUP($A25,  INFO!E:H,4,FALSE)</f>
        <v>0.89100000000000001</v>
      </c>
      <c r="W25" s="75">
        <f ca="1">VLOOKUP($A25, INFO!I:L,4,FALSE)</f>
        <v>1.4662999999999999</v>
      </c>
      <c r="X25" s="75">
        <f ca="1">VLOOKUP($A25,  INFO!M:P,4,FALSE)</f>
        <v>2.0853999999999999</v>
      </c>
      <c r="AB25" s="76"/>
    </row>
    <row r="26" spans="1:28" x14ac:dyDescent="0.3">
      <c r="A26" s="48">
        <f t="shared" ca="1" si="0"/>
        <v>44378.375</v>
      </c>
      <c r="B26" s="27">
        <f t="shared" ca="1" si="10"/>
        <v>44378</v>
      </c>
      <c r="C26" s="63">
        <v>0.375</v>
      </c>
      <c r="D26" s="63" t="str">
        <f t="shared" ca="1" si="2"/>
        <v>Thu</v>
      </c>
      <c r="E26" s="73">
        <f ca="1">IFERROR( VLOOKUP($A26, INFO!A:D,4,FALSE), E27)</f>
        <v>0.25469999999999998</v>
      </c>
      <c r="F26" s="73">
        <f ca="1">IFERROR( VLOOKUP($A26,  INFO!E:H,4,FALSE), F27)</f>
        <v>0.89419999999999999</v>
      </c>
      <c r="G26" s="75">
        <f ca="1">IFERROR(VLOOKUP($A26,  INFO!I:L, 4, FALSE),G27)</f>
        <v>1.4714</v>
      </c>
      <c r="H26" s="73">
        <f ca="1">IFERROR(VLOOKUP($A26,  INFO!M:P,4,FALSE),H27)</f>
        <v>2.0918999999999999</v>
      </c>
      <c r="I26" s="73"/>
      <c r="J26" s="73">
        <f t="shared" ca="1" si="3"/>
        <v>1.2167000000000001</v>
      </c>
      <c r="K26" s="73">
        <f t="shared" ca="1" si="3"/>
        <v>1.1976999999999998</v>
      </c>
      <c r="L26" s="48">
        <f t="shared" ca="1" si="4"/>
        <v>44378.041666666664</v>
      </c>
      <c r="M26" s="27">
        <f t="shared" ca="1" si="5"/>
        <v>44378</v>
      </c>
      <c r="N26" s="74" t="str">
        <f t="shared" ca="1" si="6"/>
        <v>Thu</v>
      </c>
      <c r="O26" s="63">
        <f>VLOOKUP(C26, [1]config!$I$2:$J$25,2,FALSE)</f>
        <v>4.1666666666666664E-2</v>
      </c>
      <c r="P26" s="73">
        <f t="shared" ca="1" si="7"/>
        <v>97.453000000000003</v>
      </c>
      <c r="Q26" s="73">
        <f t="shared" ca="1" si="8"/>
        <v>85.286000000000001</v>
      </c>
      <c r="R26" s="73">
        <f t="shared" ca="1" si="9"/>
        <v>87.832999999999998</v>
      </c>
      <c r="S26" s="73">
        <f t="shared" ca="1" si="9"/>
        <v>88.022999999999996</v>
      </c>
      <c r="U26" s="75">
        <f ca="1">VLOOKUP($A26, INFO!A:D,4,FALSE)</f>
        <v>0.25469999999999998</v>
      </c>
      <c r="V26" s="75">
        <f ca="1">VLOOKUP($A26,  INFO!E:H,4,FALSE)</f>
        <v>0.89419999999999999</v>
      </c>
      <c r="W26" s="75">
        <f ca="1">VLOOKUP($A26, INFO!I:L,4,FALSE)</f>
        <v>1.4714</v>
      </c>
      <c r="X26" s="75">
        <f ca="1">VLOOKUP($A26,  INFO!M:P,4,FALSE)</f>
        <v>2.0918999999999999</v>
      </c>
      <c r="AB26" s="76"/>
    </row>
    <row r="27" spans="1:28" x14ac:dyDescent="0.3">
      <c r="A27" s="48">
        <f t="shared" ca="1" si="0"/>
        <v>44378.333333333336</v>
      </c>
      <c r="B27" s="27">
        <f ca="1">INFO!S2</f>
        <v>44378</v>
      </c>
      <c r="C27" s="63">
        <v>0.33333333333333331</v>
      </c>
      <c r="D27" s="63" t="str">
        <f t="shared" ca="1" si="2"/>
        <v>Thu</v>
      </c>
      <c r="E27" s="73">
        <f ca="1" xml:space="preserve"> IFERROR( VLOOKUP($A27, INFO!A:D,4,FALSE),#REF!)</f>
        <v>0.2545</v>
      </c>
      <c r="F27" s="73">
        <f ca="1" xml:space="preserve"> IFERROR( VLOOKUP($A27,  INFO!E:H,4,FALSE),#REF!)</f>
        <v>0.89259999999999995</v>
      </c>
      <c r="G27" s="75">
        <f ca="1">IFERROR(VLOOKUP($A27,  INFO!I:L, 4, FALSE),#REF!)</f>
        <v>1.4689000000000001</v>
      </c>
      <c r="H27" s="73">
        <f ca="1">IFERROR(VLOOKUP($A27,  INFO!M:P,4,FALSE),#REF!)</f>
        <v>2.0905</v>
      </c>
      <c r="I27" s="73"/>
      <c r="J27" s="73">
        <f t="shared" ca="1" si="3"/>
        <v>1.2144000000000001</v>
      </c>
      <c r="K27" s="73">
        <f t="shared" ca="1" si="3"/>
        <v>1.1979000000000002</v>
      </c>
      <c r="L27" s="48">
        <f t="shared" ca="1" si="4"/>
        <v>44378</v>
      </c>
      <c r="M27" s="27">
        <f t="shared" ca="1" si="5"/>
        <v>44378</v>
      </c>
      <c r="N27" s="74" t="str">
        <f t="shared" ca="1" si="6"/>
        <v>Thu</v>
      </c>
      <c r="O27" s="63">
        <f>VLOOKUP(C27, [1]config!$I$2:$J$25,2,FALSE)</f>
        <v>0</v>
      </c>
      <c r="P27" s="73">
        <f t="shared" ca="1" si="7"/>
        <v>97.454999999999998</v>
      </c>
      <c r="Q27" s="73">
        <f t="shared" ca="1" si="8"/>
        <v>85.311000000000007</v>
      </c>
      <c r="R27" s="73">
        <f t="shared" ca="1" si="9"/>
        <v>87.855999999999995</v>
      </c>
      <c r="S27" s="73">
        <f t="shared" ca="1" si="9"/>
        <v>88.021000000000001</v>
      </c>
      <c r="U27" s="75">
        <f ca="1">VLOOKUP($A27, INFO!A:D,4,FALSE)</f>
        <v>0.2545</v>
      </c>
      <c r="V27" s="75">
        <f ca="1">VLOOKUP($A27,  INFO!E:H,4,FALSE)</f>
        <v>0.89259999999999995</v>
      </c>
      <c r="W27" s="75">
        <f ca="1">VLOOKUP($A27, INFO!I:L,4,FALSE)</f>
        <v>1.4689000000000001</v>
      </c>
      <c r="X27" s="75">
        <f ca="1">VLOOKUP($A27,  INFO!M:P,4,FALSE)</f>
        <v>2.0905</v>
      </c>
      <c r="AB27" s="76"/>
    </row>
    <row r="28" spans="1:28" x14ac:dyDescent="0.3">
      <c r="A28" s="48"/>
      <c r="B28" s="27"/>
      <c r="C28" s="63"/>
      <c r="D28" s="63"/>
      <c r="E28" s="73"/>
      <c r="F28" s="73"/>
      <c r="G28" s="73"/>
      <c r="H28" s="73"/>
      <c r="I28" s="73"/>
      <c r="J28" s="73"/>
      <c r="K28" s="73"/>
      <c r="L28" s="48"/>
      <c r="M28" s="27"/>
      <c r="N28" s="74"/>
      <c r="O28" s="63"/>
      <c r="P28" s="28"/>
      <c r="Q28" s="28"/>
      <c r="R28" s="28"/>
      <c r="S28" s="28"/>
      <c r="U28" s="75"/>
      <c r="V28" s="75"/>
      <c r="W28" s="75"/>
      <c r="X28" s="7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53"/>
  <sheetViews>
    <sheetView zoomScale="85" zoomScaleNormal="85" workbookViewId="0">
      <pane ySplit="3" topLeftCell="A4" activePane="bottomLeft" state="frozen"/>
      <selection activeCell="L672" sqref="L672"/>
      <selection pane="bottomLeft" activeCell="G22" sqref="G22"/>
    </sheetView>
  </sheetViews>
  <sheetFormatPr defaultRowHeight="16.5" x14ac:dyDescent="0.3"/>
  <cols>
    <col min="1" max="1" width="16.125" style="2" bestFit="1" customWidth="1"/>
    <col min="2" max="2" width="10.875" style="2" customWidth="1"/>
    <col min="3" max="3" width="10" style="2" bestFit="1" customWidth="1"/>
    <col min="4" max="4" width="9" style="2"/>
    <col min="5" max="5" width="17.375" style="2" bestFit="1" customWidth="1"/>
    <col min="6" max="6" width="13.25" style="2" customWidth="1"/>
    <col min="7" max="7" width="9" style="2"/>
    <col min="8" max="8" width="10.875" style="2" customWidth="1"/>
    <col min="9" max="9" width="17.375" style="2" bestFit="1" customWidth="1"/>
    <col min="10" max="10" width="12.25" style="2" customWidth="1"/>
    <col min="11" max="11" width="10.875" style="2" customWidth="1"/>
    <col min="12" max="12" width="9" style="2"/>
    <col min="13" max="13" width="17.375" style="2" bestFit="1" customWidth="1"/>
    <col min="14" max="14" width="12" style="2" customWidth="1"/>
    <col min="15" max="15" width="9" style="2"/>
    <col min="16" max="16" width="11.625" style="2" bestFit="1" customWidth="1"/>
    <col min="17" max="17" width="8.75" style="2" bestFit="1" customWidth="1"/>
    <col min="18" max="18" width="9" style="2"/>
    <col min="19" max="19" width="11.625" style="2" bestFit="1" customWidth="1"/>
    <col min="20" max="20" width="9" style="2"/>
    <col min="21" max="21" width="11.625" style="2" bestFit="1" customWidth="1"/>
    <col min="22" max="16384" width="9" style="2"/>
  </cols>
  <sheetData>
    <row r="1" spans="1:31" x14ac:dyDescent="0.3">
      <c r="B1" s="57" t="s">
        <v>127</v>
      </c>
      <c r="F1" s="57" t="s">
        <v>65</v>
      </c>
      <c r="J1" s="57" t="s">
        <v>66</v>
      </c>
      <c r="N1" s="57" t="s">
        <v>128</v>
      </c>
    </row>
    <row r="2" spans="1:31" x14ac:dyDescent="0.3">
      <c r="A2" s="81"/>
      <c r="B2" s="81" t="str">
        <f ca="1">_xll.IMDH("IR","US02Y",B3:D3,$S$2,$U$2,$W$2,"Per="&amp;$Y$2&amp;",Cycle=60,sort="&amp;$AA$2&amp;",real=false,Bizday="&amp;$AC$2&amp;",Country=국가별|미국,Quote="&amp;$AE$2&amp;",Pos=20,Orient=V,Title=미국 2년,DtFmt=1,TmFmt=1,unit=true")</f>
        <v>미국 2년</v>
      </c>
      <c r="C2" s="81"/>
      <c r="D2" s="81"/>
      <c r="E2" s="3"/>
      <c r="F2" s="3" t="str">
        <f ca="1">_xll.IMDH("IR","US05Y",F3:H3,$S$2,$U$2,$W$2,"Per="&amp;$Y$2&amp;",Cycle=60,sort="&amp;$AA$2&amp;",real=false,Bizday="&amp;$AC$2&amp;",Country=국가별|미국,Quote="&amp;$AE$2&amp;",Pos=20,Orient=V,Title=미국 5년,DtFmt=1,TmFmt=1,unit=true")</f>
        <v>미국 5년</v>
      </c>
      <c r="G2" s="3"/>
      <c r="H2" s="3"/>
      <c r="I2" s="80"/>
      <c r="J2" s="80" t="str">
        <f ca="1">_xll.IMDH("IR","US10Y",J3:L3,$S$2,$U$2,$W$2,"Per="&amp;$Y$2&amp;",Cycle=60,sort="&amp;$AA$2&amp;",real=false,Bizday="&amp;$AC$2&amp;",Country=국가별|미국,Quote="&amp;$AE$2&amp;",Pos=20,Orient=V,Title=미국 10년,DtFmt=1,TmFmt=1,unit=true")</f>
        <v>미국 10년</v>
      </c>
      <c r="K2" s="80"/>
      <c r="L2" s="80"/>
      <c r="M2" s="82"/>
      <c r="N2" s="82" t="str">
        <f ca="1">_xll.IMDH("IR","US30Y",N3:P3,$S$2,$U$2,$W$2,"Per="&amp;$Y$2&amp;",Cycle=60,sort="&amp;$AA$2&amp;",real=false,Bizday="&amp;$AC$2&amp;",Country=국가별|미국,Quote="&amp;$AE$2&amp;",Pos=20,Orient=V,Title=미국 30년,DtFmt=1,TmFmt=1,unit=true")</f>
        <v>미국 30년</v>
      </c>
      <c r="O2" s="82"/>
      <c r="P2" s="82"/>
      <c r="R2" s="26" t="s">
        <v>36</v>
      </c>
      <c r="S2" s="27">
        <f ca="1">TODAY()</f>
        <v>44378</v>
      </c>
      <c r="T2" s="26" t="s">
        <v>37</v>
      </c>
      <c r="U2" s="27">
        <f ca="1">TODAY()</f>
        <v>44378</v>
      </c>
      <c r="V2" s="26" t="s">
        <v>38</v>
      </c>
      <c r="W2" s="2">
        <v>150</v>
      </c>
      <c r="X2" s="26" t="s">
        <v>39</v>
      </c>
      <c r="Y2" s="2" t="s">
        <v>96</v>
      </c>
      <c r="Z2" s="26" t="s">
        <v>41</v>
      </c>
      <c r="AA2" s="2" t="s">
        <v>42</v>
      </c>
      <c r="AB2" s="26" t="s">
        <v>43</v>
      </c>
      <c r="AC2" s="2">
        <v>2</v>
      </c>
      <c r="AD2" s="26" t="s">
        <v>44</v>
      </c>
      <c r="AE2" s="2" t="s">
        <v>45</v>
      </c>
    </row>
    <row r="3" spans="1:31" x14ac:dyDescent="0.3">
      <c r="A3" s="81"/>
      <c r="B3" s="81" t="s">
        <v>46</v>
      </c>
      <c r="C3" s="83" t="s">
        <v>129</v>
      </c>
      <c r="D3" s="83" t="s">
        <v>47</v>
      </c>
      <c r="E3" s="32"/>
      <c r="F3" s="3" t="s">
        <v>46</v>
      </c>
      <c r="G3" s="32" t="s">
        <v>129</v>
      </c>
      <c r="H3" s="32" t="s">
        <v>47</v>
      </c>
      <c r="I3" s="84"/>
      <c r="J3" s="80" t="s">
        <v>46</v>
      </c>
      <c r="K3" s="84" t="s">
        <v>129</v>
      </c>
      <c r="L3" s="84" t="s">
        <v>47</v>
      </c>
      <c r="M3" s="85"/>
      <c r="N3" s="82" t="s">
        <v>46</v>
      </c>
      <c r="O3" s="85" t="s">
        <v>129</v>
      </c>
      <c r="P3" s="85" t="s">
        <v>47</v>
      </c>
    </row>
    <row r="4" spans="1:31" x14ac:dyDescent="0.3">
      <c r="A4" s="86">
        <f>+B4+C4</f>
        <v>44378.416666666664</v>
      </c>
      <c r="B4" s="87">
        <v>44378</v>
      </c>
      <c r="C4" s="88">
        <v>0.41666666666666663</v>
      </c>
      <c r="D4" s="89">
        <v>0.25469999999999998</v>
      </c>
      <c r="E4" s="90">
        <f>+F4+G4</f>
        <v>44378.416666666664</v>
      </c>
      <c r="F4" s="54">
        <v>44378</v>
      </c>
      <c r="G4" s="77">
        <v>0.41666666666666663</v>
      </c>
      <c r="H4" s="78">
        <v>0.89100000000000001</v>
      </c>
      <c r="I4" s="91">
        <f>+J4+K4</f>
        <v>44378.416666666664</v>
      </c>
      <c r="J4" s="92">
        <v>44378</v>
      </c>
      <c r="K4" s="93">
        <v>0.41666666666666663</v>
      </c>
      <c r="L4" s="80">
        <v>1.4662999999999999</v>
      </c>
      <c r="M4" s="94">
        <f>+N4+O4</f>
        <v>44378.416666666664</v>
      </c>
      <c r="N4" s="95">
        <v>44378</v>
      </c>
      <c r="O4" s="96">
        <v>0.41666666666666663</v>
      </c>
      <c r="P4" s="82">
        <v>2.0853999999999999</v>
      </c>
      <c r="Q4" s="2">
        <v>110.92</v>
      </c>
    </row>
    <row r="5" spans="1:31" x14ac:dyDescent="0.3">
      <c r="A5" s="86">
        <f t="shared" ref="A5:A68" si="0">+B5+C5</f>
        <v>44378.375</v>
      </c>
      <c r="B5" s="27">
        <v>44378</v>
      </c>
      <c r="C5" s="63">
        <v>0.375</v>
      </c>
      <c r="D5" s="73">
        <v>0.25469999999999998</v>
      </c>
      <c r="E5" s="90">
        <f t="shared" ref="E5:E68" si="1">+F5+G5</f>
        <v>44378.375</v>
      </c>
      <c r="F5" s="27">
        <v>44378</v>
      </c>
      <c r="G5" s="63">
        <v>0.375</v>
      </c>
      <c r="H5" s="73">
        <v>0.89419999999999999</v>
      </c>
      <c r="I5" s="91">
        <f t="shared" ref="I5:I68" si="2">+J5+K5</f>
        <v>44378.375</v>
      </c>
      <c r="J5" s="27">
        <v>44378</v>
      </c>
      <c r="K5" s="63">
        <v>0.375</v>
      </c>
      <c r="L5" s="2">
        <v>1.4714</v>
      </c>
      <c r="M5" s="94">
        <f t="shared" ref="M5:M68" si="3">+N5+O5</f>
        <v>44378.375</v>
      </c>
      <c r="N5" s="27">
        <v>44378</v>
      </c>
      <c r="O5" s="63">
        <v>0.375</v>
      </c>
      <c r="P5" s="2">
        <v>2.0918999999999999</v>
      </c>
      <c r="Q5" s="2">
        <v>110.93</v>
      </c>
    </row>
    <row r="6" spans="1:31" x14ac:dyDescent="0.3">
      <c r="A6" s="86">
        <f t="shared" si="0"/>
        <v>44378.333333333336</v>
      </c>
      <c r="B6" s="27">
        <v>44378</v>
      </c>
      <c r="C6" s="63">
        <v>0.33333333333333331</v>
      </c>
      <c r="D6" s="73">
        <v>0.2545</v>
      </c>
      <c r="E6" s="90">
        <f t="shared" si="1"/>
        <v>44378.333333333336</v>
      </c>
      <c r="F6" s="27">
        <v>44378</v>
      </c>
      <c r="G6" s="63">
        <v>0.33333333333333331</v>
      </c>
      <c r="H6" s="73">
        <v>0.89259999999999995</v>
      </c>
      <c r="I6" s="91">
        <f t="shared" si="2"/>
        <v>44378.333333333336</v>
      </c>
      <c r="J6" s="27">
        <v>44378</v>
      </c>
      <c r="K6" s="63">
        <v>0.33333333333333331</v>
      </c>
      <c r="L6" s="2">
        <v>1.4689000000000001</v>
      </c>
      <c r="M6" s="94">
        <f t="shared" si="3"/>
        <v>44378.333333333336</v>
      </c>
      <c r="N6" s="27">
        <v>44378</v>
      </c>
      <c r="O6" s="63">
        <v>0.33333333333333331</v>
      </c>
      <c r="P6" s="2">
        <v>2.0905</v>
      </c>
      <c r="Q6" s="2">
        <v>110.9</v>
      </c>
    </row>
    <row r="7" spans="1:31" x14ac:dyDescent="0.3">
      <c r="A7" s="86">
        <f t="shared" si="0"/>
        <v>44378.291666666664</v>
      </c>
      <c r="B7" s="27">
        <v>44378</v>
      </c>
      <c r="C7" s="63">
        <v>0.29166666666666663</v>
      </c>
      <c r="D7" s="73">
        <v>0.2545</v>
      </c>
      <c r="E7" s="90">
        <f t="shared" si="1"/>
        <v>44378.291666666664</v>
      </c>
      <c r="F7" s="27">
        <v>44378</v>
      </c>
      <c r="G7" s="63">
        <v>0.29166666666666663</v>
      </c>
      <c r="H7" s="73">
        <v>0.89259999999999995</v>
      </c>
      <c r="I7" s="91">
        <f t="shared" si="2"/>
        <v>44378.291666666664</v>
      </c>
      <c r="J7" s="27">
        <v>44378</v>
      </c>
      <c r="K7" s="63">
        <v>0.29166666666666663</v>
      </c>
      <c r="L7" s="2">
        <v>1.4689000000000001</v>
      </c>
      <c r="M7" s="94">
        <f t="shared" si="3"/>
        <v>44378.291666666664</v>
      </c>
      <c r="N7" s="27">
        <v>44378</v>
      </c>
      <c r="O7" s="63">
        <v>0.29166666666666663</v>
      </c>
      <c r="P7" s="2">
        <v>2.0905</v>
      </c>
      <c r="Q7" s="2">
        <v>110.91</v>
      </c>
    </row>
    <row r="8" spans="1:31" x14ac:dyDescent="0.3">
      <c r="A8" s="86">
        <f t="shared" si="0"/>
        <v>44378.25</v>
      </c>
      <c r="B8" s="27">
        <v>44378</v>
      </c>
      <c r="C8" s="63">
        <v>0.25</v>
      </c>
      <c r="D8" s="73">
        <v>0.2545</v>
      </c>
      <c r="E8" s="90">
        <f t="shared" si="1"/>
        <v>44378.25</v>
      </c>
      <c r="F8" s="27">
        <v>44378</v>
      </c>
      <c r="G8" s="63">
        <v>0.25</v>
      </c>
      <c r="H8" s="73">
        <v>0.89259999999999995</v>
      </c>
      <c r="I8" s="91">
        <f t="shared" si="2"/>
        <v>44378.25</v>
      </c>
      <c r="J8" s="27">
        <v>44378</v>
      </c>
      <c r="K8" s="63">
        <v>0.25</v>
      </c>
      <c r="L8" s="2">
        <v>1.4705999999999999</v>
      </c>
      <c r="M8" s="94">
        <f t="shared" si="3"/>
        <v>44378.25</v>
      </c>
      <c r="N8" s="27">
        <v>44378</v>
      </c>
      <c r="O8" s="63">
        <v>0.25</v>
      </c>
      <c r="P8" s="2">
        <v>2.0922000000000001</v>
      </c>
      <c r="Q8" s="2">
        <v>110.91</v>
      </c>
    </row>
    <row r="9" spans="1:31" x14ac:dyDescent="0.3">
      <c r="A9" s="86">
        <f t="shared" si="0"/>
        <v>44378.208333333336</v>
      </c>
      <c r="B9" s="27">
        <v>44378</v>
      </c>
      <c r="C9" s="63">
        <v>0.20833333333333331</v>
      </c>
      <c r="D9" s="73">
        <v>0.25059999999999999</v>
      </c>
      <c r="E9" s="90">
        <f t="shared" si="1"/>
        <v>44378.208333333336</v>
      </c>
      <c r="F9" s="27">
        <v>44378</v>
      </c>
      <c r="G9" s="63">
        <v>0.20833333333333331</v>
      </c>
      <c r="H9" s="73">
        <v>0.88939999999999997</v>
      </c>
      <c r="I9" s="91">
        <f t="shared" si="2"/>
        <v>44378.208333333336</v>
      </c>
      <c r="J9" s="27">
        <v>44378</v>
      </c>
      <c r="K9" s="63">
        <v>0.20833333333333331</v>
      </c>
      <c r="L9" s="2">
        <v>1.4604999999999999</v>
      </c>
      <c r="M9" s="94">
        <f t="shared" si="3"/>
        <v>44378.208333333336</v>
      </c>
      <c r="N9" s="27">
        <v>44378</v>
      </c>
      <c r="O9" s="63">
        <v>0.20833333333333331</v>
      </c>
      <c r="P9" s="2">
        <v>2.0648</v>
      </c>
      <c r="Q9" s="2">
        <v>110.9</v>
      </c>
    </row>
    <row r="10" spans="1:31" x14ac:dyDescent="0.3">
      <c r="A10" s="86">
        <f t="shared" si="0"/>
        <v>44378.166666666664</v>
      </c>
      <c r="B10" s="27">
        <v>44378</v>
      </c>
      <c r="C10" s="63">
        <v>0.16666666666666666</v>
      </c>
      <c r="D10" s="73">
        <v>0.2545</v>
      </c>
      <c r="E10" s="90">
        <f t="shared" si="1"/>
        <v>44378.166666666664</v>
      </c>
      <c r="F10" s="27">
        <v>44378</v>
      </c>
      <c r="G10" s="63">
        <v>0.16666666666666666</v>
      </c>
      <c r="H10" s="73">
        <v>0.87819999999999998</v>
      </c>
      <c r="I10" s="91">
        <f t="shared" si="2"/>
        <v>44378.166666666664</v>
      </c>
      <c r="J10" s="27">
        <v>44378</v>
      </c>
      <c r="K10" s="63">
        <v>0.16666666666666666</v>
      </c>
      <c r="L10" s="2">
        <v>1.4469000000000001</v>
      </c>
      <c r="M10" s="94">
        <f t="shared" si="3"/>
        <v>44378.166666666664</v>
      </c>
      <c r="N10" s="27">
        <v>44378</v>
      </c>
      <c r="O10" s="63">
        <v>0.16666666666666666</v>
      </c>
      <c r="P10" s="2">
        <v>2.0604</v>
      </c>
      <c r="Q10" s="2">
        <v>110.91</v>
      </c>
    </row>
    <row r="11" spans="1:31" x14ac:dyDescent="0.3">
      <c r="A11" s="86">
        <f t="shared" si="0"/>
        <v>44378.125</v>
      </c>
      <c r="B11" s="27">
        <v>44378</v>
      </c>
      <c r="C11" s="63">
        <v>0.125</v>
      </c>
      <c r="D11" s="73">
        <v>0.2545</v>
      </c>
      <c r="E11" s="90">
        <f t="shared" si="1"/>
        <v>44378.125</v>
      </c>
      <c r="F11" s="27">
        <v>44378</v>
      </c>
      <c r="G11" s="63">
        <v>0.125</v>
      </c>
      <c r="H11" s="73">
        <v>0.87819999999999998</v>
      </c>
      <c r="I11" s="91">
        <f t="shared" si="2"/>
        <v>44378.125</v>
      </c>
      <c r="J11" s="27">
        <v>44378</v>
      </c>
      <c r="K11" s="63">
        <v>0.125</v>
      </c>
      <c r="L11" s="2">
        <v>1.4410000000000001</v>
      </c>
      <c r="M11" s="94">
        <f t="shared" si="3"/>
        <v>44378.125</v>
      </c>
      <c r="N11" s="27">
        <v>44378</v>
      </c>
      <c r="O11" s="63">
        <v>0.125</v>
      </c>
      <c r="P11" s="2">
        <v>2.056</v>
      </c>
      <c r="Q11" s="2">
        <v>110.9</v>
      </c>
    </row>
    <row r="12" spans="1:31" x14ac:dyDescent="0.3">
      <c r="A12" s="86">
        <f t="shared" si="0"/>
        <v>44378.083333333336</v>
      </c>
      <c r="B12" s="27">
        <v>44378</v>
      </c>
      <c r="C12" s="63">
        <v>8.3333333333333329E-2</v>
      </c>
      <c r="D12" s="73">
        <v>0.2545</v>
      </c>
      <c r="E12" s="90">
        <f t="shared" si="1"/>
        <v>44378.083333333336</v>
      </c>
      <c r="F12" s="27">
        <v>44378</v>
      </c>
      <c r="G12" s="63">
        <v>8.3333333333333329E-2</v>
      </c>
      <c r="H12" s="73">
        <v>0.87660000000000005</v>
      </c>
      <c r="I12" s="91">
        <f t="shared" si="2"/>
        <v>44378.083333333336</v>
      </c>
      <c r="J12" s="27">
        <v>44378</v>
      </c>
      <c r="K12" s="63">
        <v>8.3333333333333329E-2</v>
      </c>
      <c r="L12" s="2">
        <v>1.4443999999999999</v>
      </c>
      <c r="M12" s="94">
        <f t="shared" si="3"/>
        <v>44378.083333333336</v>
      </c>
      <c r="N12" s="27">
        <v>44378</v>
      </c>
      <c r="O12" s="63">
        <v>8.3333333333333329E-2</v>
      </c>
      <c r="P12" s="2">
        <v>2.0590999999999999</v>
      </c>
      <c r="Q12" s="2">
        <v>110.89</v>
      </c>
    </row>
    <row r="13" spans="1:31" x14ac:dyDescent="0.3">
      <c r="A13" s="86">
        <f t="shared" si="0"/>
        <v>44378.041666666664</v>
      </c>
      <c r="B13" s="27">
        <v>44378</v>
      </c>
      <c r="C13" s="63">
        <v>4.1666666666666664E-2</v>
      </c>
      <c r="D13" s="73">
        <v>0.2545</v>
      </c>
      <c r="E13" s="90">
        <f t="shared" si="1"/>
        <v>44378.041666666664</v>
      </c>
      <c r="F13" s="27">
        <v>44378</v>
      </c>
      <c r="G13" s="63">
        <v>4.1666666666666664E-2</v>
      </c>
      <c r="H13" s="73">
        <v>0.87180000000000002</v>
      </c>
      <c r="I13" s="91">
        <f t="shared" si="2"/>
        <v>44378.041666666664</v>
      </c>
      <c r="J13" s="27">
        <v>44378</v>
      </c>
      <c r="K13" s="63">
        <v>4.1666666666666664E-2</v>
      </c>
      <c r="L13" s="2">
        <v>1.4427000000000001</v>
      </c>
      <c r="M13" s="94">
        <f t="shared" si="3"/>
        <v>44378.041666666664</v>
      </c>
      <c r="N13" s="27">
        <v>44378</v>
      </c>
      <c r="O13" s="63">
        <v>4.1666666666666664E-2</v>
      </c>
      <c r="P13" s="2">
        <v>2.0567000000000002</v>
      </c>
      <c r="Q13" s="2">
        <v>110.9</v>
      </c>
    </row>
    <row r="14" spans="1:31" x14ac:dyDescent="0.3">
      <c r="A14" s="86">
        <f t="shared" si="0"/>
        <v>44378</v>
      </c>
      <c r="B14" s="27">
        <v>44378</v>
      </c>
      <c r="C14" s="63">
        <v>0</v>
      </c>
      <c r="D14" s="73">
        <v>0.2545</v>
      </c>
      <c r="E14" s="90">
        <f t="shared" si="1"/>
        <v>44378</v>
      </c>
      <c r="F14" s="27">
        <v>44378</v>
      </c>
      <c r="G14" s="63">
        <v>0</v>
      </c>
      <c r="H14" s="73">
        <v>0.875</v>
      </c>
      <c r="I14" s="91">
        <f t="shared" si="2"/>
        <v>44378</v>
      </c>
      <c r="J14" s="27">
        <v>44378</v>
      </c>
      <c r="K14" s="63">
        <v>0</v>
      </c>
      <c r="L14" s="2">
        <v>1.4393</v>
      </c>
      <c r="M14" s="94">
        <f t="shared" si="3"/>
        <v>44378</v>
      </c>
      <c r="N14" s="27">
        <v>44378</v>
      </c>
      <c r="O14" s="63">
        <v>0</v>
      </c>
      <c r="P14" s="2">
        <v>2.0495999999999999</v>
      </c>
      <c r="Q14" s="2">
        <v>110.91</v>
      </c>
    </row>
    <row r="15" spans="1:31" x14ac:dyDescent="0.3">
      <c r="A15" s="86">
        <f t="shared" si="0"/>
        <v>0</v>
      </c>
      <c r="B15" s="27"/>
      <c r="C15" s="63"/>
      <c r="D15" s="73"/>
      <c r="E15" s="90">
        <f t="shared" si="1"/>
        <v>0</v>
      </c>
      <c r="F15" s="27"/>
      <c r="G15" s="63"/>
      <c r="H15" s="73"/>
      <c r="I15" s="91">
        <f t="shared" si="2"/>
        <v>0</v>
      </c>
      <c r="J15" s="27"/>
      <c r="K15" s="63"/>
      <c r="M15" s="94">
        <f t="shared" si="3"/>
        <v>0</v>
      </c>
      <c r="N15" s="27"/>
      <c r="O15" s="63"/>
      <c r="Q15" s="2">
        <v>110.9</v>
      </c>
    </row>
    <row r="16" spans="1:31" x14ac:dyDescent="0.3">
      <c r="A16" s="86">
        <f t="shared" si="0"/>
        <v>0</v>
      </c>
      <c r="B16" s="27"/>
      <c r="C16" s="63"/>
      <c r="D16" s="73"/>
      <c r="E16" s="90">
        <f t="shared" si="1"/>
        <v>0</v>
      </c>
      <c r="F16" s="27"/>
      <c r="G16" s="63"/>
      <c r="H16" s="73"/>
      <c r="I16" s="91">
        <f t="shared" si="2"/>
        <v>0</v>
      </c>
      <c r="J16" s="27"/>
      <c r="K16" s="63"/>
      <c r="M16" s="94">
        <f t="shared" si="3"/>
        <v>0</v>
      </c>
      <c r="N16" s="27"/>
      <c r="O16" s="63"/>
      <c r="Q16" s="2">
        <v>110.87</v>
      </c>
    </row>
    <row r="17" spans="1:27" x14ac:dyDescent="0.3">
      <c r="A17" s="86">
        <f t="shared" si="0"/>
        <v>0</v>
      </c>
      <c r="B17" s="27"/>
      <c r="C17" s="63"/>
      <c r="D17" s="73"/>
      <c r="E17" s="90">
        <f t="shared" si="1"/>
        <v>0</v>
      </c>
      <c r="F17" s="27"/>
      <c r="G17" s="63"/>
      <c r="H17" s="73"/>
      <c r="I17" s="91">
        <f t="shared" si="2"/>
        <v>0</v>
      </c>
      <c r="J17" s="27"/>
      <c r="K17" s="63"/>
      <c r="M17" s="94">
        <f t="shared" si="3"/>
        <v>0</v>
      </c>
      <c r="N17" s="27"/>
      <c r="O17" s="63"/>
    </row>
    <row r="18" spans="1:27" x14ac:dyDescent="0.3">
      <c r="A18" s="86">
        <f t="shared" si="0"/>
        <v>0</v>
      </c>
      <c r="B18" s="27"/>
      <c r="C18" s="63"/>
      <c r="D18" s="73"/>
      <c r="E18" s="90">
        <f t="shared" si="1"/>
        <v>0</v>
      </c>
      <c r="F18" s="27"/>
      <c r="G18" s="63"/>
      <c r="H18" s="73"/>
      <c r="I18" s="91">
        <f t="shared" si="2"/>
        <v>0</v>
      </c>
      <c r="J18" s="27"/>
      <c r="K18" s="63"/>
      <c r="M18" s="94">
        <f t="shared" si="3"/>
        <v>0</v>
      </c>
      <c r="N18" s="27"/>
      <c r="O18" s="63"/>
    </row>
    <row r="19" spans="1:27" x14ac:dyDescent="0.3">
      <c r="A19" s="86">
        <f t="shared" si="0"/>
        <v>0</v>
      </c>
      <c r="B19" s="27"/>
      <c r="C19" s="63"/>
      <c r="D19" s="73"/>
      <c r="E19" s="90">
        <f t="shared" si="1"/>
        <v>0</v>
      </c>
      <c r="F19" s="27"/>
      <c r="G19" s="63"/>
      <c r="H19" s="73"/>
      <c r="I19" s="91">
        <f t="shared" si="2"/>
        <v>0</v>
      </c>
      <c r="J19" s="27"/>
      <c r="K19" s="63"/>
      <c r="M19" s="94">
        <f t="shared" si="3"/>
        <v>0</v>
      </c>
      <c r="N19" s="27"/>
      <c r="O19" s="63"/>
    </row>
    <row r="20" spans="1:27" x14ac:dyDescent="0.3">
      <c r="A20" s="86">
        <f t="shared" si="0"/>
        <v>0</v>
      </c>
      <c r="B20" s="27"/>
      <c r="C20" s="63"/>
      <c r="D20" s="73"/>
      <c r="E20" s="90">
        <f t="shared" si="1"/>
        <v>0</v>
      </c>
      <c r="F20" s="27"/>
      <c r="G20" s="63"/>
      <c r="H20" s="73"/>
      <c r="I20" s="91">
        <f t="shared" si="2"/>
        <v>0</v>
      </c>
      <c r="J20" s="27"/>
      <c r="K20" s="63"/>
      <c r="M20" s="94">
        <f t="shared" si="3"/>
        <v>0</v>
      </c>
      <c r="N20" s="27"/>
      <c r="O20" s="63"/>
    </row>
    <row r="21" spans="1:27" x14ac:dyDescent="0.3">
      <c r="A21" s="86">
        <f t="shared" si="0"/>
        <v>0</v>
      </c>
      <c r="B21" s="27"/>
      <c r="C21" s="63"/>
      <c r="D21" s="73"/>
      <c r="E21" s="90">
        <f t="shared" si="1"/>
        <v>0</v>
      </c>
      <c r="F21" s="27"/>
      <c r="G21" s="63"/>
      <c r="H21" s="73"/>
      <c r="I21" s="91">
        <f t="shared" si="2"/>
        <v>0</v>
      </c>
      <c r="J21" s="27"/>
      <c r="K21" s="63"/>
      <c r="M21" s="94">
        <f t="shared" si="3"/>
        <v>0</v>
      </c>
      <c r="N21" s="27"/>
      <c r="O21" s="63"/>
    </row>
    <row r="22" spans="1:27" x14ac:dyDescent="0.3">
      <c r="A22" s="86">
        <f t="shared" si="0"/>
        <v>0</v>
      </c>
      <c r="B22" s="27"/>
      <c r="C22" s="63"/>
      <c r="D22" s="73"/>
      <c r="E22" s="90">
        <f t="shared" si="1"/>
        <v>0</v>
      </c>
      <c r="F22" s="27"/>
      <c r="G22" s="63"/>
      <c r="H22" s="73"/>
      <c r="I22" s="91">
        <f t="shared" si="2"/>
        <v>0</v>
      </c>
      <c r="J22" s="27"/>
      <c r="K22" s="63"/>
      <c r="M22" s="94">
        <f t="shared" si="3"/>
        <v>0</v>
      </c>
      <c r="N22" s="27"/>
      <c r="O22" s="63"/>
    </row>
    <row r="23" spans="1:27" x14ac:dyDescent="0.3">
      <c r="A23" s="86">
        <f t="shared" si="0"/>
        <v>0</v>
      </c>
      <c r="B23" s="27"/>
      <c r="C23" s="63"/>
      <c r="D23" s="73"/>
      <c r="E23" s="90">
        <f t="shared" si="1"/>
        <v>0</v>
      </c>
      <c r="F23" s="27"/>
      <c r="G23" s="63"/>
      <c r="H23" s="73"/>
      <c r="I23" s="91">
        <f t="shared" si="2"/>
        <v>0</v>
      </c>
      <c r="J23" s="27"/>
      <c r="K23" s="63"/>
      <c r="M23" s="94">
        <f t="shared" si="3"/>
        <v>0</v>
      </c>
      <c r="N23" s="27"/>
      <c r="O23" s="63"/>
    </row>
    <row r="24" spans="1:27" x14ac:dyDescent="0.3">
      <c r="A24" s="86">
        <f t="shared" si="0"/>
        <v>0</v>
      </c>
      <c r="B24" s="27"/>
      <c r="C24" s="63"/>
      <c r="D24" s="73"/>
      <c r="E24" s="90">
        <f t="shared" si="1"/>
        <v>0</v>
      </c>
      <c r="F24" s="27"/>
      <c r="G24" s="63"/>
      <c r="H24" s="73"/>
      <c r="I24" s="91">
        <f t="shared" si="2"/>
        <v>0</v>
      </c>
      <c r="J24" s="27"/>
      <c r="K24" s="63"/>
      <c r="M24" s="94">
        <f t="shared" si="3"/>
        <v>0</v>
      </c>
      <c r="N24" s="27"/>
      <c r="O24" s="63"/>
    </row>
    <row r="25" spans="1:27" x14ac:dyDescent="0.3">
      <c r="A25" s="86">
        <f t="shared" si="0"/>
        <v>0</v>
      </c>
      <c r="B25" s="27"/>
      <c r="C25" s="63"/>
      <c r="D25" s="73"/>
      <c r="E25" s="90">
        <f t="shared" si="1"/>
        <v>0</v>
      </c>
      <c r="F25" s="27"/>
      <c r="G25" s="63"/>
      <c r="H25" s="73"/>
      <c r="I25" s="91">
        <f t="shared" si="2"/>
        <v>0</v>
      </c>
      <c r="J25" s="27"/>
      <c r="K25" s="63"/>
      <c r="M25" s="94">
        <f t="shared" si="3"/>
        <v>0</v>
      </c>
      <c r="N25" s="27"/>
      <c r="O25" s="63"/>
    </row>
    <row r="26" spans="1:27" x14ac:dyDescent="0.3">
      <c r="A26" s="86">
        <f t="shared" si="0"/>
        <v>0</v>
      </c>
      <c r="B26" s="27"/>
      <c r="C26" s="63"/>
      <c r="D26" s="73"/>
      <c r="E26" s="90">
        <f t="shared" si="1"/>
        <v>0</v>
      </c>
      <c r="F26" s="27"/>
      <c r="G26" s="63"/>
      <c r="H26" s="73"/>
      <c r="I26" s="91">
        <f t="shared" si="2"/>
        <v>0</v>
      </c>
      <c r="J26" s="27"/>
      <c r="K26" s="63"/>
      <c r="M26" s="94">
        <f t="shared" si="3"/>
        <v>0</v>
      </c>
      <c r="N26" s="27"/>
      <c r="O26" s="63"/>
    </row>
    <row r="27" spans="1:27" x14ac:dyDescent="0.3">
      <c r="A27" s="86">
        <f t="shared" si="0"/>
        <v>0</v>
      </c>
      <c r="B27" s="27"/>
      <c r="C27" s="63"/>
      <c r="D27" s="73"/>
      <c r="E27" s="90">
        <f t="shared" si="1"/>
        <v>0</v>
      </c>
      <c r="F27" s="27"/>
      <c r="G27" s="63"/>
      <c r="H27" s="73"/>
      <c r="I27" s="91">
        <f t="shared" si="2"/>
        <v>0</v>
      </c>
      <c r="J27" s="27"/>
      <c r="K27" s="63"/>
      <c r="M27" s="94">
        <f t="shared" si="3"/>
        <v>0</v>
      </c>
      <c r="N27" s="27"/>
      <c r="O27" s="63"/>
    </row>
    <row r="28" spans="1:27" x14ac:dyDescent="0.3">
      <c r="A28" s="86">
        <f t="shared" si="0"/>
        <v>0</v>
      </c>
      <c r="B28" s="27"/>
      <c r="C28" s="63"/>
      <c r="D28" s="73"/>
      <c r="E28" s="90">
        <f t="shared" si="1"/>
        <v>0</v>
      </c>
      <c r="F28" s="27"/>
      <c r="G28" s="63"/>
      <c r="H28" s="73"/>
      <c r="I28" s="91">
        <f t="shared" si="2"/>
        <v>0</v>
      </c>
      <c r="J28" s="27"/>
      <c r="K28" s="63"/>
      <c r="M28" s="94">
        <f t="shared" si="3"/>
        <v>0</v>
      </c>
      <c r="N28" s="27"/>
      <c r="O28" s="63"/>
    </row>
    <row r="29" spans="1:27" x14ac:dyDescent="0.3">
      <c r="A29" s="86">
        <f t="shared" si="0"/>
        <v>0</v>
      </c>
      <c r="B29" s="27"/>
      <c r="C29" s="63"/>
      <c r="D29" s="73"/>
      <c r="E29" s="90">
        <f t="shared" si="1"/>
        <v>0</v>
      </c>
      <c r="F29" s="27"/>
      <c r="G29" s="63"/>
      <c r="H29" s="73"/>
      <c r="I29" s="91">
        <f t="shared" si="2"/>
        <v>0</v>
      </c>
      <c r="J29" s="27"/>
      <c r="K29" s="63"/>
      <c r="M29" s="94">
        <f t="shared" si="3"/>
        <v>0</v>
      </c>
      <c r="N29" s="27"/>
      <c r="O29" s="63"/>
    </row>
    <row r="30" spans="1:27" x14ac:dyDescent="0.3">
      <c r="A30" s="86">
        <f t="shared" si="0"/>
        <v>0</v>
      </c>
      <c r="B30" s="27"/>
      <c r="C30" s="63"/>
      <c r="D30" s="73"/>
      <c r="E30" s="90">
        <f t="shared" si="1"/>
        <v>0</v>
      </c>
      <c r="F30" s="27"/>
      <c r="G30" s="63"/>
      <c r="H30" s="73"/>
      <c r="I30" s="91">
        <f t="shared" si="2"/>
        <v>0</v>
      </c>
      <c r="J30" s="27"/>
      <c r="K30" s="63"/>
      <c r="M30" s="94">
        <f t="shared" si="3"/>
        <v>0</v>
      </c>
      <c r="N30" s="27"/>
      <c r="O30" s="63"/>
    </row>
    <row r="31" spans="1:27" x14ac:dyDescent="0.3">
      <c r="A31" s="86">
        <f t="shared" si="0"/>
        <v>0</v>
      </c>
      <c r="B31" s="27"/>
      <c r="C31" s="63"/>
      <c r="D31" s="73"/>
      <c r="E31" s="90">
        <f t="shared" si="1"/>
        <v>0</v>
      </c>
      <c r="F31" s="27"/>
      <c r="G31" s="63"/>
      <c r="H31" s="73"/>
      <c r="I31" s="91">
        <f t="shared" si="2"/>
        <v>0</v>
      </c>
      <c r="J31" s="27"/>
      <c r="K31" s="63"/>
      <c r="M31" s="94">
        <f t="shared" si="3"/>
        <v>0</v>
      </c>
      <c r="N31" s="27"/>
      <c r="O31" s="63"/>
      <c r="S31" s="57"/>
      <c r="W31" s="57"/>
      <c r="AA31" s="57"/>
    </row>
    <row r="32" spans="1:27" x14ac:dyDescent="0.3">
      <c r="A32" s="86">
        <f t="shared" si="0"/>
        <v>0</v>
      </c>
      <c r="B32" s="27"/>
      <c r="C32" s="63"/>
      <c r="D32" s="73"/>
      <c r="E32" s="90">
        <f t="shared" si="1"/>
        <v>0</v>
      </c>
      <c r="F32" s="27"/>
      <c r="G32" s="63"/>
      <c r="H32" s="73"/>
      <c r="I32" s="91">
        <f t="shared" si="2"/>
        <v>0</v>
      </c>
      <c r="J32" s="27"/>
      <c r="K32" s="63"/>
      <c r="M32" s="94">
        <f t="shared" si="3"/>
        <v>0</v>
      </c>
      <c r="N32" s="27"/>
      <c r="O32" s="63"/>
    </row>
    <row r="33" spans="1:15" x14ac:dyDescent="0.3">
      <c r="A33" s="86">
        <f t="shared" si="0"/>
        <v>0</v>
      </c>
      <c r="B33" s="27"/>
      <c r="C33" s="63"/>
      <c r="D33" s="73"/>
      <c r="E33" s="90">
        <f t="shared" si="1"/>
        <v>0</v>
      </c>
      <c r="F33" s="27"/>
      <c r="G33" s="63"/>
      <c r="H33" s="73"/>
      <c r="I33" s="91">
        <f t="shared" si="2"/>
        <v>0</v>
      </c>
      <c r="J33" s="27"/>
      <c r="K33" s="63"/>
      <c r="M33" s="94">
        <f t="shared" si="3"/>
        <v>0</v>
      </c>
      <c r="N33" s="27"/>
      <c r="O33" s="63"/>
    </row>
    <row r="34" spans="1:15" x14ac:dyDescent="0.3">
      <c r="A34" s="86">
        <f t="shared" si="0"/>
        <v>0</v>
      </c>
      <c r="B34" s="27"/>
      <c r="C34" s="63"/>
      <c r="D34" s="73"/>
      <c r="E34" s="90">
        <f t="shared" si="1"/>
        <v>0</v>
      </c>
      <c r="F34" s="27"/>
      <c r="G34" s="63"/>
      <c r="H34" s="73"/>
      <c r="I34" s="91">
        <f t="shared" si="2"/>
        <v>0</v>
      </c>
      <c r="J34" s="27"/>
      <c r="K34" s="63"/>
      <c r="M34" s="94">
        <f t="shared" si="3"/>
        <v>0</v>
      </c>
      <c r="N34" s="27"/>
      <c r="O34" s="63"/>
    </row>
    <row r="35" spans="1:15" x14ac:dyDescent="0.3">
      <c r="A35" s="86">
        <f t="shared" si="0"/>
        <v>0</v>
      </c>
      <c r="B35" s="27"/>
      <c r="C35" s="63"/>
      <c r="D35" s="73"/>
      <c r="E35" s="90">
        <f t="shared" si="1"/>
        <v>0</v>
      </c>
      <c r="F35" s="27"/>
      <c r="G35" s="63"/>
      <c r="H35" s="73"/>
      <c r="I35" s="91">
        <f t="shared" si="2"/>
        <v>0</v>
      </c>
      <c r="J35" s="27"/>
      <c r="K35" s="63"/>
      <c r="M35" s="94">
        <f t="shared" si="3"/>
        <v>0</v>
      </c>
      <c r="N35" s="27"/>
      <c r="O35" s="63"/>
    </row>
    <row r="36" spans="1:15" x14ac:dyDescent="0.3">
      <c r="A36" s="86">
        <f t="shared" si="0"/>
        <v>0</v>
      </c>
      <c r="B36" s="27"/>
      <c r="C36" s="63"/>
      <c r="D36" s="73"/>
      <c r="E36" s="90">
        <f t="shared" si="1"/>
        <v>0</v>
      </c>
      <c r="F36" s="27"/>
      <c r="G36" s="63"/>
      <c r="H36" s="73"/>
      <c r="I36" s="91">
        <f t="shared" si="2"/>
        <v>0</v>
      </c>
      <c r="J36" s="27"/>
      <c r="K36" s="63"/>
      <c r="M36" s="94">
        <f t="shared" si="3"/>
        <v>0</v>
      </c>
      <c r="N36" s="27"/>
      <c r="O36" s="63"/>
    </row>
    <row r="37" spans="1:15" x14ac:dyDescent="0.3">
      <c r="A37" s="86">
        <f t="shared" si="0"/>
        <v>0</v>
      </c>
      <c r="B37" s="27"/>
      <c r="C37" s="63"/>
      <c r="D37" s="73"/>
      <c r="E37" s="90">
        <f t="shared" si="1"/>
        <v>0</v>
      </c>
      <c r="F37" s="27"/>
      <c r="G37" s="63"/>
      <c r="H37" s="73"/>
      <c r="I37" s="91">
        <f t="shared" si="2"/>
        <v>0</v>
      </c>
      <c r="J37" s="27"/>
      <c r="K37" s="63"/>
      <c r="M37" s="94">
        <f t="shared" si="3"/>
        <v>0</v>
      </c>
      <c r="N37" s="27"/>
      <c r="O37" s="63"/>
    </row>
    <row r="38" spans="1:15" x14ac:dyDescent="0.3">
      <c r="A38" s="86">
        <f t="shared" si="0"/>
        <v>0</v>
      </c>
      <c r="B38" s="27"/>
      <c r="C38" s="63"/>
      <c r="D38" s="73"/>
      <c r="E38" s="90">
        <f t="shared" si="1"/>
        <v>0</v>
      </c>
      <c r="F38" s="27"/>
      <c r="G38" s="63"/>
      <c r="H38" s="73"/>
      <c r="I38" s="91">
        <f t="shared" si="2"/>
        <v>0</v>
      </c>
      <c r="J38" s="27"/>
      <c r="K38" s="63"/>
      <c r="M38" s="94">
        <f t="shared" si="3"/>
        <v>0</v>
      </c>
      <c r="N38" s="27"/>
      <c r="O38" s="63"/>
    </row>
    <row r="39" spans="1:15" x14ac:dyDescent="0.3">
      <c r="A39" s="86">
        <f t="shared" si="0"/>
        <v>0</v>
      </c>
      <c r="B39" s="27"/>
      <c r="C39" s="63"/>
      <c r="D39" s="73"/>
      <c r="E39" s="90">
        <f t="shared" si="1"/>
        <v>0</v>
      </c>
      <c r="F39" s="27"/>
      <c r="G39" s="63"/>
      <c r="H39" s="73"/>
      <c r="I39" s="91">
        <f t="shared" si="2"/>
        <v>0</v>
      </c>
      <c r="J39" s="27"/>
      <c r="K39" s="63"/>
      <c r="M39" s="94">
        <f t="shared" si="3"/>
        <v>0</v>
      </c>
      <c r="N39" s="27"/>
      <c r="O39" s="63"/>
    </row>
    <row r="40" spans="1:15" x14ac:dyDescent="0.3">
      <c r="A40" s="86">
        <f t="shared" si="0"/>
        <v>0</v>
      </c>
      <c r="B40" s="27"/>
      <c r="C40" s="63"/>
      <c r="D40" s="73"/>
      <c r="E40" s="90">
        <f t="shared" si="1"/>
        <v>0</v>
      </c>
      <c r="F40" s="27"/>
      <c r="G40" s="63"/>
      <c r="H40" s="73"/>
      <c r="I40" s="91">
        <f t="shared" si="2"/>
        <v>0</v>
      </c>
      <c r="J40" s="27"/>
      <c r="K40" s="63"/>
      <c r="M40" s="94">
        <f t="shared" si="3"/>
        <v>0</v>
      </c>
      <c r="N40" s="27"/>
      <c r="O40" s="63"/>
    </row>
    <row r="41" spans="1:15" x14ac:dyDescent="0.3">
      <c r="A41" s="86">
        <f t="shared" si="0"/>
        <v>0</v>
      </c>
      <c r="B41" s="27"/>
      <c r="C41" s="63"/>
      <c r="D41" s="73"/>
      <c r="E41" s="90">
        <f t="shared" si="1"/>
        <v>0</v>
      </c>
      <c r="F41" s="27"/>
      <c r="G41" s="63"/>
      <c r="H41" s="73"/>
      <c r="I41" s="91">
        <f t="shared" si="2"/>
        <v>0</v>
      </c>
      <c r="J41" s="27"/>
      <c r="K41" s="63"/>
      <c r="M41" s="94">
        <f t="shared" si="3"/>
        <v>0</v>
      </c>
      <c r="N41" s="27"/>
      <c r="O41" s="63"/>
    </row>
    <row r="42" spans="1:15" x14ac:dyDescent="0.3">
      <c r="A42" s="86">
        <f t="shared" si="0"/>
        <v>0</v>
      </c>
      <c r="B42" s="27"/>
      <c r="C42" s="63"/>
      <c r="D42" s="73"/>
      <c r="E42" s="90">
        <f t="shared" si="1"/>
        <v>0</v>
      </c>
      <c r="F42" s="27"/>
      <c r="G42" s="63"/>
      <c r="H42" s="73"/>
      <c r="I42" s="91">
        <f t="shared" si="2"/>
        <v>0</v>
      </c>
      <c r="J42" s="27"/>
      <c r="K42" s="63"/>
      <c r="M42" s="94">
        <f t="shared" si="3"/>
        <v>0</v>
      </c>
      <c r="N42" s="27"/>
      <c r="O42" s="63"/>
    </row>
    <row r="43" spans="1:15" x14ac:dyDescent="0.3">
      <c r="A43" s="86">
        <f t="shared" si="0"/>
        <v>0</v>
      </c>
      <c r="B43" s="27"/>
      <c r="C43" s="63"/>
      <c r="D43" s="73"/>
      <c r="E43" s="90">
        <f t="shared" si="1"/>
        <v>0</v>
      </c>
      <c r="F43" s="27"/>
      <c r="G43" s="63"/>
      <c r="H43" s="73"/>
      <c r="I43" s="91">
        <f t="shared" si="2"/>
        <v>0</v>
      </c>
      <c r="J43" s="27"/>
      <c r="K43" s="63"/>
      <c r="M43" s="94">
        <f t="shared" si="3"/>
        <v>0</v>
      </c>
      <c r="N43" s="27"/>
      <c r="O43" s="63"/>
    </row>
    <row r="44" spans="1:15" x14ac:dyDescent="0.3">
      <c r="A44" s="86">
        <f t="shared" si="0"/>
        <v>0</v>
      </c>
      <c r="B44" s="27"/>
      <c r="C44" s="63"/>
      <c r="D44" s="73"/>
      <c r="E44" s="90">
        <f t="shared" si="1"/>
        <v>0</v>
      </c>
      <c r="F44" s="27"/>
      <c r="G44" s="63"/>
      <c r="H44" s="73"/>
      <c r="I44" s="91">
        <f t="shared" si="2"/>
        <v>0</v>
      </c>
      <c r="J44" s="27"/>
      <c r="K44" s="63"/>
      <c r="M44" s="94">
        <f t="shared" si="3"/>
        <v>0</v>
      </c>
      <c r="N44" s="27"/>
      <c r="O44" s="63"/>
    </row>
    <row r="45" spans="1:15" x14ac:dyDescent="0.3">
      <c r="A45" s="86">
        <f t="shared" si="0"/>
        <v>0</v>
      </c>
      <c r="B45" s="27"/>
      <c r="C45" s="63"/>
      <c r="D45" s="73"/>
      <c r="E45" s="90">
        <f t="shared" si="1"/>
        <v>0</v>
      </c>
      <c r="F45" s="27"/>
      <c r="G45" s="63"/>
      <c r="H45" s="73"/>
      <c r="I45" s="91">
        <f t="shared" si="2"/>
        <v>0</v>
      </c>
      <c r="J45" s="27"/>
      <c r="K45" s="63"/>
      <c r="M45" s="94">
        <f t="shared" si="3"/>
        <v>0</v>
      </c>
      <c r="N45" s="27"/>
      <c r="O45" s="63"/>
    </row>
    <row r="46" spans="1:15" x14ac:dyDescent="0.3">
      <c r="A46" s="86">
        <f t="shared" si="0"/>
        <v>0</v>
      </c>
      <c r="B46" s="27"/>
      <c r="C46" s="63"/>
      <c r="D46" s="73"/>
      <c r="E46" s="90">
        <f t="shared" si="1"/>
        <v>0</v>
      </c>
      <c r="F46" s="27"/>
      <c r="G46" s="63"/>
      <c r="H46" s="73"/>
      <c r="I46" s="91">
        <f t="shared" si="2"/>
        <v>0</v>
      </c>
      <c r="J46" s="27"/>
      <c r="K46" s="63"/>
      <c r="M46" s="94">
        <f t="shared" si="3"/>
        <v>0</v>
      </c>
      <c r="N46" s="27"/>
      <c r="O46" s="63"/>
    </row>
    <row r="47" spans="1:15" x14ac:dyDescent="0.3">
      <c r="A47" s="86">
        <f t="shared" si="0"/>
        <v>0</v>
      </c>
      <c r="B47" s="27"/>
      <c r="C47" s="63"/>
      <c r="D47" s="73"/>
      <c r="E47" s="90">
        <f t="shared" si="1"/>
        <v>0</v>
      </c>
      <c r="F47" s="27"/>
      <c r="G47" s="63"/>
      <c r="H47" s="73"/>
      <c r="I47" s="91">
        <f t="shared" si="2"/>
        <v>0</v>
      </c>
      <c r="J47" s="27"/>
      <c r="K47" s="63"/>
      <c r="M47" s="94">
        <f t="shared" si="3"/>
        <v>0</v>
      </c>
      <c r="N47" s="27"/>
      <c r="O47" s="63"/>
    </row>
    <row r="48" spans="1:15" x14ac:dyDescent="0.3">
      <c r="A48" s="86">
        <f t="shared" si="0"/>
        <v>0</v>
      </c>
      <c r="B48" s="27"/>
      <c r="C48" s="63"/>
      <c r="D48" s="73"/>
      <c r="E48" s="90">
        <f t="shared" si="1"/>
        <v>0</v>
      </c>
      <c r="F48" s="27"/>
      <c r="G48" s="63"/>
      <c r="I48" s="91">
        <f t="shared" si="2"/>
        <v>0</v>
      </c>
      <c r="J48" s="27"/>
      <c r="K48" s="63"/>
      <c r="M48" s="94">
        <f t="shared" si="3"/>
        <v>0</v>
      </c>
      <c r="N48" s="27"/>
      <c r="O48" s="63"/>
    </row>
    <row r="49" spans="1:15" x14ac:dyDescent="0.3">
      <c r="A49" s="86">
        <f t="shared" si="0"/>
        <v>0</v>
      </c>
      <c r="B49" s="27"/>
      <c r="C49" s="63"/>
      <c r="D49" s="73"/>
      <c r="E49" s="90">
        <f t="shared" si="1"/>
        <v>0</v>
      </c>
      <c r="F49" s="27"/>
      <c r="G49" s="63"/>
      <c r="I49" s="91">
        <f t="shared" si="2"/>
        <v>0</v>
      </c>
      <c r="J49" s="27"/>
      <c r="K49" s="63"/>
      <c r="M49" s="94">
        <f t="shared" si="3"/>
        <v>0</v>
      </c>
      <c r="N49" s="27"/>
      <c r="O49" s="63"/>
    </row>
    <row r="50" spans="1:15" x14ac:dyDescent="0.3">
      <c r="A50" s="86">
        <f t="shared" si="0"/>
        <v>0</v>
      </c>
      <c r="B50" s="27"/>
      <c r="C50" s="63"/>
      <c r="D50" s="73"/>
      <c r="E50" s="90">
        <f t="shared" si="1"/>
        <v>0</v>
      </c>
      <c r="F50" s="27"/>
      <c r="G50" s="63"/>
      <c r="I50" s="91">
        <f t="shared" si="2"/>
        <v>0</v>
      </c>
      <c r="J50" s="27"/>
      <c r="K50" s="63"/>
      <c r="M50" s="94">
        <f t="shared" si="3"/>
        <v>0</v>
      </c>
      <c r="N50" s="27"/>
      <c r="O50" s="63"/>
    </row>
    <row r="51" spans="1:15" x14ac:dyDescent="0.3">
      <c r="A51" s="86">
        <f t="shared" si="0"/>
        <v>0</v>
      </c>
      <c r="B51" s="27"/>
      <c r="C51" s="63"/>
      <c r="D51" s="73"/>
      <c r="E51" s="90">
        <f t="shared" si="1"/>
        <v>0</v>
      </c>
      <c r="F51" s="27"/>
      <c r="G51" s="63"/>
      <c r="I51" s="91">
        <f t="shared" si="2"/>
        <v>0</v>
      </c>
      <c r="J51" s="27"/>
      <c r="K51" s="63"/>
      <c r="M51" s="94">
        <f t="shared" si="3"/>
        <v>0</v>
      </c>
      <c r="N51" s="27"/>
      <c r="O51" s="63"/>
    </row>
    <row r="52" spans="1:15" x14ac:dyDescent="0.3">
      <c r="A52" s="86">
        <f t="shared" si="0"/>
        <v>0</v>
      </c>
      <c r="B52" s="27"/>
      <c r="C52" s="63"/>
      <c r="E52" s="90">
        <f t="shared" si="1"/>
        <v>0</v>
      </c>
      <c r="F52" s="27"/>
      <c r="G52" s="63"/>
      <c r="I52" s="91">
        <f t="shared" si="2"/>
        <v>0</v>
      </c>
      <c r="J52" s="27"/>
      <c r="K52" s="63"/>
      <c r="L52" s="63"/>
      <c r="M52" s="94">
        <f t="shared" si="3"/>
        <v>0</v>
      </c>
      <c r="N52" s="27"/>
      <c r="O52" s="63"/>
    </row>
    <row r="53" spans="1:15" x14ac:dyDescent="0.3">
      <c r="A53" s="86">
        <f t="shared" si="0"/>
        <v>0</v>
      </c>
      <c r="B53" s="27"/>
      <c r="C53" s="63"/>
      <c r="E53" s="90">
        <f t="shared" si="1"/>
        <v>0</v>
      </c>
      <c r="F53" s="27"/>
      <c r="G53" s="63"/>
      <c r="I53" s="91">
        <f t="shared" si="2"/>
        <v>0</v>
      </c>
      <c r="J53" s="27"/>
      <c r="K53" s="63"/>
      <c r="L53" s="63"/>
      <c r="M53" s="94">
        <f t="shared" si="3"/>
        <v>0</v>
      </c>
      <c r="N53" s="27"/>
      <c r="O53" s="63"/>
    </row>
    <row r="54" spans="1:15" x14ac:dyDescent="0.3">
      <c r="A54" s="86">
        <f t="shared" si="0"/>
        <v>0</v>
      </c>
      <c r="B54" s="27"/>
      <c r="C54" s="63"/>
      <c r="E54" s="90">
        <f t="shared" si="1"/>
        <v>0</v>
      </c>
      <c r="F54" s="27"/>
      <c r="G54" s="63"/>
      <c r="I54" s="91">
        <f t="shared" si="2"/>
        <v>0</v>
      </c>
      <c r="J54" s="27"/>
      <c r="K54" s="63"/>
      <c r="L54" s="63"/>
      <c r="M54" s="94">
        <f t="shared" si="3"/>
        <v>0</v>
      </c>
      <c r="N54" s="27"/>
      <c r="O54" s="63"/>
    </row>
    <row r="55" spans="1:15" x14ac:dyDescent="0.3">
      <c r="A55" s="86">
        <f t="shared" si="0"/>
        <v>0</v>
      </c>
      <c r="B55" s="27"/>
      <c r="C55" s="63"/>
      <c r="E55" s="90">
        <f t="shared" si="1"/>
        <v>0</v>
      </c>
      <c r="F55" s="27"/>
      <c r="G55" s="63"/>
      <c r="I55" s="91">
        <f t="shared" si="2"/>
        <v>0</v>
      </c>
      <c r="J55" s="27"/>
      <c r="K55" s="63"/>
      <c r="L55" s="63"/>
      <c r="M55" s="94">
        <f t="shared" si="3"/>
        <v>0</v>
      </c>
      <c r="N55" s="27"/>
      <c r="O55" s="63"/>
    </row>
    <row r="56" spans="1:15" x14ac:dyDescent="0.3">
      <c r="A56" s="86">
        <f t="shared" si="0"/>
        <v>0</v>
      </c>
      <c r="B56" s="27"/>
      <c r="C56" s="63"/>
      <c r="E56" s="90">
        <f t="shared" si="1"/>
        <v>0</v>
      </c>
      <c r="F56" s="27"/>
      <c r="G56" s="63"/>
      <c r="I56" s="91">
        <f t="shared" si="2"/>
        <v>0</v>
      </c>
      <c r="J56" s="27"/>
      <c r="K56" s="63"/>
      <c r="L56" s="63"/>
      <c r="M56" s="94">
        <f t="shared" si="3"/>
        <v>0</v>
      </c>
      <c r="N56" s="27"/>
      <c r="O56" s="63"/>
    </row>
    <row r="57" spans="1:15" x14ac:dyDescent="0.3">
      <c r="A57" s="86">
        <f t="shared" si="0"/>
        <v>0</v>
      </c>
      <c r="B57" s="27"/>
      <c r="C57" s="63"/>
      <c r="E57" s="90">
        <f t="shared" si="1"/>
        <v>0</v>
      </c>
      <c r="F57" s="27"/>
      <c r="G57" s="63"/>
      <c r="I57" s="91">
        <f t="shared" si="2"/>
        <v>0</v>
      </c>
      <c r="J57" s="27"/>
      <c r="K57" s="63"/>
      <c r="L57" s="63"/>
      <c r="M57" s="94">
        <f t="shared" si="3"/>
        <v>0</v>
      </c>
      <c r="N57" s="27"/>
      <c r="O57" s="63"/>
    </row>
    <row r="58" spans="1:15" x14ac:dyDescent="0.3">
      <c r="A58" s="86">
        <f t="shared" si="0"/>
        <v>0</v>
      </c>
      <c r="B58" s="27"/>
      <c r="C58" s="63"/>
      <c r="E58" s="90">
        <f t="shared" si="1"/>
        <v>0</v>
      </c>
      <c r="F58" s="27"/>
      <c r="G58" s="63"/>
      <c r="I58" s="91">
        <f t="shared" si="2"/>
        <v>0</v>
      </c>
      <c r="J58" s="27"/>
      <c r="K58" s="63"/>
      <c r="L58" s="63"/>
      <c r="M58" s="94">
        <f t="shared" si="3"/>
        <v>0</v>
      </c>
      <c r="N58" s="27"/>
      <c r="O58" s="63"/>
    </row>
    <row r="59" spans="1:15" x14ac:dyDescent="0.3">
      <c r="A59" s="86">
        <f t="shared" si="0"/>
        <v>0</v>
      </c>
      <c r="B59" s="27"/>
      <c r="C59" s="63"/>
      <c r="E59" s="90">
        <f t="shared" si="1"/>
        <v>0</v>
      </c>
      <c r="F59" s="27"/>
      <c r="G59" s="63"/>
      <c r="I59" s="91">
        <f t="shared" si="2"/>
        <v>0</v>
      </c>
      <c r="J59" s="27"/>
      <c r="K59" s="63"/>
      <c r="L59" s="63"/>
      <c r="M59" s="94">
        <f t="shared" si="3"/>
        <v>0</v>
      </c>
      <c r="N59" s="27"/>
      <c r="O59" s="63"/>
    </row>
    <row r="60" spans="1:15" x14ac:dyDescent="0.3">
      <c r="A60" s="86">
        <f t="shared" si="0"/>
        <v>0</v>
      </c>
      <c r="B60" s="27"/>
      <c r="C60" s="63"/>
      <c r="E60" s="90">
        <f t="shared" si="1"/>
        <v>0</v>
      </c>
      <c r="F60" s="27"/>
      <c r="G60" s="63"/>
      <c r="I60" s="91">
        <f t="shared" si="2"/>
        <v>0</v>
      </c>
      <c r="J60" s="27"/>
      <c r="K60" s="63"/>
      <c r="L60" s="63"/>
      <c r="M60" s="94">
        <f t="shared" si="3"/>
        <v>0</v>
      </c>
      <c r="N60" s="27"/>
      <c r="O60" s="63"/>
    </row>
    <row r="61" spans="1:15" x14ac:dyDescent="0.3">
      <c r="A61" s="86">
        <f t="shared" si="0"/>
        <v>0</v>
      </c>
      <c r="B61" s="27"/>
      <c r="C61" s="63"/>
      <c r="E61" s="90">
        <f t="shared" si="1"/>
        <v>0</v>
      </c>
      <c r="F61" s="27"/>
      <c r="G61" s="63"/>
      <c r="I61" s="91">
        <f t="shared" si="2"/>
        <v>0</v>
      </c>
      <c r="J61" s="27"/>
      <c r="K61" s="63"/>
      <c r="L61" s="63"/>
      <c r="M61" s="94">
        <f t="shared" si="3"/>
        <v>0</v>
      </c>
      <c r="N61" s="27"/>
      <c r="O61" s="63"/>
    </row>
    <row r="62" spans="1:15" x14ac:dyDescent="0.3">
      <c r="A62" s="86">
        <f t="shared" si="0"/>
        <v>0</v>
      </c>
      <c r="B62" s="27"/>
      <c r="C62" s="63"/>
      <c r="E62" s="90">
        <f t="shared" si="1"/>
        <v>0</v>
      </c>
      <c r="F62" s="27"/>
      <c r="G62" s="63"/>
      <c r="I62" s="91">
        <f t="shared" si="2"/>
        <v>0</v>
      </c>
      <c r="J62" s="27"/>
      <c r="K62" s="63"/>
      <c r="L62" s="63"/>
      <c r="M62" s="94">
        <f t="shared" si="3"/>
        <v>0</v>
      </c>
      <c r="N62" s="27"/>
      <c r="O62" s="63"/>
    </row>
    <row r="63" spans="1:15" x14ac:dyDescent="0.3">
      <c r="A63" s="86">
        <f t="shared" si="0"/>
        <v>0</v>
      </c>
      <c r="B63" s="27"/>
      <c r="C63" s="63"/>
      <c r="E63" s="90">
        <f t="shared" si="1"/>
        <v>0</v>
      </c>
      <c r="F63" s="27"/>
      <c r="G63" s="63"/>
      <c r="I63" s="91">
        <f t="shared" si="2"/>
        <v>0</v>
      </c>
      <c r="J63" s="27"/>
      <c r="K63" s="63"/>
      <c r="L63" s="63"/>
      <c r="M63" s="94">
        <f t="shared" si="3"/>
        <v>0</v>
      </c>
      <c r="N63" s="27"/>
      <c r="O63" s="63"/>
    </row>
    <row r="64" spans="1:15" x14ac:dyDescent="0.3">
      <c r="A64" s="86">
        <f t="shared" si="0"/>
        <v>0</v>
      </c>
      <c r="B64" s="27"/>
      <c r="C64" s="63"/>
      <c r="E64" s="90">
        <f t="shared" si="1"/>
        <v>0</v>
      </c>
      <c r="F64" s="27"/>
      <c r="G64" s="63"/>
      <c r="I64" s="91">
        <f t="shared" si="2"/>
        <v>0</v>
      </c>
      <c r="J64" s="27"/>
      <c r="K64" s="63"/>
      <c r="L64" s="63"/>
      <c r="M64" s="94">
        <f t="shared" si="3"/>
        <v>0</v>
      </c>
      <c r="N64" s="27"/>
      <c r="O64" s="63"/>
    </row>
    <row r="65" spans="1:15" x14ac:dyDescent="0.3">
      <c r="A65" s="86">
        <f t="shared" si="0"/>
        <v>0</v>
      </c>
      <c r="B65" s="27"/>
      <c r="C65" s="63"/>
      <c r="E65" s="90">
        <f t="shared" si="1"/>
        <v>0</v>
      </c>
      <c r="F65" s="27"/>
      <c r="G65" s="63"/>
      <c r="I65" s="91">
        <f t="shared" si="2"/>
        <v>0</v>
      </c>
      <c r="J65" s="27"/>
      <c r="K65" s="63"/>
      <c r="L65" s="63"/>
      <c r="M65" s="94">
        <f t="shared" si="3"/>
        <v>0</v>
      </c>
      <c r="N65" s="27"/>
      <c r="O65" s="63"/>
    </row>
    <row r="66" spans="1:15" x14ac:dyDescent="0.3">
      <c r="A66" s="86">
        <f t="shared" si="0"/>
        <v>0</v>
      </c>
      <c r="B66" s="27"/>
      <c r="C66" s="63"/>
      <c r="E66" s="90">
        <f t="shared" si="1"/>
        <v>0</v>
      </c>
      <c r="F66" s="27"/>
      <c r="G66" s="63"/>
      <c r="I66" s="91">
        <f t="shared" si="2"/>
        <v>0</v>
      </c>
      <c r="J66" s="27"/>
      <c r="K66" s="63"/>
      <c r="L66" s="63"/>
      <c r="M66" s="94">
        <f t="shared" si="3"/>
        <v>0</v>
      </c>
      <c r="N66" s="27"/>
      <c r="O66" s="63"/>
    </row>
    <row r="67" spans="1:15" x14ac:dyDescent="0.3">
      <c r="A67" s="86">
        <f t="shared" si="0"/>
        <v>0</v>
      </c>
      <c r="B67" s="27"/>
      <c r="C67" s="63"/>
      <c r="E67" s="90">
        <f t="shared" si="1"/>
        <v>0</v>
      </c>
      <c r="F67" s="27"/>
      <c r="G67" s="63"/>
      <c r="I67" s="91">
        <f t="shared" si="2"/>
        <v>0</v>
      </c>
      <c r="J67" s="27"/>
      <c r="K67" s="63"/>
      <c r="L67" s="63"/>
      <c r="M67" s="94">
        <f t="shared" si="3"/>
        <v>0</v>
      </c>
      <c r="N67" s="27"/>
      <c r="O67" s="63"/>
    </row>
    <row r="68" spans="1:15" x14ac:dyDescent="0.3">
      <c r="A68" s="86">
        <f t="shared" si="0"/>
        <v>0</v>
      </c>
      <c r="B68" s="27"/>
      <c r="C68" s="63"/>
      <c r="E68" s="90">
        <f t="shared" si="1"/>
        <v>0</v>
      </c>
      <c r="F68" s="27"/>
      <c r="G68" s="63"/>
      <c r="I68" s="91">
        <f t="shared" si="2"/>
        <v>0</v>
      </c>
      <c r="J68" s="27"/>
      <c r="K68" s="63"/>
      <c r="L68" s="63"/>
      <c r="M68" s="94">
        <f t="shared" si="3"/>
        <v>0</v>
      </c>
      <c r="N68" s="27"/>
      <c r="O68" s="63"/>
    </row>
    <row r="69" spans="1:15" x14ac:dyDescent="0.3">
      <c r="A69" s="86">
        <f t="shared" ref="A69:A99" si="4">+B69+C69</f>
        <v>0</v>
      </c>
      <c r="B69" s="27"/>
      <c r="C69" s="63"/>
      <c r="E69" s="90">
        <f t="shared" ref="E69:E99" si="5">+F69+G69</f>
        <v>0</v>
      </c>
      <c r="F69" s="27"/>
      <c r="G69" s="63"/>
      <c r="I69" s="91">
        <f t="shared" ref="I69:I99" si="6">+J69+K69</f>
        <v>0</v>
      </c>
      <c r="J69" s="27"/>
      <c r="K69" s="63"/>
      <c r="L69" s="63"/>
      <c r="M69" s="94">
        <f t="shared" ref="M69:M99" si="7">+N69+O69</f>
        <v>0</v>
      </c>
      <c r="N69" s="27"/>
      <c r="O69" s="63"/>
    </row>
    <row r="70" spans="1:15" x14ac:dyDescent="0.3">
      <c r="A70" s="86">
        <f t="shared" si="4"/>
        <v>0</v>
      </c>
      <c r="B70" s="27"/>
      <c r="C70" s="63"/>
      <c r="E70" s="90">
        <f t="shared" si="5"/>
        <v>0</v>
      </c>
      <c r="F70" s="27"/>
      <c r="G70" s="63"/>
      <c r="I70" s="91">
        <f t="shared" si="6"/>
        <v>0</v>
      </c>
      <c r="J70" s="27"/>
      <c r="K70" s="63"/>
      <c r="L70" s="63"/>
      <c r="M70" s="94">
        <f t="shared" si="7"/>
        <v>0</v>
      </c>
      <c r="N70" s="27"/>
      <c r="O70" s="63"/>
    </row>
    <row r="71" spans="1:15" x14ac:dyDescent="0.3">
      <c r="A71" s="86">
        <f t="shared" si="4"/>
        <v>0</v>
      </c>
      <c r="B71" s="27"/>
      <c r="C71" s="63"/>
      <c r="E71" s="90">
        <f t="shared" si="5"/>
        <v>0</v>
      </c>
      <c r="F71" s="27"/>
      <c r="G71" s="63"/>
      <c r="I71" s="91">
        <f t="shared" si="6"/>
        <v>0</v>
      </c>
      <c r="J71" s="27"/>
      <c r="K71" s="63"/>
      <c r="L71" s="63"/>
      <c r="M71" s="94">
        <f t="shared" si="7"/>
        <v>0</v>
      </c>
      <c r="N71" s="27"/>
      <c r="O71" s="63"/>
    </row>
    <row r="72" spans="1:15" x14ac:dyDescent="0.3">
      <c r="A72" s="86">
        <f t="shared" si="4"/>
        <v>0</v>
      </c>
      <c r="B72" s="27"/>
      <c r="C72" s="63"/>
      <c r="E72" s="90">
        <f t="shared" si="5"/>
        <v>0</v>
      </c>
      <c r="F72" s="27"/>
      <c r="G72" s="63"/>
      <c r="I72" s="91">
        <f t="shared" si="6"/>
        <v>0</v>
      </c>
      <c r="J72" s="27"/>
      <c r="K72" s="63"/>
      <c r="L72" s="63"/>
      <c r="M72" s="94">
        <f t="shared" si="7"/>
        <v>0</v>
      </c>
      <c r="N72" s="27"/>
      <c r="O72" s="63"/>
    </row>
    <row r="73" spans="1:15" x14ac:dyDescent="0.3">
      <c r="A73" s="86">
        <f t="shared" si="4"/>
        <v>0</v>
      </c>
      <c r="B73" s="27"/>
      <c r="C73" s="63"/>
      <c r="E73" s="90">
        <f t="shared" si="5"/>
        <v>0</v>
      </c>
      <c r="F73" s="27"/>
      <c r="G73" s="63"/>
      <c r="I73" s="91">
        <f t="shared" si="6"/>
        <v>0</v>
      </c>
      <c r="J73" s="27"/>
      <c r="K73" s="63"/>
      <c r="L73" s="63"/>
      <c r="M73" s="94">
        <f t="shared" si="7"/>
        <v>0</v>
      </c>
      <c r="N73" s="27"/>
      <c r="O73" s="63"/>
    </row>
    <row r="74" spans="1:15" x14ac:dyDescent="0.3">
      <c r="A74" s="86">
        <f t="shared" si="4"/>
        <v>0</v>
      </c>
      <c r="B74" s="27"/>
      <c r="C74" s="63"/>
      <c r="E74" s="90">
        <f t="shared" si="5"/>
        <v>0</v>
      </c>
      <c r="F74" s="27"/>
      <c r="G74" s="63"/>
      <c r="I74" s="91">
        <f t="shared" si="6"/>
        <v>0</v>
      </c>
      <c r="J74" s="27"/>
      <c r="K74" s="63"/>
      <c r="L74" s="63"/>
      <c r="M74" s="94">
        <f t="shared" si="7"/>
        <v>0</v>
      </c>
      <c r="N74" s="27"/>
      <c r="O74" s="63"/>
    </row>
    <row r="75" spans="1:15" x14ac:dyDescent="0.3">
      <c r="A75" s="86">
        <f t="shared" si="4"/>
        <v>0</v>
      </c>
      <c r="B75" s="27"/>
      <c r="C75" s="63"/>
      <c r="E75" s="90">
        <f t="shared" si="5"/>
        <v>0</v>
      </c>
      <c r="F75" s="27"/>
      <c r="G75" s="63"/>
      <c r="I75" s="91">
        <f t="shared" si="6"/>
        <v>0</v>
      </c>
      <c r="J75" s="27"/>
      <c r="K75" s="63"/>
      <c r="L75" s="63"/>
      <c r="M75" s="94">
        <f t="shared" si="7"/>
        <v>0</v>
      </c>
      <c r="N75" s="27"/>
      <c r="O75" s="63"/>
    </row>
    <row r="76" spans="1:15" x14ac:dyDescent="0.3">
      <c r="A76" s="86">
        <f t="shared" si="4"/>
        <v>0</v>
      </c>
      <c r="B76" s="27"/>
      <c r="C76" s="63"/>
      <c r="E76" s="90">
        <f t="shared" si="5"/>
        <v>0</v>
      </c>
      <c r="F76" s="27"/>
      <c r="G76" s="63"/>
      <c r="I76" s="91">
        <f t="shared" si="6"/>
        <v>0</v>
      </c>
      <c r="J76" s="27"/>
      <c r="K76" s="63"/>
      <c r="L76" s="63"/>
      <c r="M76" s="94">
        <f t="shared" si="7"/>
        <v>0</v>
      </c>
      <c r="N76" s="27"/>
      <c r="O76" s="63"/>
    </row>
    <row r="77" spans="1:15" x14ac:dyDescent="0.3">
      <c r="A77" s="86">
        <f t="shared" si="4"/>
        <v>0</v>
      </c>
      <c r="B77" s="27"/>
      <c r="C77" s="63"/>
      <c r="E77" s="90">
        <f t="shared" si="5"/>
        <v>0</v>
      </c>
      <c r="F77" s="27"/>
      <c r="G77" s="63"/>
      <c r="I77" s="91">
        <f t="shared" si="6"/>
        <v>0</v>
      </c>
      <c r="J77" s="27"/>
      <c r="K77" s="63"/>
      <c r="L77" s="63"/>
      <c r="M77" s="94">
        <f t="shared" si="7"/>
        <v>0</v>
      </c>
      <c r="N77" s="27"/>
      <c r="O77" s="63"/>
    </row>
    <row r="78" spans="1:15" x14ac:dyDescent="0.3">
      <c r="A78" s="86">
        <f t="shared" si="4"/>
        <v>0</v>
      </c>
      <c r="B78" s="27"/>
      <c r="C78" s="63"/>
      <c r="E78" s="90">
        <f t="shared" si="5"/>
        <v>0</v>
      </c>
      <c r="F78" s="27"/>
      <c r="G78" s="63"/>
      <c r="I78" s="91">
        <f t="shared" si="6"/>
        <v>0</v>
      </c>
      <c r="J78" s="27"/>
      <c r="K78" s="63"/>
      <c r="L78" s="63"/>
      <c r="M78" s="94">
        <f t="shared" si="7"/>
        <v>0</v>
      </c>
      <c r="N78" s="27"/>
      <c r="O78" s="63"/>
    </row>
    <row r="79" spans="1:15" x14ac:dyDescent="0.3">
      <c r="A79" s="86">
        <f t="shared" si="4"/>
        <v>0</v>
      </c>
      <c r="B79" s="27"/>
      <c r="C79" s="63"/>
      <c r="E79" s="90">
        <f t="shared" si="5"/>
        <v>0</v>
      </c>
      <c r="F79" s="27"/>
      <c r="G79" s="63"/>
      <c r="I79" s="91">
        <f t="shared" si="6"/>
        <v>0</v>
      </c>
      <c r="J79" s="27"/>
      <c r="K79" s="63"/>
      <c r="L79" s="63"/>
      <c r="M79" s="94">
        <f t="shared" si="7"/>
        <v>0</v>
      </c>
      <c r="N79" s="27"/>
      <c r="O79" s="63"/>
    </row>
    <row r="80" spans="1:15" x14ac:dyDescent="0.3">
      <c r="A80" s="86">
        <f t="shared" si="4"/>
        <v>0</v>
      </c>
      <c r="B80" s="27"/>
      <c r="C80" s="63"/>
      <c r="E80" s="90">
        <f t="shared" si="5"/>
        <v>0</v>
      </c>
      <c r="F80" s="27"/>
      <c r="G80" s="63"/>
      <c r="I80" s="91">
        <f t="shared" si="6"/>
        <v>0</v>
      </c>
      <c r="J80" s="27"/>
      <c r="K80" s="63"/>
      <c r="L80" s="63"/>
      <c r="M80" s="94">
        <f t="shared" si="7"/>
        <v>0</v>
      </c>
      <c r="N80" s="27"/>
      <c r="O80" s="63"/>
    </row>
    <row r="81" spans="1:15" x14ac:dyDescent="0.3">
      <c r="A81" s="86">
        <f t="shared" si="4"/>
        <v>0</v>
      </c>
      <c r="B81" s="27"/>
      <c r="C81" s="63"/>
      <c r="E81" s="90">
        <f t="shared" si="5"/>
        <v>0</v>
      </c>
      <c r="F81" s="27"/>
      <c r="G81" s="63"/>
      <c r="I81" s="91">
        <f t="shared" si="6"/>
        <v>0</v>
      </c>
      <c r="J81" s="27"/>
      <c r="K81" s="63"/>
      <c r="L81" s="63"/>
      <c r="M81" s="94">
        <f t="shared" si="7"/>
        <v>0</v>
      </c>
      <c r="N81" s="27"/>
      <c r="O81" s="63"/>
    </row>
    <row r="82" spans="1:15" x14ac:dyDescent="0.3">
      <c r="A82" s="86">
        <f t="shared" si="4"/>
        <v>0</v>
      </c>
      <c r="B82" s="27"/>
      <c r="C82" s="63"/>
      <c r="E82" s="90">
        <f t="shared" si="5"/>
        <v>0</v>
      </c>
      <c r="F82" s="27"/>
      <c r="G82" s="63"/>
      <c r="I82" s="91">
        <f t="shared" si="6"/>
        <v>0</v>
      </c>
      <c r="J82" s="27"/>
      <c r="K82" s="63"/>
      <c r="L82" s="63"/>
      <c r="M82" s="94">
        <f t="shared" si="7"/>
        <v>0</v>
      </c>
      <c r="N82" s="27"/>
      <c r="O82" s="63"/>
    </row>
    <row r="83" spans="1:15" x14ac:dyDescent="0.3">
      <c r="A83" s="86">
        <f t="shared" si="4"/>
        <v>0</v>
      </c>
      <c r="B83" s="27"/>
      <c r="C83" s="63"/>
      <c r="E83" s="90">
        <f t="shared" si="5"/>
        <v>0</v>
      </c>
      <c r="F83" s="27"/>
      <c r="G83" s="63"/>
      <c r="I83" s="91">
        <f t="shared" si="6"/>
        <v>0</v>
      </c>
      <c r="J83" s="27"/>
      <c r="K83" s="63"/>
      <c r="L83" s="63"/>
      <c r="M83" s="94">
        <f t="shared" si="7"/>
        <v>0</v>
      </c>
      <c r="N83" s="27"/>
      <c r="O83" s="63"/>
    </row>
    <row r="84" spans="1:15" x14ac:dyDescent="0.3">
      <c r="A84" s="86">
        <f t="shared" si="4"/>
        <v>0</v>
      </c>
      <c r="B84" s="27"/>
      <c r="C84" s="63"/>
      <c r="E84" s="90">
        <f t="shared" si="5"/>
        <v>0</v>
      </c>
      <c r="F84" s="27"/>
      <c r="G84" s="63"/>
      <c r="I84" s="91">
        <f t="shared" si="6"/>
        <v>0</v>
      </c>
      <c r="J84" s="27"/>
      <c r="K84" s="63"/>
      <c r="L84" s="63"/>
      <c r="M84" s="94">
        <f t="shared" si="7"/>
        <v>0</v>
      </c>
      <c r="N84" s="27"/>
      <c r="O84" s="63"/>
    </row>
    <row r="85" spans="1:15" x14ac:dyDescent="0.3">
      <c r="A85" s="86">
        <f t="shared" si="4"/>
        <v>0</v>
      </c>
      <c r="B85" s="27"/>
      <c r="C85" s="63"/>
      <c r="E85" s="90">
        <f t="shared" si="5"/>
        <v>0</v>
      </c>
      <c r="F85" s="27"/>
      <c r="G85" s="63"/>
      <c r="I85" s="91">
        <f t="shared" si="6"/>
        <v>0</v>
      </c>
      <c r="J85" s="27"/>
      <c r="K85" s="63"/>
      <c r="L85" s="63"/>
      <c r="M85" s="94">
        <f t="shared" si="7"/>
        <v>0</v>
      </c>
      <c r="N85" s="27"/>
      <c r="O85" s="63"/>
    </row>
    <row r="86" spans="1:15" x14ac:dyDescent="0.3">
      <c r="A86" s="86">
        <f t="shared" si="4"/>
        <v>0</v>
      </c>
      <c r="B86" s="27"/>
      <c r="C86" s="63"/>
      <c r="E86" s="90">
        <f t="shared" si="5"/>
        <v>0</v>
      </c>
      <c r="F86" s="27"/>
      <c r="G86" s="63"/>
      <c r="I86" s="91">
        <f t="shared" si="6"/>
        <v>0</v>
      </c>
      <c r="J86" s="27"/>
      <c r="K86" s="63"/>
      <c r="L86" s="63"/>
      <c r="M86" s="94">
        <f t="shared" si="7"/>
        <v>0</v>
      </c>
      <c r="N86" s="27"/>
      <c r="O86" s="63"/>
    </row>
    <row r="87" spans="1:15" x14ac:dyDescent="0.3">
      <c r="A87" s="86">
        <f t="shared" si="4"/>
        <v>0</v>
      </c>
      <c r="B87" s="27"/>
      <c r="C87" s="63"/>
      <c r="E87" s="90">
        <f t="shared" si="5"/>
        <v>0</v>
      </c>
      <c r="F87" s="27"/>
      <c r="G87" s="63"/>
      <c r="I87" s="91">
        <f t="shared" si="6"/>
        <v>0</v>
      </c>
      <c r="J87" s="27"/>
      <c r="K87" s="63"/>
      <c r="L87" s="63"/>
      <c r="M87" s="94">
        <f t="shared" si="7"/>
        <v>0</v>
      </c>
      <c r="N87" s="27"/>
      <c r="O87" s="63"/>
    </row>
    <row r="88" spans="1:15" x14ac:dyDescent="0.3">
      <c r="A88" s="86">
        <f t="shared" si="4"/>
        <v>0</v>
      </c>
      <c r="B88" s="27"/>
      <c r="C88" s="63"/>
      <c r="E88" s="90">
        <f t="shared" si="5"/>
        <v>0</v>
      </c>
      <c r="F88" s="27"/>
      <c r="G88" s="63"/>
      <c r="I88" s="91">
        <f t="shared" si="6"/>
        <v>0</v>
      </c>
      <c r="J88" s="27"/>
      <c r="K88" s="63"/>
      <c r="L88" s="63"/>
      <c r="M88" s="94">
        <f t="shared" si="7"/>
        <v>0</v>
      </c>
      <c r="N88" s="27"/>
      <c r="O88" s="63"/>
    </row>
    <row r="89" spans="1:15" x14ac:dyDescent="0.3">
      <c r="A89" s="86">
        <f t="shared" si="4"/>
        <v>0</v>
      </c>
      <c r="B89" s="27"/>
      <c r="C89" s="63"/>
      <c r="E89" s="90">
        <f t="shared" si="5"/>
        <v>0</v>
      </c>
      <c r="F89" s="27"/>
      <c r="G89" s="63"/>
      <c r="I89" s="91">
        <f t="shared" si="6"/>
        <v>0</v>
      </c>
      <c r="J89" s="27"/>
      <c r="K89" s="63"/>
      <c r="L89" s="63"/>
      <c r="M89" s="94">
        <f t="shared" si="7"/>
        <v>0</v>
      </c>
      <c r="N89" s="27"/>
      <c r="O89" s="63"/>
    </row>
    <row r="90" spans="1:15" x14ac:dyDescent="0.3">
      <c r="A90" s="86">
        <f t="shared" si="4"/>
        <v>0</v>
      </c>
      <c r="B90" s="27"/>
      <c r="C90" s="63"/>
      <c r="E90" s="90">
        <f t="shared" si="5"/>
        <v>0</v>
      </c>
      <c r="F90" s="27"/>
      <c r="G90" s="63"/>
      <c r="I90" s="91">
        <f t="shared" si="6"/>
        <v>0</v>
      </c>
      <c r="J90" s="27"/>
      <c r="K90" s="63"/>
      <c r="L90" s="63"/>
      <c r="M90" s="94">
        <f t="shared" si="7"/>
        <v>0</v>
      </c>
      <c r="N90" s="27"/>
      <c r="O90" s="63"/>
    </row>
    <row r="91" spans="1:15" x14ac:dyDescent="0.3">
      <c r="A91" s="86">
        <f t="shared" si="4"/>
        <v>0</v>
      </c>
      <c r="B91" s="27"/>
      <c r="C91" s="63"/>
      <c r="E91" s="90">
        <f t="shared" si="5"/>
        <v>0</v>
      </c>
      <c r="F91" s="27"/>
      <c r="G91" s="63"/>
      <c r="I91" s="91">
        <f t="shared" si="6"/>
        <v>0</v>
      </c>
      <c r="J91" s="27"/>
      <c r="K91" s="63"/>
      <c r="L91" s="63"/>
      <c r="M91" s="94">
        <f t="shared" si="7"/>
        <v>0</v>
      </c>
      <c r="N91" s="27"/>
      <c r="O91" s="63"/>
    </row>
    <row r="92" spans="1:15" x14ac:dyDescent="0.3">
      <c r="A92" s="86">
        <f t="shared" si="4"/>
        <v>0</v>
      </c>
      <c r="B92" s="27"/>
      <c r="C92" s="63"/>
      <c r="E92" s="90">
        <f t="shared" si="5"/>
        <v>0</v>
      </c>
      <c r="F92" s="27"/>
      <c r="G92" s="63"/>
      <c r="I92" s="91">
        <f t="shared" si="6"/>
        <v>0</v>
      </c>
      <c r="J92" s="27"/>
      <c r="K92" s="63"/>
      <c r="L92" s="63"/>
      <c r="M92" s="94">
        <f t="shared" si="7"/>
        <v>0</v>
      </c>
      <c r="N92" s="27"/>
      <c r="O92" s="63"/>
    </row>
    <row r="93" spans="1:15" x14ac:dyDescent="0.3">
      <c r="A93" s="86">
        <f t="shared" si="4"/>
        <v>0</v>
      </c>
      <c r="B93" s="27"/>
      <c r="C93" s="63"/>
      <c r="E93" s="90">
        <f t="shared" si="5"/>
        <v>0</v>
      </c>
      <c r="F93" s="27"/>
      <c r="G93" s="63"/>
      <c r="I93" s="91">
        <f t="shared" si="6"/>
        <v>0</v>
      </c>
      <c r="J93" s="27"/>
      <c r="K93" s="63"/>
      <c r="L93" s="63"/>
      <c r="M93" s="94">
        <f t="shared" si="7"/>
        <v>0</v>
      </c>
      <c r="N93" s="27"/>
      <c r="O93" s="63"/>
    </row>
    <row r="94" spans="1:15" x14ac:dyDescent="0.3">
      <c r="A94" s="86">
        <f t="shared" si="4"/>
        <v>0</v>
      </c>
      <c r="B94" s="27"/>
      <c r="C94" s="63"/>
      <c r="E94" s="90">
        <f t="shared" si="5"/>
        <v>0</v>
      </c>
      <c r="F94" s="27"/>
      <c r="G94" s="63"/>
      <c r="I94" s="91">
        <f t="shared" si="6"/>
        <v>0</v>
      </c>
      <c r="J94" s="27"/>
      <c r="K94" s="63"/>
      <c r="L94" s="63"/>
      <c r="M94" s="94">
        <f t="shared" si="7"/>
        <v>0</v>
      </c>
      <c r="N94" s="27"/>
      <c r="O94" s="63"/>
    </row>
    <row r="95" spans="1:15" x14ac:dyDescent="0.3">
      <c r="A95" s="86">
        <f t="shared" si="4"/>
        <v>0</v>
      </c>
      <c r="B95" s="27"/>
      <c r="C95" s="63"/>
      <c r="E95" s="90">
        <f t="shared" si="5"/>
        <v>0</v>
      </c>
      <c r="F95" s="27"/>
      <c r="G95" s="63"/>
      <c r="I95" s="91">
        <f t="shared" si="6"/>
        <v>0</v>
      </c>
      <c r="J95" s="27"/>
      <c r="K95" s="63"/>
      <c r="L95" s="63"/>
      <c r="M95" s="94">
        <f t="shared" si="7"/>
        <v>0</v>
      </c>
      <c r="N95" s="27"/>
      <c r="O95" s="63"/>
    </row>
    <row r="96" spans="1:15" x14ac:dyDescent="0.3">
      <c r="A96" s="86">
        <f t="shared" si="4"/>
        <v>0</v>
      </c>
      <c r="B96" s="27"/>
      <c r="C96" s="63"/>
      <c r="E96" s="90">
        <f t="shared" si="5"/>
        <v>0</v>
      </c>
      <c r="F96" s="27"/>
      <c r="G96" s="63"/>
      <c r="I96" s="91">
        <f t="shared" si="6"/>
        <v>0</v>
      </c>
      <c r="J96" s="27"/>
      <c r="K96" s="63"/>
      <c r="L96" s="63"/>
      <c r="M96" s="94">
        <f t="shared" si="7"/>
        <v>0</v>
      </c>
      <c r="N96" s="27"/>
      <c r="O96" s="63"/>
    </row>
    <row r="97" spans="1:15" x14ac:dyDescent="0.3">
      <c r="A97" s="86">
        <f t="shared" si="4"/>
        <v>0</v>
      </c>
      <c r="B97" s="27"/>
      <c r="C97" s="63"/>
      <c r="E97" s="90">
        <f t="shared" si="5"/>
        <v>0</v>
      </c>
      <c r="F97" s="27"/>
      <c r="G97" s="63"/>
      <c r="I97" s="91">
        <f t="shared" si="6"/>
        <v>0</v>
      </c>
      <c r="J97" s="27"/>
      <c r="K97" s="63"/>
      <c r="L97" s="63"/>
      <c r="M97" s="94">
        <f t="shared" si="7"/>
        <v>0</v>
      </c>
      <c r="N97" s="27"/>
      <c r="O97" s="63"/>
    </row>
    <row r="98" spans="1:15" x14ac:dyDescent="0.3">
      <c r="A98" s="86">
        <f t="shared" si="4"/>
        <v>0</v>
      </c>
      <c r="B98" s="27"/>
      <c r="C98" s="63"/>
      <c r="E98" s="90">
        <f t="shared" si="5"/>
        <v>0</v>
      </c>
      <c r="F98" s="27"/>
      <c r="G98" s="63"/>
      <c r="I98" s="91">
        <f t="shared" si="6"/>
        <v>0</v>
      </c>
      <c r="J98" s="27"/>
      <c r="K98" s="63"/>
      <c r="L98" s="63"/>
      <c r="M98" s="94">
        <f t="shared" si="7"/>
        <v>0</v>
      </c>
      <c r="N98" s="27"/>
      <c r="O98" s="63"/>
    </row>
    <row r="99" spans="1:15" x14ac:dyDescent="0.3">
      <c r="A99" s="86">
        <f t="shared" si="4"/>
        <v>0</v>
      </c>
      <c r="B99" s="27"/>
      <c r="C99" s="63"/>
      <c r="E99" s="90">
        <f t="shared" si="5"/>
        <v>0</v>
      </c>
      <c r="F99" s="27"/>
      <c r="G99" s="63"/>
      <c r="I99" s="91">
        <f t="shared" si="6"/>
        <v>0</v>
      </c>
      <c r="J99" s="27"/>
      <c r="K99" s="63"/>
      <c r="L99" s="63"/>
      <c r="M99" s="94">
        <f t="shared" si="7"/>
        <v>0</v>
      </c>
      <c r="N99" s="27"/>
      <c r="O99" s="63"/>
    </row>
    <row r="100" spans="1:15" x14ac:dyDescent="0.3">
      <c r="B100" s="27"/>
      <c r="C100" s="63"/>
      <c r="F100" s="27"/>
      <c r="G100" s="63"/>
      <c r="J100" s="27"/>
      <c r="K100" s="63"/>
      <c r="N100" s="27"/>
      <c r="O100" s="63"/>
    </row>
    <row r="101" spans="1:15" x14ac:dyDescent="0.3">
      <c r="B101" s="27"/>
      <c r="C101" s="63"/>
      <c r="F101" s="27"/>
      <c r="G101" s="63"/>
      <c r="J101" s="27"/>
      <c r="K101" s="63"/>
      <c r="N101" s="27"/>
      <c r="O101" s="63"/>
    </row>
    <row r="102" spans="1:15" x14ac:dyDescent="0.3">
      <c r="B102" s="27"/>
      <c r="C102" s="63"/>
      <c r="F102" s="27"/>
      <c r="G102" s="63"/>
      <c r="J102" s="27"/>
      <c r="K102" s="63"/>
      <c r="N102" s="27"/>
      <c r="O102" s="63"/>
    </row>
    <row r="103" spans="1:15" x14ac:dyDescent="0.3">
      <c r="B103" s="27"/>
      <c r="C103" s="63"/>
      <c r="F103" s="27"/>
      <c r="G103" s="63"/>
      <c r="J103" s="27"/>
      <c r="K103" s="63"/>
      <c r="N103" s="27"/>
      <c r="O103" s="63"/>
    </row>
    <row r="104" spans="1:15" x14ac:dyDescent="0.3">
      <c r="B104" s="27"/>
      <c r="C104" s="63"/>
      <c r="F104" s="27"/>
      <c r="G104" s="63"/>
      <c r="J104" s="27"/>
      <c r="K104" s="63"/>
      <c r="N104" s="27"/>
      <c r="O104" s="63"/>
    </row>
    <row r="105" spans="1:15" x14ac:dyDescent="0.3">
      <c r="B105" s="27"/>
      <c r="C105" s="63"/>
      <c r="F105" s="27"/>
      <c r="G105" s="63"/>
      <c r="J105" s="27"/>
      <c r="K105" s="63"/>
      <c r="N105" s="27"/>
      <c r="O105" s="63"/>
    </row>
    <row r="106" spans="1:15" x14ac:dyDescent="0.3">
      <c r="B106" s="27"/>
      <c r="C106" s="63"/>
      <c r="F106" s="27"/>
      <c r="G106" s="63"/>
      <c r="J106" s="27"/>
      <c r="K106" s="63"/>
      <c r="N106" s="27"/>
      <c r="O106" s="63"/>
    </row>
    <row r="107" spans="1:15" x14ac:dyDescent="0.3">
      <c r="B107" s="27"/>
      <c r="C107" s="63"/>
      <c r="F107" s="27"/>
      <c r="G107" s="63"/>
      <c r="J107" s="27"/>
      <c r="K107" s="63"/>
      <c r="N107" s="27"/>
      <c r="O107" s="63"/>
    </row>
    <row r="108" spans="1:15" x14ac:dyDescent="0.3">
      <c r="B108" s="27"/>
      <c r="C108" s="63"/>
      <c r="F108" s="27"/>
      <c r="G108" s="63"/>
      <c r="J108" s="27"/>
      <c r="K108" s="63"/>
      <c r="N108" s="27"/>
      <c r="O108" s="63"/>
    </row>
    <row r="109" spans="1:15" x14ac:dyDescent="0.3">
      <c r="B109" s="27"/>
      <c r="C109" s="63"/>
      <c r="F109" s="27"/>
      <c r="G109" s="63"/>
      <c r="J109" s="27"/>
      <c r="K109" s="63"/>
      <c r="N109" s="27"/>
      <c r="O109" s="63"/>
    </row>
    <row r="110" spans="1:15" x14ac:dyDescent="0.3">
      <c r="B110" s="27"/>
      <c r="C110" s="63"/>
      <c r="F110" s="27"/>
      <c r="G110" s="63"/>
      <c r="J110" s="27"/>
      <c r="K110" s="63"/>
      <c r="N110" s="27"/>
      <c r="O110" s="63"/>
    </row>
    <row r="111" spans="1:15" x14ac:dyDescent="0.3">
      <c r="B111" s="27"/>
      <c r="C111" s="63"/>
      <c r="F111" s="27"/>
      <c r="G111" s="63"/>
      <c r="J111" s="27"/>
      <c r="K111" s="63"/>
      <c r="N111" s="27"/>
      <c r="O111" s="63"/>
    </row>
    <row r="112" spans="1:15" x14ac:dyDescent="0.3">
      <c r="B112" s="27"/>
      <c r="C112" s="63"/>
      <c r="F112" s="27"/>
      <c r="G112" s="63"/>
      <c r="J112" s="27"/>
      <c r="K112" s="63"/>
      <c r="N112" s="27"/>
      <c r="O112" s="63"/>
    </row>
    <row r="113" spans="2:15" x14ac:dyDescent="0.3">
      <c r="B113" s="27"/>
      <c r="C113" s="63"/>
      <c r="F113" s="27"/>
      <c r="G113" s="63"/>
      <c r="J113" s="27"/>
      <c r="K113" s="63"/>
      <c r="N113" s="27"/>
      <c r="O113" s="63"/>
    </row>
    <row r="114" spans="2:15" x14ac:dyDescent="0.3">
      <c r="B114" s="27"/>
      <c r="C114" s="63"/>
      <c r="F114" s="27"/>
      <c r="G114" s="63"/>
      <c r="J114" s="27"/>
      <c r="K114" s="63"/>
      <c r="N114" s="27"/>
      <c r="O114" s="63"/>
    </row>
    <row r="115" spans="2:15" x14ac:dyDescent="0.3">
      <c r="B115" s="27"/>
      <c r="C115" s="63"/>
      <c r="F115" s="27"/>
      <c r="G115" s="63"/>
      <c r="J115" s="27"/>
      <c r="K115" s="63"/>
      <c r="N115" s="27"/>
      <c r="O115" s="63"/>
    </row>
    <row r="116" spans="2:15" x14ac:dyDescent="0.3">
      <c r="B116" s="27"/>
      <c r="C116" s="63"/>
      <c r="F116" s="27"/>
      <c r="G116" s="63"/>
      <c r="J116" s="27"/>
      <c r="K116" s="63"/>
      <c r="N116" s="27"/>
      <c r="O116" s="63"/>
    </row>
    <row r="117" spans="2:15" x14ac:dyDescent="0.3">
      <c r="B117" s="27"/>
      <c r="C117" s="63"/>
      <c r="F117" s="27"/>
      <c r="G117" s="63"/>
      <c r="J117" s="27"/>
      <c r="K117" s="63"/>
      <c r="N117" s="27"/>
      <c r="O117" s="63"/>
    </row>
    <row r="118" spans="2:15" x14ac:dyDescent="0.3">
      <c r="B118" s="27"/>
      <c r="C118" s="63"/>
      <c r="F118" s="27"/>
      <c r="G118" s="63"/>
      <c r="J118" s="27"/>
      <c r="K118" s="63"/>
      <c r="N118" s="27"/>
      <c r="O118" s="63"/>
    </row>
    <row r="119" spans="2:15" x14ac:dyDescent="0.3">
      <c r="B119" s="27"/>
      <c r="C119" s="63"/>
      <c r="F119" s="27"/>
      <c r="G119" s="63"/>
      <c r="J119" s="27"/>
      <c r="K119" s="63"/>
      <c r="N119" s="27"/>
      <c r="O119" s="63"/>
    </row>
    <row r="120" spans="2:15" x14ac:dyDescent="0.3">
      <c r="B120" s="27"/>
      <c r="C120" s="63"/>
      <c r="F120" s="27"/>
      <c r="G120" s="63"/>
      <c r="J120" s="27"/>
      <c r="K120" s="63"/>
      <c r="N120" s="27"/>
      <c r="O120" s="63"/>
    </row>
    <row r="121" spans="2:15" x14ac:dyDescent="0.3">
      <c r="B121" s="27"/>
      <c r="C121" s="63"/>
      <c r="F121" s="27"/>
      <c r="G121" s="63"/>
      <c r="J121" s="27"/>
      <c r="K121" s="63"/>
      <c r="N121" s="27"/>
      <c r="O121" s="63"/>
    </row>
    <row r="122" spans="2:15" x14ac:dyDescent="0.3">
      <c r="B122" s="27"/>
      <c r="C122" s="63"/>
      <c r="F122" s="27"/>
      <c r="G122" s="63"/>
      <c r="J122" s="27"/>
      <c r="K122" s="63"/>
      <c r="N122" s="27"/>
      <c r="O122" s="63"/>
    </row>
    <row r="123" spans="2:15" x14ac:dyDescent="0.3">
      <c r="B123" s="27"/>
      <c r="C123" s="63"/>
      <c r="F123" s="27"/>
      <c r="G123" s="63"/>
      <c r="J123" s="27"/>
      <c r="K123" s="63"/>
      <c r="N123" s="27"/>
      <c r="O123" s="63"/>
    </row>
    <row r="124" spans="2:15" x14ac:dyDescent="0.3">
      <c r="B124" s="27"/>
      <c r="C124" s="63"/>
      <c r="F124" s="27"/>
      <c r="G124" s="63"/>
      <c r="J124" s="27"/>
      <c r="K124" s="63"/>
      <c r="N124" s="27"/>
      <c r="O124" s="63"/>
    </row>
    <row r="125" spans="2:15" x14ac:dyDescent="0.3">
      <c r="B125" s="27"/>
      <c r="C125" s="63"/>
      <c r="F125" s="27"/>
      <c r="G125" s="63"/>
      <c r="J125" s="27"/>
      <c r="K125" s="63"/>
      <c r="N125" s="27"/>
      <c r="O125" s="63"/>
    </row>
    <row r="126" spans="2:15" x14ac:dyDescent="0.3">
      <c r="B126" s="27"/>
      <c r="C126" s="63"/>
      <c r="F126" s="27"/>
      <c r="G126" s="63"/>
      <c r="J126" s="27"/>
      <c r="K126" s="63"/>
      <c r="N126" s="27"/>
      <c r="O126" s="63"/>
    </row>
    <row r="127" spans="2:15" x14ac:dyDescent="0.3">
      <c r="B127" s="27"/>
      <c r="C127" s="63"/>
      <c r="F127" s="27"/>
      <c r="G127" s="63"/>
      <c r="J127" s="27"/>
      <c r="K127" s="63"/>
      <c r="N127" s="27"/>
      <c r="O127" s="63"/>
    </row>
    <row r="128" spans="2:15" x14ac:dyDescent="0.3">
      <c r="B128" s="27"/>
      <c r="C128" s="63"/>
      <c r="F128" s="27"/>
      <c r="G128" s="63"/>
      <c r="J128" s="27"/>
      <c r="K128" s="63"/>
      <c r="N128" s="27"/>
      <c r="O128" s="63"/>
    </row>
    <row r="129" spans="2:15" x14ac:dyDescent="0.3">
      <c r="B129" s="27"/>
      <c r="C129" s="63"/>
      <c r="F129" s="27"/>
      <c r="G129" s="63"/>
      <c r="J129" s="27"/>
      <c r="K129" s="63"/>
      <c r="N129" s="27"/>
      <c r="O129" s="63"/>
    </row>
    <row r="130" spans="2:15" x14ac:dyDescent="0.3">
      <c r="B130" s="27"/>
      <c r="C130" s="63"/>
      <c r="F130" s="27"/>
      <c r="G130" s="63"/>
      <c r="J130" s="27"/>
      <c r="K130" s="63"/>
      <c r="N130" s="27"/>
      <c r="O130" s="63"/>
    </row>
    <row r="131" spans="2:15" x14ac:dyDescent="0.3">
      <c r="B131" s="27"/>
      <c r="C131" s="63"/>
      <c r="F131" s="27"/>
      <c r="G131" s="63"/>
      <c r="J131" s="27"/>
      <c r="K131" s="63"/>
      <c r="N131" s="27"/>
      <c r="O131" s="63"/>
    </row>
    <row r="132" spans="2:15" x14ac:dyDescent="0.3">
      <c r="B132" s="27"/>
      <c r="C132" s="63"/>
      <c r="F132" s="27"/>
      <c r="G132" s="63"/>
      <c r="J132" s="27"/>
      <c r="K132" s="63"/>
      <c r="N132" s="27"/>
      <c r="O132" s="63"/>
    </row>
    <row r="133" spans="2:15" x14ac:dyDescent="0.3">
      <c r="B133" s="27"/>
      <c r="C133" s="63"/>
      <c r="F133" s="27"/>
      <c r="G133" s="63"/>
      <c r="J133" s="27"/>
      <c r="K133" s="63"/>
      <c r="N133" s="27"/>
      <c r="O133" s="63"/>
    </row>
    <row r="134" spans="2:15" x14ac:dyDescent="0.3">
      <c r="B134" s="27"/>
      <c r="C134" s="63"/>
      <c r="F134" s="27"/>
      <c r="G134" s="63"/>
      <c r="J134" s="27"/>
      <c r="K134" s="63"/>
      <c r="N134" s="27"/>
      <c r="O134" s="63"/>
    </row>
    <row r="135" spans="2:15" x14ac:dyDescent="0.3">
      <c r="B135" s="27"/>
      <c r="C135" s="63"/>
      <c r="F135" s="27"/>
      <c r="G135" s="63"/>
      <c r="J135" s="27"/>
      <c r="K135" s="63"/>
      <c r="N135" s="27"/>
      <c r="O135" s="63"/>
    </row>
    <row r="136" spans="2:15" x14ac:dyDescent="0.3">
      <c r="B136" s="27"/>
      <c r="C136" s="63"/>
      <c r="F136" s="27"/>
      <c r="G136" s="63"/>
      <c r="J136" s="27"/>
      <c r="K136" s="63"/>
      <c r="N136" s="27"/>
      <c r="O136" s="63"/>
    </row>
    <row r="137" spans="2:15" x14ac:dyDescent="0.3">
      <c r="B137" s="27"/>
      <c r="C137" s="63"/>
      <c r="F137" s="27"/>
      <c r="G137" s="63"/>
      <c r="J137" s="27"/>
      <c r="K137" s="63"/>
      <c r="N137" s="27"/>
      <c r="O137" s="63"/>
    </row>
    <row r="138" spans="2:15" x14ac:dyDescent="0.3">
      <c r="B138" s="27"/>
      <c r="C138" s="63"/>
      <c r="F138" s="27"/>
      <c r="G138" s="63"/>
      <c r="J138" s="27"/>
      <c r="K138" s="63"/>
      <c r="N138" s="27"/>
      <c r="O138" s="63"/>
    </row>
    <row r="139" spans="2:15" x14ac:dyDescent="0.3">
      <c r="B139" s="27"/>
      <c r="C139" s="63"/>
      <c r="F139" s="27"/>
      <c r="G139" s="63"/>
      <c r="J139" s="27"/>
      <c r="K139" s="63"/>
      <c r="N139" s="27"/>
      <c r="O139" s="63"/>
    </row>
    <row r="140" spans="2:15" x14ac:dyDescent="0.3">
      <c r="B140" s="27"/>
      <c r="C140" s="63"/>
      <c r="F140" s="27"/>
      <c r="G140" s="63"/>
      <c r="J140" s="27"/>
      <c r="K140" s="63"/>
      <c r="N140" s="27"/>
      <c r="O140" s="63"/>
    </row>
    <row r="141" spans="2:15" x14ac:dyDescent="0.3">
      <c r="B141" s="27"/>
      <c r="C141" s="63"/>
      <c r="F141" s="27"/>
      <c r="G141" s="63"/>
      <c r="J141" s="27"/>
      <c r="K141" s="63"/>
      <c r="N141" s="27"/>
      <c r="O141" s="63"/>
    </row>
    <row r="142" spans="2:15" x14ac:dyDescent="0.3">
      <c r="B142" s="27"/>
      <c r="C142" s="63"/>
      <c r="F142" s="27"/>
      <c r="G142" s="63"/>
      <c r="J142" s="27"/>
      <c r="K142" s="63"/>
      <c r="N142" s="27"/>
      <c r="O142" s="63"/>
    </row>
    <row r="143" spans="2:15" x14ac:dyDescent="0.3">
      <c r="B143" s="27"/>
      <c r="C143" s="63"/>
      <c r="F143" s="27"/>
      <c r="G143" s="63"/>
      <c r="J143" s="27"/>
      <c r="K143" s="63"/>
      <c r="N143" s="27"/>
      <c r="O143" s="63"/>
    </row>
    <row r="144" spans="2:15" x14ac:dyDescent="0.3">
      <c r="B144" s="27"/>
      <c r="C144" s="63"/>
      <c r="F144" s="27"/>
      <c r="G144" s="63"/>
      <c r="J144" s="27"/>
      <c r="K144" s="63"/>
      <c r="N144" s="27"/>
      <c r="O144" s="63"/>
    </row>
    <row r="145" spans="2:15" x14ac:dyDescent="0.3">
      <c r="B145" s="27"/>
      <c r="C145" s="63"/>
      <c r="F145" s="27"/>
      <c r="G145" s="63"/>
      <c r="J145" s="27"/>
      <c r="K145" s="63"/>
      <c r="N145" s="27"/>
      <c r="O145" s="63"/>
    </row>
    <row r="146" spans="2:15" x14ac:dyDescent="0.3">
      <c r="B146" s="27"/>
      <c r="C146" s="63"/>
      <c r="F146" s="27"/>
      <c r="G146" s="63"/>
      <c r="J146" s="27"/>
      <c r="K146" s="63"/>
      <c r="N146" s="27"/>
      <c r="O146" s="63"/>
    </row>
    <row r="147" spans="2:15" x14ac:dyDescent="0.3">
      <c r="B147" s="27"/>
      <c r="C147" s="63"/>
      <c r="F147" s="27"/>
      <c r="G147" s="63"/>
      <c r="J147" s="27"/>
      <c r="K147" s="63"/>
      <c r="N147" s="27"/>
      <c r="O147" s="63"/>
    </row>
    <row r="148" spans="2:15" x14ac:dyDescent="0.3">
      <c r="B148" s="27"/>
      <c r="C148" s="63"/>
      <c r="F148" s="27"/>
      <c r="G148" s="63"/>
      <c r="J148" s="27"/>
      <c r="K148" s="63"/>
      <c r="N148" s="27"/>
      <c r="O148" s="63"/>
    </row>
    <row r="149" spans="2:15" x14ac:dyDescent="0.3">
      <c r="B149" s="27"/>
      <c r="C149" s="63"/>
      <c r="F149" s="27"/>
      <c r="G149" s="63"/>
      <c r="J149" s="27"/>
      <c r="K149" s="63"/>
      <c r="N149" s="27"/>
      <c r="O149" s="63"/>
    </row>
    <row r="150" spans="2:15" x14ac:dyDescent="0.3">
      <c r="B150" s="27"/>
      <c r="C150" s="63"/>
      <c r="F150" s="27"/>
      <c r="G150" s="63"/>
      <c r="J150" s="27"/>
      <c r="K150" s="63"/>
      <c r="N150" s="27"/>
      <c r="O150" s="63"/>
    </row>
    <row r="151" spans="2:15" x14ac:dyDescent="0.3">
      <c r="B151" s="27"/>
      <c r="C151" s="63"/>
      <c r="F151" s="27"/>
      <c r="G151" s="63"/>
      <c r="J151" s="27"/>
      <c r="K151" s="63"/>
      <c r="N151" s="27"/>
      <c r="O151" s="63"/>
    </row>
    <row r="152" spans="2:15" x14ac:dyDescent="0.3">
      <c r="B152" s="27"/>
      <c r="C152" s="63"/>
      <c r="F152" s="27"/>
      <c r="G152" s="63"/>
      <c r="J152" s="27"/>
      <c r="K152" s="63"/>
      <c r="N152" s="27"/>
      <c r="O152" s="63"/>
    </row>
    <row r="153" spans="2:15" x14ac:dyDescent="0.3">
      <c r="B153" s="27"/>
      <c r="C153" s="63"/>
      <c r="F153" s="27"/>
      <c r="G153" s="63"/>
      <c r="J153" s="27"/>
      <c r="K153" s="63"/>
      <c r="N153" s="27"/>
      <c r="O153" s="63"/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30" workbookViewId="0">
      <selection activeCell="K51" sqref="K51"/>
    </sheetView>
  </sheetViews>
  <sheetFormatPr defaultRowHeight="16.5" x14ac:dyDescent="0.3"/>
  <cols>
    <col min="1" max="1" width="11.125" style="2" bestFit="1" customWidth="1"/>
    <col min="2" max="2" width="11.125" style="2" customWidth="1"/>
    <col min="3" max="3" width="14.5" style="2" customWidth="1"/>
    <col min="4" max="16384" width="9" style="2"/>
  </cols>
  <sheetData>
    <row r="1" spans="1:8" x14ac:dyDescent="0.3">
      <c r="A1" s="2" t="s">
        <v>133</v>
      </c>
    </row>
    <row r="2" spans="1:8" x14ac:dyDescent="0.3">
      <c r="A2" s="2" t="s">
        <v>134</v>
      </c>
      <c r="B2" s="2" t="s">
        <v>135</v>
      </c>
      <c r="C2" s="2" t="s">
        <v>136</v>
      </c>
    </row>
    <row r="3" spans="1:8" x14ac:dyDescent="0.3">
      <c r="A3" s="98">
        <v>44555</v>
      </c>
      <c r="B3" s="98" t="str">
        <f t="shared" ref="B3:B66" si="0">TEXT(A3,"DDD")</f>
        <v>Sat</v>
      </c>
      <c r="C3" s="99" t="s">
        <v>137</v>
      </c>
    </row>
    <row r="4" spans="1:8" x14ac:dyDescent="0.3">
      <c r="A4" s="98">
        <v>44491</v>
      </c>
      <c r="B4" s="98" t="str">
        <f t="shared" si="0"/>
        <v>Fri</v>
      </c>
      <c r="C4" s="99" t="s">
        <v>138</v>
      </c>
    </row>
    <row r="5" spans="1:8" x14ac:dyDescent="0.3">
      <c r="A5" s="98">
        <v>44490</v>
      </c>
      <c r="B5" s="98" t="str">
        <f t="shared" si="0"/>
        <v>Thu</v>
      </c>
      <c r="C5" s="99" t="s">
        <v>138</v>
      </c>
    </row>
    <row r="6" spans="1:8" x14ac:dyDescent="0.3">
      <c r="A6" s="98">
        <v>44489</v>
      </c>
      <c r="B6" s="98" t="str">
        <f t="shared" si="0"/>
        <v>Wed</v>
      </c>
      <c r="C6" s="99" t="s">
        <v>138</v>
      </c>
    </row>
    <row r="7" spans="1:8" x14ac:dyDescent="0.3">
      <c r="A7" s="98">
        <v>44478</v>
      </c>
      <c r="B7" s="98" t="str">
        <f t="shared" si="0"/>
        <v>Sat</v>
      </c>
      <c r="C7" s="99" t="s">
        <v>139</v>
      </c>
    </row>
    <row r="8" spans="1:8" x14ac:dyDescent="0.3">
      <c r="A8" s="98">
        <v>44472</v>
      </c>
      <c r="B8" s="98" t="str">
        <f t="shared" si="0"/>
        <v>Sun</v>
      </c>
      <c r="C8" s="99" t="s">
        <v>140</v>
      </c>
    </row>
    <row r="9" spans="1:8" x14ac:dyDescent="0.3">
      <c r="A9" s="98">
        <v>44423</v>
      </c>
      <c r="B9" s="98" t="str">
        <f t="shared" si="0"/>
        <v>Sun</v>
      </c>
      <c r="C9" s="99" t="s">
        <v>141</v>
      </c>
      <c r="F9" s="27"/>
      <c r="G9" s="98"/>
      <c r="H9" s="99"/>
    </row>
    <row r="10" spans="1:8" x14ac:dyDescent="0.3">
      <c r="A10" s="98">
        <v>44353</v>
      </c>
      <c r="B10" s="98" t="str">
        <f t="shared" si="0"/>
        <v>Sun</v>
      </c>
      <c r="C10" s="99" t="s">
        <v>142</v>
      </c>
      <c r="F10" s="27"/>
      <c r="G10" s="98"/>
      <c r="H10" s="99"/>
    </row>
    <row r="11" spans="1:8" x14ac:dyDescent="0.3">
      <c r="A11" s="98">
        <v>44335</v>
      </c>
      <c r="B11" s="98" t="str">
        <f t="shared" si="0"/>
        <v>Wed</v>
      </c>
      <c r="C11" s="99" t="s">
        <v>143</v>
      </c>
      <c r="F11" s="27"/>
      <c r="G11" s="98"/>
      <c r="H11" s="99"/>
    </row>
    <row r="12" spans="1:8" x14ac:dyDescent="0.3">
      <c r="A12" s="98">
        <v>44321</v>
      </c>
      <c r="B12" s="98" t="str">
        <f t="shared" si="0"/>
        <v>Wed</v>
      </c>
      <c r="C12" s="99" t="s">
        <v>144</v>
      </c>
      <c r="F12" s="27"/>
      <c r="G12" s="98"/>
      <c r="H12" s="99"/>
    </row>
    <row r="13" spans="1:8" x14ac:dyDescent="0.3">
      <c r="A13" s="98">
        <v>44256</v>
      </c>
      <c r="B13" s="98" t="str">
        <f t="shared" si="0"/>
        <v>Mon</v>
      </c>
      <c r="C13" s="99" t="s">
        <v>145</v>
      </c>
      <c r="F13" s="27"/>
      <c r="G13" s="98"/>
      <c r="H13" s="99"/>
    </row>
    <row r="14" spans="1:8" x14ac:dyDescent="0.3">
      <c r="A14" s="98">
        <v>44240</v>
      </c>
      <c r="B14" s="98" t="str">
        <f t="shared" si="0"/>
        <v>Sat</v>
      </c>
      <c r="C14" s="99" t="s">
        <v>146</v>
      </c>
      <c r="F14" s="27"/>
      <c r="G14" s="98"/>
      <c r="H14" s="99"/>
    </row>
    <row r="15" spans="1:8" x14ac:dyDescent="0.3">
      <c r="A15" s="98">
        <v>44239</v>
      </c>
      <c r="B15" s="98" t="str">
        <f t="shared" si="0"/>
        <v>Fri</v>
      </c>
      <c r="C15" s="99" t="s">
        <v>146</v>
      </c>
    </row>
    <row r="16" spans="1:8" x14ac:dyDescent="0.3">
      <c r="A16" s="98">
        <v>44238</v>
      </c>
      <c r="B16" s="98" t="str">
        <f t="shared" si="0"/>
        <v>Thu</v>
      </c>
      <c r="C16" s="99" t="s">
        <v>146</v>
      </c>
    </row>
    <row r="17" spans="1:3" x14ac:dyDescent="0.3">
      <c r="A17" s="98">
        <v>44197</v>
      </c>
      <c r="B17" s="98" t="str">
        <f t="shared" si="0"/>
        <v>Fri</v>
      </c>
      <c r="C17" s="99" t="s">
        <v>147</v>
      </c>
    </row>
    <row r="18" spans="1:3" x14ac:dyDescent="0.3">
      <c r="A18" s="98">
        <v>44190</v>
      </c>
      <c r="B18" s="98" t="str">
        <f t="shared" si="0"/>
        <v>Fri</v>
      </c>
      <c r="C18" s="99" t="s">
        <v>137</v>
      </c>
    </row>
    <row r="19" spans="1:3" x14ac:dyDescent="0.3">
      <c r="A19" s="98">
        <v>44113</v>
      </c>
      <c r="B19" s="98" t="str">
        <f t="shared" si="0"/>
        <v>Fri</v>
      </c>
      <c r="C19" s="99" t="s">
        <v>139</v>
      </c>
    </row>
    <row r="20" spans="1:3" x14ac:dyDescent="0.3">
      <c r="A20" s="98">
        <v>44107</v>
      </c>
      <c r="B20" s="98" t="str">
        <f t="shared" si="0"/>
        <v>Sat</v>
      </c>
      <c r="C20" s="99" t="s">
        <v>140</v>
      </c>
    </row>
    <row r="21" spans="1:3" x14ac:dyDescent="0.3">
      <c r="A21" s="98">
        <v>44106</v>
      </c>
      <c r="B21" s="98" t="str">
        <f t="shared" si="0"/>
        <v>Fri</v>
      </c>
      <c r="C21" s="99" t="s">
        <v>138</v>
      </c>
    </row>
    <row r="22" spans="1:3" x14ac:dyDescent="0.3">
      <c r="A22" s="98">
        <v>44105</v>
      </c>
      <c r="B22" s="98" t="str">
        <f t="shared" si="0"/>
        <v>Thu</v>
      </c>
      <c r="C22" s="99" t="s">
        <v>138</v>
      </c>
    </row>
    <row r="23" spans="1:3" x14ac:dyDescent="0.3">
      <c r="A23" s="98">
        <v>44104</v>
      </c>
      <c r="B23" s="98" t="str">
        <f t="shared" si="0"/>
        <v>Wed</v>
      </c>
      <c r="C23" s="99" t="s">
        <v>138</v>
      </c>
    </row>
    <row r="24" spans="1:3" x14ac:dyDescent="0.3">
      <c r="A24" s="98">
        <v>44060</v>
      </c>
      <c r="B24" s="98" t="str">
        <f t="shared" si="0"/>
        <v>Mon</v>
      </c>
      <c r="C24" s="99" t="s">
        <v>148</v>
      </c>
    </row>
    <row r="25" spans="1:3" x14ac:dyDescent="0.3">
      <c r="A25" s="98">
        <v>43956</v>
      </c>
      <c r="B25" s="98" t="str">
        <f t="shared" si="0"/>
        <v>Tue</v>
      </c>
      <c r="C25" s="99" t="s">
        <v>144</v>
      </c>
    </row>
    <row r="26" spans="1:3" x14ac:dyDescent="0.3">
      <c r="A26" s="98">
        <v>43951</v>
      </c>
      <c r="B26" s="98" t="str">
        <f t="shared" si="0"/>
        <v>Thu</v>
      </c>
      <c r="C26" s="99" t="s">
        <v>149</v>
      </c>
    </row>
    <row r="27" spans="1:3" x14ac:dyDescent="0.3">
      <c r="A27" s="98">
        <v>43936</v>
      </c>
      <c r="B27" s="98" t="str">
        <f t="shared" si="0"/>
        <v>Wed</v>
      </c>
      <c r="C27" s="99" t="s">
        <v>150</v>
      </c>
    </row>
    <row r="28" spans="1:3" x14ac:dyDescent="0.3">
      <c r="A28" s="98">
        <v>43891</v>
      </c>
      <c r="B28" s="98" t="str">
        <f t="shared" si="0"/>
        <v>Sun</v>
      </c>
      <c r="C28" s="99" t="s">
        <v>145</v>
      </c>
    </row>
    <row r="29" spans="1:3" x14ac:dyDescent="0.3">
      <c r="A29" s="98">
        <v>43857</v>
      </c>
      <c r="B29" s="98" t="str">
        <f t="shared" si="0"/>
        <v>Mon</v>
      </c>
      <c r="C29" s="99" t="s">
        <v>151</v>
      </c>
    </row>
    <row r="30" spans="1:3" x14ac:dyDescent="0.3">
      <c r="A30" s="98">
        <v>43856</v>
      </c>
      <c r="B30" s="98" t="str">
        <f t="shared" si="0"/>
        <v>Sun</v>
      </c>
      <c r="C30" s="99" t="s">
        <v>146</v>
      </c>
    </row>
    <row r="31" spans="1:3" x14ac:dyDescent="0.3">
      <c r="A31" s="98">
        <v>43855</v>
      </c>
      <c r="B31" s="98" t="str">
        <f t="shared" si="0"/>
        <v>Sat</v>
      </c>
      <c r="C31" s="99" t="s">
        <v>146</v>
      </c>
    </row>
    <row r="32" spans="1:3" x14ac:dyDescent="0.3">
      <c r="A32" s="98">
        <v>43854</v>
      </c>
      <c r="B32" s="98" t="str">
        <f t="shared" si="0"/>
        <v>Fri</v>
      </c>
      <c r="C32" s="99" t="s">
        <v>146</v>
      </c>
    </row>
    <row r="33" spans="1:3" x14ac:dyDescent="0.3">
      <c r="A33" s="98">
        <v>43831</v>
      </c>
      <c r="B33" s="98" t="str">
        <f t="shared" si="0"/>
        <v>Wed</v>
      </c>
      <c r="C33" s="99" t="s">
        <v>147</v>
      </c>
    </row>
    <row r="34" spans="1:3" x14ac:dyDescent="0.3">
      <c r="A34" s="98">
        <v>43824</v>
      </c>
      <c r="B34" s="98" t="str">
        <f t="shared" si="0"/>
        <v>Wed</v>
      </c>
      <c r="C34" s="99" t="s">
        <v>137</v>
      </c>
    </row>
    <row r="35" spans="1:3" x14ac:dyDescent="0.3">
      <c r="A35" s="98">
        <v>43747</v>
      </c>
      <c r="B35" s="98" t="str">
        <f t="shared" si="0"/>
        <v>Wed</v>
      </c>
      <c r="C35" s="99" t="s">
        <v>139</v>
      </c>
    </row>
    <row r="36" spans="1:3" x14ac:dyDescent="0.3">
      <c r="A36" s="98">
        <v>43741</v>
      </c>
      <c r="B36" s="98" t="str">
        <f t="shared" si="0"/>
        <v>Thu</v>
      </c>
      <c r="C36" s="99" t="s">
        <v>140</v>
      </c>
    </row>
    <row r="37" spans="1:3" x14ac:dyDescent="0.3">
      <c r="A37" s="98">
        <v>43722</v>
      </c>
      <c r="B37" s="98" t="str">
        <f t="shared" si="0"/>
        <v>Sat</v>
      </c>
      <c r="C37" s="99" t="s">
        <v>138</v>
      </c>
    </row>
    <row r="38" spans="1:3" x14ac:dyDescent="0.3">
      <c r="A38" s="98">
        <v>43721</v>
      </c>
      <c r="B38" s="98" t="str">
        <f t="shared" si="0"/>
        <v>Fri</v>
      </c>
      <c r="C38" s="99" t="s">
        <v>138</v>
      </c>
    </row>
    <row r="39" spans="1:3" x14ac:dyDescent="0.3">
      <c r="A39" s="98">
        <v>43720</v>
      </c>
      <c r="B39" s="98" t="str">
        <f t="shared" si="0"/>
        <v>Thu</v>
      </c>
      <c r="C39" s="99" t="s">
        <v>138</v>
      </c>
    </row>
    <row r="40" spans="1:3" x14ac:dyDescent="0.3">
      <c r="A40" s="98">
        <v>43692</v>
      </c>
      <c r="B40" s="98" t="str">
        <f t="shared" si="0"/>
        <v>Thu</v>
      </c>
      <c r="C40" s="99" t="s">
        <v>141</v>
      </c>
    </row>
    <row r="41" spans="1:3" x14ac:dyDescent="0.3">
      <c r="A41" s="98">
        <v>43622</v>
      </c>
      <c r="B41" s="98" t="str">
        <f t="shared" si="0"/>
        <v>Thu</v>
      </c>
      <c r="C41" s="99" t="s">
        <v>142</v>
      </c>
    </row>
    <row r="42" spans="1:3" x14ac:dyDescent="0.3">
      <c r="A42" s="98">
        <v>43597</v>
      </c>
      <c r="B42" s="98" t="str">
        <f t="shared" si="0"/>
        <v>Sun</v>
      </c>
      <c r="C42" s="99" t="s">
        <v>149</v>
      </c>
    </row>
    <row r="43" spans="1:3" x14ac:dyDescent="0.3">
      <c r="A43" s="98">
        <v>43591</v>
      </c>
      <c r="B43" s="98" t="str">
        <f t="shared" si="0"/>
        <v>Mon</v>
      </c>
      <c r="C43" s="99" t="s">
        <v>152</v>
      </c>
    </row>
    <row r="44" spans="1:3" x14ac:dyDescent="0.3">
      <c r="A44" s="98">
        <v>43590</v>
      </c>
      <c r="B44" s="98" t="str">
        <f t="shared" si="0"/>
        <v>Sun</v>
      </c>
      <c r="C44" s="99" t="s">
        <v>144</v>
      </c>
    </row>
    <row r="45" spans="1:3" x14ac:dyDescent="0.3">
      <c r="A45" s="98">
        <v>43525</v>
      </c>
      <c r="B45" s="98" t="str">
        <f t="shared" si="0"/>
        <v>Fri</v>
      </c>
      <c r="C45" s="99" t="s">
        <v>145</v>
      </c>
    </row>
    <row r="46" spans="1:3" x14ac:dyDescent="0.3">
      <c r="A46" s="98">
        <v>43502</v>
      </c>
      <c r="B46" s="98" t="str">
        <f t="shared" si="0"/>
        <v>Wed</v>
      </c>
      <c r="C46" s="99" t="s">
        <v>146</v>
      </c>
    </row>
    <row r="47" spans="1:3" x14ac:dyDescent="0.3">
      <c r="A47" s="98">
        <v>43501</v>
      </c>
      <c r="B47" s="98" t="str">
        <f t="shared" si="0"/>
        <v>Tue</v>
      </c>
      <c r="C47" s="99" t="s">
        <v>146</v>
      </c>
    </row>
    <row r="48" spans="1:3" x14ac:dyDescent="0.3">
      <c r="A48" s="98">
        <v>43500</v>
      </c>
      <c r="B48" s="98" t="str">
        <f t="shared" si="0"/>
        <v>Mon</v>
      </c>
      <c r="C48" s="99" t="s">
        <v>146</v>
      </c>
    </row>
    <row r="49" spans="1:3" x14ac:dyDescent="0.3">
      <c r="A49" s="98">
        <v>43466</v>
      </c>
      <c r="B49" s="98" t="str">
        <f t="shared" si="0"/>
        <v>Tue</v>
      </c>
      <c r="C49" s="99" t="s">
        <v>147</v>
      </c>
    </row>
    <row r="50" spans="1:3" x14ac:dyDescent="0.3">
      <c r="A50" s="98">
        <v>43459</v>
      </c>
      <c r="B50" s="98" t="str">
        <f t="shared" si="0"/>
        <v>Tue</v>
      </c>
      <c r="C50" s="99" t="s">
        <v>137</v>
      </c>
    </row>
    <row r="51" spans="1:3" x14ac:dyDescent="0.3">
      <c r="A51" s="98">
        <v>43382</v>
      </c>
      <c r="B51" s="98" t="str">
        <f t="shared" si="0"/>
        <v>Tue</v>
      </c>
      <c r="C51" s="99" t="s">
        <v>139</v>
      </c>
    </row>
    <row r="52" spans="1:3" x14ac:dyDescent="0.3">
      <c r="A52" s="98">
        <v>43376</v>
      </c>
      <c r="B52" s="98" t="str">
        <f t="shared" si="0"/>
        <v>Wed</v>
      </c>
      <c r="C52" s="99" t="s">
        <v>140</v>
      </c>
    </row>
    <row r="53" spans="1:3" x14ac:dyDescent="0.3">
      <c r="A53" s="98">
        <v>43369</v>
      </c>
      <c r="B53" s="98" t="str">
        <f t="shared" si="0"/>
        <v>Wed</v>
      </c>
      <c r="C53" s="99" t="s">
        <v>153</v>
      </c>
    </row>
    <row r="54" spans="1:3" x14ac:dyDescent="0.3">
      <c r="A54" s="98">
        <v>43368</v>
      </c>
      <c r="B54" s="98" t="str">
        <f t="shared" si="0"/>
        <v>Tue</v>
      </c>
      <c r="C54" s="99" t="s">
        <v>138</v>
      </c>
    </row>
    <row r="55" spans="1:3" x14ac:dyDescent="0.3">
      <c r="A55" s="98">
        <v>43367</v>
      </c>
      <c r="B55" s="98" t="str">
        <f t="shared" si="0"/>
        <v>Mon</v>
      </c>
      <c r="C55" s="99" t="s">
        <v>138</v>
      </c>
    </row>
    <row r="56" spans="1:3" x14ac:dyDescent="0.3">
      <c r="A56" s="98">
        <v>43366</v>
      </c>
      <c r="B56" s="98" t="str">
        <f t="shared" si="0"/>
        <v>Sun</v>
      </c>
      <c r="C56" s="99" t="s">
        <v>138</v>
      </c>
    </row>
    <row r="57" spans="1:3" x14ac:dyDescent="0.3">
      <c r="A57" s="98">
        <v>43327</v>
      </c>
      <c r="B57" s="98" t="str">
        <f t="shared" si="0"/>
        <v>Wed</v>
      </c>
      <c r="C57" s="99" t="s">
        <v>141</v>
      </c>
    </row>
    <row r="58" spans="1:3" x14ac:dyDescent="0.3">
      <c r="A58" s="98">
        <v>43264</v>
      </c>
      <c r="B58" s="98" t="str">
        <f t="shared" si="0"/>
        <v>Wed</v>
      </c>
      <c r="C58" s="99" t="s">
        <v>154</v>
      </c>
    </row>
    <row r="59" spans="1:3" x14ac:dyDescent="0.3">
      <c r="A59" s="98">
        <v>43257</v>
      </c>
      <c r="B59" s="98" t="str">
        <f t="shared" si="0"/>
        <v>Wed</v>
      </c>
      <c r="C59" s="99" t="s">
        <v>142</v>
      </c>
    </row>
    <row r="60" spans="1:3" x14ac:dyDescent="0.3">
      <c r="A60" s="98">
        <v>43242</v>
      </c>
      <c r="B60" s="98" t="str">
        <f t="shared" si="0"/>
        <v>Tue</v>
      </c>
      <c r="C60" s="99" t="s">
        <v>149</v>
      </c>
    </row>
    <row r="61" spans="1:3" x14ac:dyDescent="0.3">
      <c r="A61" s="98">
        <v>43227</v>
      </c>
      <c r="B61" s="98" t="str">
        <f t="shared" si="0"/>
        <v>Mon</v>
      </c>
      <c r="C61" s="99" t="s">
        <v>153</v>
      </c>
    </row>
    <row r="62" spans="1:3" x14ac:dyDescent="0.3">
      <c r="A62" s="98">
        <v>43225</v>
      </c>
      <c r="B62" s="98" t="str">
        <f t="shared" si="0"/>
        <v>Sat</v>
      </c>
      <c r="C62" s="99" t="s">
        <v>144</v>
      </c>
    </row>
    <row r="63" spans="1:3" x14ac:dyDescent="0.3">
      <c r="A63" s="98">
        <v>43160</v>
      </c>
      <c r="B63" s="98" t="str">
        <f t="shared" si="0"/>
        <v>Thu</v>
      </c>
      <c r="C63" s="99" t="s">
        <v>145</v>
      </c>
    </row>
    <row r="64" spans="1:3" x14ac:dyDescent="0.3">
      <c r="A64" s="98">
        <v>43148</v>
      </c>
      <c r="B64" s="98" t="str">
        <f t="shared" si="0"/>
        <v>Sat</v>
      </c>
      <c r="C64" s="99" t="s">
        <v>146</v>
      </c>
    </row>
    <row r="65" spans="1:3" x14ac:dyDescent="0.3">
      <c r="A65" s="98">
        <v>43147</v>
      </c>
      <c r="B65" s="98" t="str">
        <f t="shared" si="0"/>
        <v>Fri</v>
      </c>
      <c r="C65" s="99" t="s">
        <v>146</v>
      </c>
    </row>
    <row r="66" spans="1:3" x14ac:dyDescent="0.3">
      <c r="A66" s="98">
        <v>43146</v>
      </c>
      <c r="B66" s="98" t="str">
        <f t="shared" si="0"/>
        <v>Thu</v>
      </c>
      <c r="C66" s="99" t="s">
        <v>146</v>
      </c>
    </row>
    <row r="67" spans="1:3" x14ac:dyDescent="0.3">
      <c r="A67" s="98">
        <v>43101</v>
      </c>
      <c r="B67" s="98" t="str">
        <f t="shared" ref="B67:B74" si="1">TEXT(A67,"DDD")</f>
        <v>Mon</v>
      </c>
      <c r="C67" s="99" t="s">
        <v>147</v>
      </c>
    </row>
    <row r="68" spans="1:3" x14ac:dyDescent="0.3">
      <c r="A68" s="27">
        <v>43017</v>
      </c>
      <c r="B68" s="98" t="str">
        <f t="shared" si="1"/>
        <v>Mon</v>
      </c>
      <c r="C68" s="99" t="s">
        <v>155</v>
      </c>
    </row>
    <row r="69" spans="1:3" x14ac:dyDescent="0.3">
      <c r="A69" s="27">
        <v>43014</v>
      </c>
      <c r="B69" s="98" t="str">
        <f t="shared" si="1"/>
        <v>Fri</v>
      </c>
      <c r="C69" s="99" t="s">
        <v>138</v>
      </c>
    </row>
    <row r="70" spans="1:3" x14ac:dyDescent="0.3">
      <c r="A70" s="27">
        <v>43013</v>
      </c>
      <c r="B70" s="98" t="str">
        <f t="shared" si="1"/>
        <v>Thu</v>
      </c>
      <c r="C70" s="99" t="s">
        <v>138</v>
      </c>
    </row>
    <row r="71" spans="1:3" x14ac:dyDescent="0.3">
      <c r="A71" s="27">
        <v>43012</v>
      </c>
      <c r="B71" s="98" t="str">
        <f t="shared" si="1"/>
        <v>Wed</v>
      </c>
      <c r="C71" s="99" t="s">
        <v>138</v>
      </c>
    </row>
    <row r="72" spans="1:3" x14ac:dyDescent="0.3">
      <c r="A72" s="27">
        <v>43011</v>
      </c>
      <c r="B72" s="98" t="str">
        <f t="shared" si="1"/>
        <v>Tue</v>
      </c>
      <c r="C72" s="99" t="s">
        <v>138</v>
      </c>
    </row>
    <row r="73" spans="1:3" x14ac:dyDescent="0.3">
      <c r="A73" s="27">
        <v>43010</v>
      </c>
      <c r="B73" s="98" t="str">
        <f t="shared" si="1"/>
        <v>Mon</v>
      </c>
      <c r="C73" s="99" t="s">
        <v>138</v>
      </c>
    </row>
    <row r="74" spans="1:3" x14ac:dyDescent="0.3">
      <c r="A74" s="27">
        <v>42646</v>
      </c>
      <c r="B74" s="98" t="str">
        <f t="shared" si="1"/>
        <v>Mon</v>
      </c>
      <c r="C74" s="99" t="s">
        <v>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1</vt:i4>
      </vt:variant>
    </vt:vector>
  </HeadingPairs>
  <TitlesOfParts>
    <vt:vector size="9" baseType="lpstr">
      <vt:lpstr>config</vt:lpstr>
      <vt:lpstr>KTBRT</vt:lpstr>
      <vt:lpstr>KTBF_OHLC</vt:lpstr>
      <vt:lpstr>KTBF</vt:lpstr>
      <vt:lpstr>KTBF_info</vt:lpstr>
      <vt:lpstr>DB_UST</vt:lpstr>
      <vt:lpstr>INFO</vt:lpstr>
      <vt:lpstr>HOLI_KR</vt:lpstr>
      <vt:lpstr>work_today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cp:lastPrinted>2021-03-01T02:41:13Z</cp:lastPrinted>
  <dcterms:created xsi:type="dcterms:W3CDTF">2019-03-20T06:20:25Z</dcterms:created>
  <dcterms:modified xsi:type="dcterms:W3CDTF">2021-07-01T01:39:37Z</dcterms:modified>
</cp:coreProperties>
</file>