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hp\Desktop\STATS FINAL SHEETS\"/>
    </mc:Choice>
  </mc:AlternateContent>
  <xr:revisionPtr revIDLastSave="0" documentId="13_ncr:1_{6D8D02EE-D2D5-4B31-90EC-2A45761750BF}" xr6:coauthVersionLast="47" xr6:coauthVersionMax="47" xr10:uidLastSave="{00000000-0000-0000-0000-000000000000}"/>
  <bookViews>
    <workbookView xWindow="-110" yWindow="-110" windowWidth="19420" windowHeight="10300" activeTab="3" xr2:uid="{8FD5EB52-F242-40F4-929D-7056E0DF91CE}"/>
  </bookViews>
  <sheets>
    <sheet name="Age_15-24" sheetId="1" r:id="rId1"/>
    <sheet name="Age_24-39" sheetId="2" r:id="rId2"/>
    <sheet name="Age_40-64" sheetId="3" r:id="rId3"/>
    <sheet name="Inferential_Testing" sheetId="4" r:id="rId4"/>
    <sheet name="Normality_Plot"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1" i="5" l="1"/>
  <c r="D41" i="5" s="1"/>
  <c r="C40" i="5"/>
  <c r="D40" i="5" s="1"/>
  <c r="C39" i="5"/>
  <c r="D39" i="5" s="1"/>
  <c r="C38" i="5"/>
  <c r="D38" i="5" s="1"/>
  <c r="C37" i="5"/>
  <c r="D37" i="5" s="1"/>
  <c r="C36" i="5"/>
  <c r="D36" i="5" s="1"/>
  <c r="C35" i="5"/>
  <c r="D35" i="5" s="1"/>
  <c r="C34" i="5"/>
  <c r="D34" i="5" s="1"/>
  <c r="C33" i="5"/>
  <c r="D33" i="5" s="1"/>
  <c r="C32" i="5"/>
  <c r="D32" i="5" s="1"/>
  <c r="C31" i="5"/>
  <c r="D31" i="5" s="1"/>
  <c r="C27" i="5"/>
  <c r="D27" i="5" s="1"/>
  <c r="C26" i="5"/>
  <c r="D26" i="5" s="1"/>
  <c r="C25" i="5"/>
  <c r="D25" i="5" s="1"/>
  <c r="C24" i="5"/>
  <c r="D24" i="5" s="1"/>
  <c r="D23" i="5"/>
  <c r="C23" i="5"/>
  <c r="D22" i="5"/>
  <c r="C22" i="5"/>
  <c r="C21" i="5"/>
  <c r="D21" i="5" s="1"/>
  <c r="C20" i="5"/>
  <c r="D20" i="5" s="1"/>
  <c r="C19" i="5"/>
  <c r="D19" i="5" s="1"/>
  <c r="C18" i="5"/>
  <c r="D18" i="5" s="1"/>
  <c r="D17" i="5"/>
  <c r="C17" i="5"/>
  <c r="Q27" i="1"/>
  <c r="Q28" i="1"/>
  <c r="Q26" i="1"/>
  <c r="Q25" i="1"/>
  <c r="Q24" i="1"/>
  <c r="Q23" i="1"/>
  <c r="Q22" i="1"/>
  <c r="Q21" i="1"/>
  <c r="Q20" i="1"/>
  <c r="Q19" i="1"/>
  <c r="Q18" i="1"/>
  <c r="D13" i="5"/>
  <c r="C13" i="5"/>
  <c r="D12" i="5"/>
  <c r="C12" i="5"/>
  <c r="D11" i="5"/>
  <c r="C11" i="5"/>
  <c r="C10" i="5"/>
  <c r="D10" i="5" s="1"/>
  <c r="C9" i="5"/>
  <c r="D9" i="5" s="1"/>
  <c r="D8" i="5"/>
  <c r="C8" i="5"/>
  <c r="D7" i="5"/>
  <c r="C7" i="5"/>
  <c r="D6" i="5"/>
  <c r="C6" i="5"/>
  <c r="D5" i="5"/>
  <c r="C5" i="5"/>
  <c r="C4" i="5"/>
  <c r="D4" i="5" s="1"/>
  <c r="C3" i="5"/>
  <c r="D3" i="5" s="1"/>
  <c r="K28" i="4"/>
  <c r="K13" i="4"/>
  <c r="M11" i="4"/>
  <c r="L11" i="4"/>
  <c r="K11" i="4"/>
  <c r="K24" i="4" s="1"/>
  <c r="K26" i="4" s="1"/>
  <c r="M10" i="4"/>
  <c r="M12" i="4" s="1"/>
  <c r="L10" i="4"/>
  <c r="L12" i="4" s="1"/>
  <c r="K10" i="4"/>
  <c r="K12" i="4" s="1"/>
  <c r="Y3" i="3"/>
  <c r="X3" i="3"/>
  <c r="W3" i="3"/>
  <c r="V3" i="3"/>
  <c r="U3" i="3"/>
  <c r="T3" i="3"/>
  <c r="S3" i="3"/>
  <c r="R3" i="3"/>
  <c r="Q3" i="3"/>
  <c r="P3" i="3"/>
  <c r="O3" i="3"/>
  <c r="Y3" i="2"/>
  <c r="X3" i="2"/>
  <c r="W3" i="2"/>
  <c r="V3" i="2"/>
  <c r="U3" i="2"/>
  <c r="T3" i="2"/>
  <c r="S3" i="2"/>
  <c r="R3" i="2"/>
  <c r="Q3" i="2"/>
  <c r="P3" i="2"/>
  <c r="O3" i="2"/>
  <c r="BN22" i="1"/>
  <c r="BM22" i="1"/>
  <c r="BL22" i="1"/>
  <c r="BK22" i="1"/>
  <c r="BJ22" i="1"/>
  <c r="BI22" i="1"/>
  <c r="BH22" i="1"/>
  <c r="BG22" i="1"/>
  <c r="BF22" i="1"/>
  <c r="BE22" i="1"/>
  <c r="BD22" i="1"/>
  <c r="BC22" i="1"/>
  <c r="BB22" i="1"/>
  <c r="BA22" i="1"/>
  <c r="AZ22" i="1"/>
  <c r="AY22" i="1"/>
  <c r="AX22" i="1"/>
  <c r="AW22" i="1"/>
  <c r="AV22" i="1"/>
  <c r="AU22" i="1"/>
  <c r="AT22" i="1"/>
  <c r="AS22" i="1"/>
  <c r="AR22" i="1"/>
  <c r="AQ22" i="1"/>
  <c r="AP22" i="1"/>
  <c r="AO22" i="1"/>
  <c r="AN22" i="1"/>
  <c r="AM22" i="1"/>
  <c r="AL22" i="1"/>
  <c r="AK22" i="1"/>
  <c r="AJ22" i="1"/>
  <c r="AI22" i="1"/>
  <c r="AH22" i="1"/>
  <c r="AG22" i="1"/>
  <c r="AF22" i="1"/>
  <c r="AE22" i="1"/>
  <c r="BN21" i="1"/>
  <c r="BM21" i="1"/>
  <c r="BL21" i="1"/>
  <c r="BK21" i="1"/>
  <c r="BJ21" i="1"/>
  <c r="BI21" i="1"/>
  <c r="BH21" i="1"/>
  <c r="BG21" i="1"/>
  <c r="BF21" i="1"/>
  <c r="BE21" i="1"/>
  <c r="BD21" i="1"/>
  <c r="BC21" i="1"/>
  <c r="BB21" i="1"/>
  <c r="BA21" i="1"/>
  <c r="AZ21" i="1"/>
  <c r="AY21" i="1"/>
  <c r="AX21" i="1"/>
  <c r="AW21" i="1"/>
  <c r="AV21" i="1"/>
  <c r="AU21" i="1"/>
  <c r="AT21" i="1"/>
  <c r="AS21" i="1"/>
  <c r="AR21" i="1"/>
  <c r="AQ21" i="1"/>
  <c r="AP21" i="1"/>
  <c r="AO21" i="1"/>
  <c r="AN21" i="1"/>
  <c r="AM21" i="1"/>
  <c r="AL21" i="1"/>
  <c r="AK21" i="1"/>
  <c r="AJ21" i="1"/>
  <c r="AI21" i="1"/>
  <c r="AH21" i="1"/>
  <c r="AG21" i="1"/>
  <c r="AF21" i="1"/>
  <c r="AE21" i="1"/>
  <c r="BN20" i="1"/>
  <c r="BM20" i="1"/>
  <c r="BL20" i="1"/>
  <c r="BK20" i="1"/>
  <c r="BJ20" i="1"/>
  <c r="BI20" i="1"/>
  <c r="BH20" i="1"/>
  <c r="BG20" i="1"/>
  <c r="BF20" i="1"/>
  <c r="BE20" i="1"/>
  <c r="BD20" i="1"/>
  <c r="BC20" i="1"/>
  <c r="BB20" i="1"/>
  <c r="BA20" i="1"/>
  <c r="AZ20" i="1"/>
  <c r="AY20" i="1"/>
  <c r="AX20" i="1"/>
  <c r="AW20" i="1"/>
  <c r="AV20" i="1"/>
  <c r="AU20" i="1"/>
  <c r="AT20" i="1"/>
  <c r="AS20" i="1"/>
  <c r="AR20" i="1"/>
  <c r="AQ20" i="1"/>
  <c r="AP20" i="1"/>
  <c r="AO20" i="1"/>
  <c r="AN20" i="1"/>
  <c r="AM20" i="1"/>
  <c r="AL20" i="1"/>
  <c r="AK20" i="1"/>
  <c r="AJ20" i="1"/>
  <c r="AI20" i="1"/>
  <c r="AH20" i="1"/>
  <c r="AG20" i="1"/>
  <c r="AF20" i="1"/>
  <c r="AE20" i="1"/>
  <c r="BN19" i="1"/>
  <c r="BM19" i="1"/>
  <c r="BL19" i="1"/>
  <c r="BK19" i="1"/>
  <c r="BJ19" i="1"/>
  <c r="BI19" i="1"/>
  <c r="BH19" i="1"/>
  <c r="BG19" i="1"/>
  <c r="BF19" i="1"/>
  <c r="BE19" i="1"/>
  <c r="BD19" i="1"/>
  <c r="BC19" i="1"/>
  <c r="BB19" i="1"/>
  <c r="BA19" i="1"/>
  <c r="AZ19" i="1"/>
  <c r="AY19" i="1"/>
  <c r="AX19" i="1"/>
  <c r="AW19" i="1"/>
  <c r="AV19" i="1"/>
  <c r="AU19" i="1"/>
  <c r="AT19" i="1"/>
  <c r="AS19" i="1"/>
  <c r="AR19" i="1"/>
  <c r="AQ19" i="1"/>
  <c r="AP19" i="1"/>
  <c r="AO19" i="1"/>
  <c r="AN19" i="1"/>
  <c r="AM19" i="1"/>
  <c r="AL19" i="1"/>
  <c r="AK19" i="1"/>
  <c r="AJ19" i="1"/>
  <c r="AI19" i="1"/>
  <c r="AH19" i="1"/>
  <c r="AG19" i="1"/>
  <c r="AF19" i="1"/>
  <c r="AE19"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BN17" i="1"/>
  <c r="BM17" i="1"/>
  <c r="BL17" i="1"/>
  <c r="BK17" i="1"/>
  <c r="BJ17"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U10" i="1"/>
  <c r="U12" i="1" s="1"/>
  <c r="S10" i="1"/>
  <c r="R10" i="1"/>
  <c r="R13" i="1" s="1"/>
  <c r="AA9" i="1"/>
  <c r="AA11" i="1" s="1"/>
  <c r="Z9" i="1"/>
  <c r="Y9" i="1"/>
  <c r="X9" i="1"/>
  <c r="W9" i="1"/>
  <c r="W11" i="1" s="1"/>
  <c r="V9" i="1"/>
  <c r="U9" i="1"/>
  <c r="U11" i="1" s="1"/>
  <c r="T9" i="1"/>
  <c r="T11" i="1" s="1"/>
  <c r="S9" i="1"/>
  <c r="S11" i="1" s="1"/>
  <c r="R9" i="1"/>
  <c r="R11" i="1" s="1"/>
  <c r="Q9" i="1"/>
  <c r="Q11" i="1" s="1"/>
  <c r="AA8" i="1"/>
  <c r="Z8" i="1"/>
  <c r="Z10" i="1" s="1"/>
  <c r="Z12" i="1" s="1"/>
  <c r="Y8" i="1"/>
  <c r="X8" i="1"/>
  <c r="X10" i="1" s="1"/>
  <c r="W8" i="1"/>
  <c r="W10" i="1" s="1"/>
  <c r="W13" i="1" s="1"/>
  <c r="V8" i="1"/>
  <c r="V10" i="1" s="1"/>
  <c r="U8" i="1"/>
  <c r="T8" i="1"/>
  <c r="T10" i="1" s="1"/>
  <c r="T12" i="1" s="1"/>
  <c r="S8" i="1"/>
  <c r="R8" i="1"/>
  <c r="Q8" i="1"/>
  <c r="Q10" i="1" s="1"/>
  <c r="AA7" i="1"/>
  <c r="Z7" i="1"/>
  <c r="Y7" i="1"/>
  <c r="X7" i="1"/>
  <c r="W7" i="1"/>
  <c r="V7" i="1"/>
  <c r="U7" i="1"/>
  <c r="T7" i="1"/>
  <c r="S7" i="1"/>
  <c r="R7" i="1"/>
  <c r="Q7" i="1"/>
  <c r="AA6" i="1"/>
  <c r="Z6" i="1"/>
  <c r="Y6" i="1"/>
  <c r="X6" i="1"/>
  <c r="W6" i="1"/>
  <c r="V6" i="1"/>
  <c r="U6" i="1"/>
  <c r="T6" i="1"/>
  <c r="S6" i="1"/>
  <c r="R6" i="1"/>
  <c r="Q6" i="1"/>
  <c r="AA5" i="1"/>
  <c r="Z5" i="1"/>
  <c r="Y5" i="1"/>
  <c r="X5" i="1"/>
  <c r="W5" i="1"/>
  <c r="V5" i="1"/>
  <c r="U5" i="1"/>
  <c r="T5" i="1"/>
  <c r="S5" i="1"/>
  <c r="R5" i="1"/>
  <c r="Q5" i="1"/>
  <c r="AA4" i="1"/>
  <c r="Z4" i="1"/>
  <c r="Y4" i="1"/>
  <c r="X4" i="1"/>
  <c r="W4" i="1"/>
  <c r="V4" i="1"/>
  <c r="U4" i="1"/>
  <c r="T4" i="1"/>
  <c r="S4" i="1"/>
  <c r="R4" i="1"/>
  <c r="Q4" i="1"/>
  <c r="AA3" i="1"/>
  <c r="Z3" i="1"/>
  <c r="Y3" i="1"/>
  <c r="X3" i="1"/>
  <c r="W3" i="1"/>
  <c r="V3" i="1"/>
  <c r="U3" i="1"/>
  <c r="T3" i="1"/>
  <c r="S3" i="1"/>
  <c r="R3" i="1"/>
  <c r="Q3" i="1"/>
  <c r="AP24" i="1" l="1"/>
  <c r="BB24" i="1"/>
  <c r="BN24" i="1"/>
  <c r="AE24" i="1"/>
  <c r="AQ24" i="1"/>
  <c r="BC24" i="1"/>
  <c r="R12" i="1"/>
  <c r="AF24" i="1"/>
  <c r="AR24" i="1"/>
  <c r="BD24" i="1"/>
  <c r="AG24" i="1"/>
  <c r="AS24" i="1"/>
  <c r="BE24" i="1"/>
  <c r="AA10" i="1"/>
  <c r="AA13" i="1" s="1"/>
  <c r="AY23" i="1"/>
  <c r="AY26" i="1" s="1"/>
  <c r="X11" i="1"/>
  <c r="V11" i="1"/>
  <c r="W12" i="1"/>
  <c r="Y11" i="1"/>
  <c r="X12" i="1"/>
  <c r="Z11" i="1"/>
  <c r="AH24" i="1"/>
  <c r="AT24" i="1"/>
  <c r="BF24" i="1"/>
  <c r="AI24" i="1"/>
  <c r="AU24" i="1"/>
  <c r="BG24" i="1"/>
  <c r="AJ24" i="1"/>
  <c r="AV24" i="1"/>
  <c r="BH24" i="1"/>
  <c r="AK24" i="1"/>
  <c r="AW24" i="1"/>
  <c r="BI24" i="1"/>
  <c r="AL24" i="1"/>
  <c r="AX24" i="1"/>
  <c r="BJ24" i="1"/>
  <c r="AM24" i="1"/>
  <c r="AY24" i="1"/>
  <c r="BK24" i="1"/>
  <c r="AN24" i="1"/>
  <c r="AZ24" i="1"/>
  <c r="BL24" i="1"/>
  <c r="AO24" i="1"/>
  <c r="BA24" i="1"/>
  <c r="BM24" i="1"/>
  <c r="S13" i="1"/>
  <c r="S12" i="1"/>
  <c r="U13" i="1"/>
  <c r="Z13" i="1"/>
  <c r="Q13" i="1"/>
  <c r="Q12" i="1"/>
  <c r="V12" i="1"/>
  <c r="V13" i="1"/>
  <c r="K23" i="4"/>
  <c r="K25" i="4" s="1"/>
  <c r="K27" i="4" s="1"/>
  <c r="K29" i="4" s="1"/>
  <c r="BL26" i="1"/>
  <c r="AO25" i="1"/>
  <c r="Y10" i="1"/>
  <c r="Y13" i="1" s="1"/>
  <c r="AA12" i="1"/>
  <c r="AE23" i="1"/>
  <c r="AE25" i="1" s="1"/>
  <c r="AQ23" i="1"/>
  <c r="AQ26" i="1" s="1"/>
  <c r="BC23" i="1"/>
  <c r="BC25" i="1" s="1"/>
  <c r="AF23" i="1"/>
  <c r="AF26" i="1" s="1"/>
  <c r="AR23" i="1"/>
  <c r="AR26" i="1" s="1"/>
  <c r="BD23" i="1"/>
  <c r="BD25" i="1" s="1"/>
  <c r="AG23" i="1"/>
  <c r="AG26" i="1" s="1"/>
  <c r="AS23" i="1"/>
  <c r="AS26" i="1" s="1"/>
  <c r="BE23" i="1"/>
  <c r="BE25" i="1" s="1"/>
  <c r="AH23" i="1"/>
  <c r="AH26" i="1" s="1"/>
  <c r="AT23" i="1"/>
  <c r="AT26" i="1" s="1"/>
  <c r="BF23" i="1"/>
  <c r="BF25" i="1" s="1"/>
  <c r="T13" i="1"/>
  <c r="AI23" i="1"/>
  <c r="AI25" i="1" s="1"/>
  <c r="AU23" i="1"/>
  <c r="AU25" i="1" s="1"/>
  <c r="BG23" i="1"/>
  <c r="BG26" i="1" s="1"/>
  <c r="AJ23" i="1"/>
  <c r="AJ25" i="1" s="1"/>
  <c r="AV23" i="1"/>
  <c r="AV26" i="1" s="1"/>
  <c r="BH23" i="1"/>
  <c r="BH26" i="1" s="1"/>
  <c r="AK23" i="1"/>
  <c r="AK26" i="1" s="1"/>
  <c r="AW23" i="1"/>
  <c r="AW26" i="1" s="1"/>
  <c r="BI23" i="1"/>
  <c r="BI26" i="1" s="1"/>
  <c r="AL23" i="1"/>
  <c r="AL25" i="1" s="1"/>
  <c r="AX23" i="1"/>
  <c r="AX25" i="1" s="1"/>
  <c r="BJ23" i="1"/>
  <c r="BJ25" i="1" s="1"/>
  <c r="X13" i="1"/>
  <c r="AM23" i="1"/>
  <c r="AM26" i="1" s="1"/>
  <c r="BK23" i="1"/>
  <c r="BK26" i="1" s="1"/>
  <c r="AN23" i="1"/>
  <c r="AN25" i="1" s="1"/>
  <c r="AZ23" i="1"/>
  <c r="AZ25" i="1" s="1"/>
  <c r="BL23" i="1"/>
  <c r="BL25" i="1" s="1"/>
  <c r="AO23" i="1"/>
  <c r="AO26" i="1" s="1"/>
  <c r="BA23" i="1"/>
  <c r="BA25" i="1" s="1"/>
  <c r="BM23" i="1"/>
  <c r="BM25" i="1" s="1"/>
  <c r="AP23" i="1"/>
  <c r="AP25" i="1" s="1"/>
  <c r="BB23" i="1"/>
  <c r="BB25" i="1" s="1"/>
  <c r="BN23" i="1"/>
  <c r="BN26" i="1" s="1"/>
  <c r="AZ26" i="1" l="1"/>
  <c r="AV25" i="1"/>
  <c r="AS25" i="1"/>
  <c r="AG25" i="1"/>
  <c r="BD26" i="1"/>
  <c r="BK25" i="1"/>
  <c r="AM25" i="1"/>
  <c r="BH25" i="1"/>
  <c r="AU26" i="1"/>
  <c r="AX26" i="1"/>
  <c r="AL26" i="1"/>
  <c r="AY25" i="1"/>
  <c r="AH25" i="1"/>
  <c r="AW25" i="1"/>
  <c r="BE26" i="1"/>
  <c r="AI26" i="1"/>
  <c r="BJ26" i="1"/>
  <c r="BI25" i="1"/>
  <c r="AK25" i="1"/>
  <c r="AN26" i="1"/>
  <c r="AT25" i="1"/>
  <c r="AQ25" i="1"/>
  <c r="BC26" i="1"/>
  <c r="Y12" i="1"/>
  <c r="AF25" i="1"/>
  <c r="BG25" i="1"/>
  <c r="BB26" i="1"/>
  <c r="AJ26" i="1"/>
  <c r="BM26" i="1"/>
  <c r="BF26" i="1"/>
  <c r="AP26" i="1"/>
  <c r="AE26" i="1"/>
  <c r="BA26" i="1"/>
  <c r="BN25" i="1"/>
  <c r="AR25" i="1"/>
</calcChain>
</file>

<file path=xl/sharedStrings.xml><?xml version="1.0" encoding="utf-8"?>
<sst xmlns="http://schemas.openxmlformats.org/spreadsheetml/2006/main" count="389" uniqueCount="127">
  <si>
    <t>TIME</t>
  </si>
  <si>
    <t>2013</t>
  </si>
  <si>
    <t>2014</t>
  </si>
  <si>
    <t>2015</t>
  </si>
  <si>
    <t>2016</t>
  </si>
  <si>
    <t>2017</t>
  </si>
  <si>
    <t>2018</t>
  </si>
  <si>
    <t>2019</t>
  </si>
  <si>
    <t>2020</t>
  </si>
  <si>
    <t>2021</t>
  </si>
  <si>
    <t>2022</t>
  </si>
  <si>
    <t>2023</t>
  </si>
  <si>
    <t>Belgium</t>
  </si>
  <si>
    <t>Bulgaria</t>
  </si>
  <si>
    <t>Czechia</t>
  </si>
  <si>
    <t>Denmark</t>
  </si>
  <si>
    <t>Germany</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</si>
  <si>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</si>
  <si>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</si>
  <si>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</si>
  <si>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</si>
  <si>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</si>
  <si>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</si>
  <si>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</si>
  <si>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</si>
  <si>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</si>
  <si>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</si>
  <si>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</si>
  <si>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</si>
  <si>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</si>
  <si>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</si>
  <si>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</si>
  <si>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</si>
  <si>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</si>
  <si>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</si>
  <si>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</si>
  <si>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</si>
  <si>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</si>
  <si>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</si>
  <si>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Iceland</t>
  </si>
  <si>
    <t>Norway</t>
  </si>
  <si>
    <t>Switzerland</t>
  </si>
  <si>
    <t>United Kingdom</t>
  </si>
  <si>
    <t>Bosnia and Herzegovina</t>
  </si>
  <si>
    <t>Montenegro</t>
  </si>
  <si>
    <t>North Macedonia</t>
  </si>
  <si>
    <t>Serbia</t>
  </si>
  <si>
    <t>Türkiye</t>
  </si>
  <si>
    <t>MEAN</t>
  </si>
  <si>
    <t>MEDIAN</t>
  </si>
  <si>
    <t>STD DEV</t>
  </si>
  <si>
    <t>MIN</t>
  </si>
  <si>
    <t>Q1 - 25%</t>
  </si>
  <si>
    <t>Q3 - 75%</t>
  </si>
  <si>
    <t>MAX</t>
  </si>
  <si>
    <t>IQR</t>
  </si>
  <si>
    <t>RANGE</t>
  </si>
  <si>
    <t>LOWER BOUND</t>
  </si>
  <si>
    <t>UPPER BOUND</t>
  </si>
  <si>
    <t>Average</t>
  </si>
  <si>
    <t>Null Hypothesis - The unemployement rate is same across all age groups in Europe</t>
  </si>
  <si>
    <t>Alternative Hypothesis - The unemployement rate differes significantly across all age groups in Europe</t>
  </si>
  <si>
    <t xml:space="preserve">Test Method </t>
  </si>
  <si>
    <t>ANOVA</t>
  </si>
  <si>
    <t>Sample Information</t>
  </si>
  <si>
    <t>Year</t>
  </si>
  <si>
    <t>Age Group (15 to 24)</t>
  </si>
  <si>
    <t>Age Group (24 to 39)</t>
  </si>
  <si>
    <t>Age Group (40 to 64)</t>
  </si>
  <si>
    <t>Population No:</t>
  </si>
  <si>
    <t>Sample Size (nj)</t>
  </si>
  <si>
    <t>Degrees of freedom (nj-1)</t>
  </si>
  <si>
    <t>Sample Mean (xjbar)</t>
  </si>
  <si>
    <t>Sample variance (sj^2)</t>
  </si>
  <si>
    <t>(xjbar-xbar)^2</t>
  </si>
  <si>
    <t>Overall sample mean (xbar)</t>
  </si>
  <si>
    <t>Total no. of observations (n)</t>
  </si>
  <si>
    <t>No of populations (k)</t>
  </si>
  <si>
    <t>df_n</t>
  </si>
  <si>
    <t>df_d</t>
  </si>
  <si>
    <t>Significance level (𝛼)</t>
  </si>
  <si>
    <t>Null Hypothesis</t>
  </si>
  <si>
    <t>H0:μ1=μ2=μ3</t>
  </si>
  <si>
    <t>Alternative Hypothesis</t>
  </si>
  <si>
    <t>Ha: Not all pop means are equal</t>
  </si>
  <si>
    <t>Type of Test</t>
  </si>
  <si>
    <t xml:space="preserve">Right-tailed test </t>
  </si>
  <si>
    <t>SSTR</t>
  </si>
  <si>
    <t>SSE</t>
  </si>
  <si>
    <t>MSTR</t>
  </si>
  <si>
    <t>MSE</t>
  </si>
  <si>
    <t>Test Statistic</t>
  </si>
  <si>
    <t>Critical Value</t>
  </si>
  <si>
    <t>p-value</t>
  </si>
  <si>
    <t>Decision</t>
  </si>
  <si>
    <t xml:space="preserve">Reject the H0 ( Null Hypothesis) </t>
  </si>
  <si>
    <t>Position</t>
  </si>
  <si>
    <t>F</t>
  </si>
  <si>
    <t>Z</t>
  </si>
  <si>
    <t>Anova: Single Factor</t>
  </si>
  <si>
    <t>SUMMARY</t>
  </si>
  <si>
    <t>Groups</t>
  </si>
  <si>
    <t>Count</t>
  </si>
  <si>
    <t>Sum</t>
  </si>
  <si>
    <t>Variance</t>
  </si>
  <si>
    <t>Source of Variation</t>
  </si>
  <si>
    <t>SS</t>
  </si>
  <si>
    <t>df</t>
  </si>
  <si>
    <t>MS</t>
  </si>
  <si>
    <t>P-value</t>
  </si>
  <si>
    <t>F crit</t>
  </si>
  <si>
    <t>Between Groups</t>
  </si>
  <si>
    <t>Within Groups</t>
  </si>
  <si>
    <t>Total</t>
  </si>
  <si>
    <t>TEST USING DATA ANALYSIS TOOL</t>
  </si>
  <si>
    <t>DESCRIPTIVE ANALYSIS</t>
  </si>
  <si>
    <t>TRANSPOSED DATA</t>
  </si>
  <si>
    <t>DESCRIPTIVE ANAYSIS</t>
  </si>
  <si>
    <t>Avg</t>
  </si>
  <si>
    <t>Trend Visualization</t>
  </si>
  <si>
    <t>FINDING AVG</t>
  </si>
  <si>
    <t>Trend Visulization</t>
  </si>
  <si>
    <t>n</t>
  </si>
  <si>
    <t>It is observed that the trends for all 3 plots are similar. This is because the sample size(n) is 11 for all age groups. However, the X Value ranges(which represent unemployment percentages) are different.</t>
  </si>
  <si>
    <t>MANUAL CALCULATION</t>
  </si>
  <si>
    <t>f= (i-0.375)/(n+0.25)
where i is the position of the sample value in the sorted sample
n is the sample size</t>
  </si>
  <si>
    <t>Since the p-value is less than the significance level(0.05) and the test statistic exceeds the critical value, we have strong evidence to reject the null hypothesis. This suggests that the unemployment rate significantly varies across the different age groups. Thus, at the 5% significance level, the alternative hypothesis is accepted.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</si>
</sst>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0"/>
    <numFmt numFmtId="166" formatCode="#,##0.##"/>
  </numFmts>
  <fonts count="11" x14ac:knownFonts="1">
    <font>
      <sz val="11"/>
      <color rgb="FF000000"/>
      <name val="Aptos Narrow"/>
      <family val="2"/>
    </font>
    <font>
      <sz val="11"/>
      <color rgb="FF000000"/>
      <name val="Aptos Narrow"/>
      <family val="2"/>
    </font>
    <font>
      <sz val="11"/>
      <color rgb="FF000000"/>
      <name val="Calibri"/>
      <family val="2"/>
    </font>
    <font>
      <sz val="9"/>
      <color rgb="FF000000"/>
      <name val="Arial"/>
      <family val="2"/>
    </font>
    <font>
      <sz val="10"/>
      <color rgb="FF000000"/>
      <name val="Arial"/>
      <family val="2"/>
    </font>
    <font>
      <b/>
      <sz val="9"/>
      <color rgb="FF000000"/>
      <name val="Arial"/>
      <family val="2"/>
    </font>
    <font>
      <b/>
      <sz val="11"/>
      <color rgb="FF000000"/>
      <name val="Calibri"/>
      <family val="2"/>
    </font>
    <font>
      <sz val="12"/>
      <color rgb="FFFFFFFF"/>
      <name val="Calibri"/>
      <family val="2"/>
    </font>
    <font>
      <i/>
      <sz val="11"/>
      <color rgb="FF000000"/>
      <name val="Aptos Narrow"/>
      <family val="2"/>
    </font>
    <font>
      <b/>
      <sz val="11"/>
      <color rgb="FF000000"/>
      <name val="Aptos Narrow"/>
      <family val="2"/>
    </font>
    <font>
      <sz val="11"/>
      <color rgb="FF000000"/>
      <name val="Arial"/>
      <family val="2"/>
    </font>
  </fonts>
  <fills count="11">
    <fill>
      <patternFill patternType="none"/>
    </fill>
    <fill>
      <patternFill patternType="gray125"/>
    </fill>
    <fill>
      <patternFill patternType="solid">
        <fgColor rgb="FFBDD7EE"/>
        <bgColor rgb="FFBDD7EE"/>
      </patternFill>
    </fill>
    <fill>
      <patternFill patternType="solid">
        <fgColor rgb="FFC6E0B4"/>
        <bgColor rgb="FFC6E0B4"/>
      </patternFill>
    </fill>
    <fill>
      <patternFill patternType="solid">
        <fgColor rgb="FFE7E6E6"/>
        <bgColor rgb="FFE7E6E6"/>
      </patternFill>
    </fill>
    <fill>
      <patternFill patternType="solid">
        <fgColor rgb="FFDDEBF7"/>
        <bgColor rgb="FFDDEBF7"/>
      </patternFill>
    </fill>
    <fill>
      <patternFill patternType="solid">
        <fgColor rgb="FFFFF2CC"/>
        <bgColor rgb="FFFFF2CC"/>
      </patternFill>
    </fill>
    <fill>
      <patternFill patternType="solid">
        <fgColor rgb="FFE2EFDA"/>
        <bgColor rgb="FFE2EFDA"/>
      </patternFill>
    </fill>
    <fill>
      <patternFill patternType="solid">
        <fgColor rgb="FFFCE4D6"/>
        <bgColor rgb="FFFCE4D6"/>
      </patternFill>
    </fill>
    <fill>
      <patternFill patternType="solid">
        <fgColor rgb="FFFFD966"/>
        <bgColor rgb="FFFFD966"/>
      </patternFill>
    </fill>
    <fill>
      <patternFill patternType="solid">
        <fgColor theme="2" tint="-9.9978637043366805E-2"/>
        <bgColor indexed="64"/>
      </patternFill>
    </fill>
  </fills>
  <borders count="24">
    <border>
      <left/>
      <right/>
      <top/>
      <bottom/>
      <diagonal/>
    </border>
    <border>
      <left style="thin">
        <color rgb="FFB0B0B0"/>
      </left>
      <right style="thin">
        <color rgb="FFB0B0B0"/>
      </right>
      <top style="thin">
        <color rgb="FFB0B0B0"/>
      </top>
      <bottom style="thin">
        <color rgb="FFB0B0B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rgb="FFB0B0B0"/>
      </bottom>
      <diagonal/>
    </border>
    <border>
      <left style="medium">
        <color indexed="64"/>
      </left>
      <right/>
      <top/>
      <bottom/>
      <diagonal/>
    </border>
    <border>
      <left/>
      <right style="medium">
        <color indexed="64"/>
      </right>
      <top/>
      <bottom/>
      <diagonal/>
    </border>
  </borders>
  <cellStyleXfs count="4">
    <xf numFmtId="0" fontId="0" fillId="0" borderId="0"/>
    <xf numFmtId="0" fontId="2" fillId="2" borderId="0" applyNumberFormat="0" applyBorder="0" applyAlignment="0" applyProtection="0"/>
    <xf numFmtId="0" fontId="2" fillId="3" borderId="0" applyNumberFormat="0" applyBorder="0" applyAlignment="0" applyProtection="0"/>
    <xf numFmtId="0" fontId="1" fillId="0" borderId="0" applyNumberFormat="0" applyFont="0" applyBorder="0" applyProtection="0"/>
  </cellStyleXfs>
  <cellXfs count="73">
    <xf numFmtId="0" fontId="0" fillId="0" borderId="0" xfId="0"/>
    <xf numFmtId="0" fontId="3" fillId="0" borderId="1" xfId="3" applyFont="1" applyBorder="1" applyAlignment="1">
      <alignment horizontal="right" vertical="center"/>
    </xf>
    <xf numFmtId="0" fontId="3" fillId="0" borderId="1" xfId="3" applyFont="1" applyBorder="1" applyAlignment="1">
      <alignment horizontal="left" vertical="center"/>
    </xf>
    <xf numFmtId="164" fontId="3" fillId="0" borderId="0" xfId="3" applyNumberFormat="1" applyFont="1" applyAlignment="1">
      <alignment horizontal="right" vertical="center" shrinkToFit="1"/>
    </xf>
    <xf numFmtId="164" fontId="4" fillId="4" borderId="0" xfId="0" applyNumberFormat="1" applyFont="1" applyFill="1" applyAlignment="1">
      <alignment horizontal="left" vertical="center" shrinkToFit="1"/>
    </xf>
    <xf numFmtId="166" fontId="0" fillId="0" borderId="0" xfId="0" applyNumberFormat="1"/>
    <xf numFmtId="165" fontId="3" fillId="0" borderId="0" xfId="3" applyNumberFormat="1" applyFont="1" applyAlignment="1">
      <alignment horizontal="right" vertical="center" shrinkToFit="1"/>
    </xf>
    <xf numFmtId="3" fontId="3" fillId="0" borderId="0" xfId="3" applyNumberFormat="1" applyFont="1" applyAlignment="1">
      <alignment horizontal="right" vertical="center" shrinkToFit="1"/>
    </xf>
    <xf numFmtId="9" fontId="4" fillId="4" borderId="0" xfId="0" applyNumberFormat="1" applyFont="1" applyFill="1" applyAlignment="1">
      <alignment horizontal="left" vertical="center" shrinkToFit="1"/>
    </xf>
    <xf numFmtId="165" fontId="4" fillId="4" borderId="0" xfId="0" applyNumberFormat="1" applyFont="1" applyFill="1" applyAlignment="1">
      <alignment horizontal="left" vertical="center" shrinkToFit="1"/>
    </xf>
    <xf numFmtId="2" fontId="0" fillId="0" borderId="0" xfId="0" applyNumberFormat="1"/>
    <xf numFmtId="0" fontId="5" fillId="0" borderId="1" xfId="3" applyFont="1" applyBorder="1" applyAlignment="1">
      <alignment horizontal="right" vertical="center"/>
    </xf>
    <xf numFmtId="0" fontId="5" fillId="0" borderId="1" xfId="3" applyFont="1" applyBorder="1" applyAlignment="1">
      <alignment horizontal="left" vertical="center"/>
    </xf>
    <xf numFmtId="0" fontId="0" fillId="0" borderId="0" xfId="0" applyAlignment="1">
      <alignment horizontal="center"/>
    </xf>
    <xf numFmtId="0" fontId="6" fillId="2" borderId="2" xfId="1" applyFont="1" applyBorder="1"/>
    <xf numFmtId="0" fontId="6" fillId="2" borderId="5" xfId="1" applyFont="1" applyBorder="1"/>
    <xf numFmtId="0" fontId="6" fillId="2" borderId="7" xfId="1" applyFont="1" applyBorder="1"/>
    <xf numFmtId="0" fontId="6" fillId="5" borderId="5" xfId="3" applyFont="1" applyFill="1" applyBorder="1" applyAlignment="1">
      <alignment horizontal="center"/>
    </xf>
    <xf numFmtId="0" fontId="6" fillId="5" borderId="7" xfId="3" applyFont="1" applyFill="1" applyBorder="1" applyAlignment="1">
      <alignment horizontal="center"/>
    </xf>
    <xf numFmtId="0" fontId="7" fillId="0" borderId="0" xfId="0" applyFont="1" applyAlignment="1">
      <alignment horizontal="center" vertical="center"/>
    </xf>
    <xf numFmtId="0" fontId="6" fillId="3" borderId="2" xfId="2" applyFont="1" applyBorder="1" applyAlignment="1">
      <alignment horizontal="center"/>
    </xf>
    <xf numFmtId="0" fontId="0" fillId="10" borderId="0" xfId="0" applyFill="1"/>
    <xf numFmtId="0" fontId="8" fillId="10" borderId="14" xfId="0" applyFont="1" applyFill="1" applyBorder="1" applyAlignment="1">
      <alignment horizontal="center"/>
    </xf>
    <xf numFmtId="0" fontId="0" fillId="10" borderId="8" xfId="0" applyFill="1" applyBorder="1"/>
    <xf numFmtId="0" fontId="0" fillId="10" borderId="0" xfId="0" applyFill="1" applyAlignment="1">
      <alignment horizontal="center"/>
    </xf>
    <xf numFmtId="0" fontId="9" fillId="10" borderId="0" xfId="0" applyFont="1" applyFill="1" applyAlignment="1">
      <alignment horizontal="center"/>
    </xf>
    <xf numFmtId="0" fontId="1" fillId="0" borderId="3" xfId="0" applyFont="1" applyBorder="1"/>
    <xf numFmtId="0" fontId="1" fillId="0" borderId="4" xfId="0" applyFont="1" applyBorder="1"/>
    <xf numFmtId="0" fontId="1" fillId="0" borderId="0" xfId="0" applyFont="1"/>
    <xf numFmtId="0" fontId="1" fillId="0" borderId="6" xfId="0" applyFont="1" applyBorder="1"/>
    <xf numFmtId="2" fontId="1" fillId="0" borderId="0" xfId="0" applyNumberFormat="1" applyFont="1"/>
    <xf numFmtId="2" fontId="1" fillId="0" borderId="6" xfId="0" applyNumberFormat="1" applyFont="1" applyBorder="1"/>
    <xf numFmtId="0" fontId="1" fillId="0" borderId="8" xfId="0" applyFont="1" applyBorder="1"/>
    <xf numFmtId="0" fontId="1" fillId="0" borderId="9" xfId="0" applyFont="1" applyBorder="1"/>
    <xf numFmtId="0" fontId="6" fillId="6" borderId="10" xfId="0" applyFont="1" applyFill="1" applyBorder="1" applyAlignment="1">
      <alignment horizontal="center" vertical="center"/>
    </xf>
    <xf numFmtId="0" fontId="1" fillId="0" borderId="11" xfId="0" applyFont="1" applyBorder="1"/>
    <xf numFmtId="0" fontId="6" fillId="7" borderId="12" xfId="0" applyFont="1" applyFill="1" applyBorder="1" applyAlignment="1">
      <alignment horizontal="center" vertical="center"/>
    </xf>
    <xf numFmtId="0" fontId="2" fillId="0" borderId="6" xfId="0" applyFont="1" applyBorder="1" applyAlignment="1">
      <alignment horizontal="center" wrapText="1"/>
    </xf>
    <xf numFmtId="0" fontId="6" fillId="8" borderId="12" xfId="0" applyFont="1" applyFill="1" applyBorder="1" applyAlignment="1">
      <alignment horizontal="center" vertical="center"/>
    </xf>
    <xf numFmtId="0" fontId="2" fillId="0" borderId="6" xfId="0" applyFont="1" applyBorder="1" applyAlignment="1">
      <alignment horizontal="center"/>
    </xf>
    <xf numFmtId="0" fontId="6" fillId="5" borderId="12" xfId="0" applyFont="1" applyFill="1" applyBorder="1" applyAlignment="1">
      <alignment horizontal="center" vertical="center"/>
    </xf>
    <xf numFmtId="0" fontId="1" fillId="0" borderId="6" xfId="0" applyFont="1" applyBorder="1" applyAlignment="1">
      <alignment horizontal="center"/>
    </xf>
    <xf numFmtId="0" fontId="6" fillId="5" borderId="12" xfId="3" applyFont="1" applyFill="1" applyBorder="1" applyAlignment="1">
      <alignment horizontal="center"/>
    </xf>
    <xf numFmtId="0" fontId="6" fillId="9" borderId="12" xfId="0" applyFont="1" applyFill="1" applyBorder="1" applyAlignment="1">
      <alignment horizontal="center" vertical="center"/>
    </xf>
    <xf numFmtId="0" fontId="6" fillId="6" borderId="12" xfId="0" applyFont="1" applyFill="1" applyBorder="1" applyAlignment="1">
      <alignment horizontal="center" vertical="center"/>
    </xf>
    <xf numFmtId="0" fontId="6" fillId="6" borderId="13" xfId="0" applyFont="1" applyFill="1" applyBorder="1" applyAlignment="1">
      <alignment horizontal="center" vertical="center"/>
    </xf>
    <xf numFmtId="0" fontId="9" fillId="0" borderId="15" xfId="0" applyFont="1" applyBorder="1" applyAlignment="1">
      <alignment horizontal="center"/>
    </xf>
    <xf numFmtId="0" fontId="9" fillId="0" borderId="16" xfId="0" applyFont="1" applyBorder="1" applyAlignment="1">
      <alignment horizontal="center"/>
    </xf>
    <xf numFmtId="0" fontId="9" fillId="0" borderId="17" xfId="0" applyFont="1" applyBorder="1" applyAlignment="1">
      <alignment horizontal="center"/>
    </xf>
    <xf numFmtId="0" fontId="9" fillId="0" borderId="18" xfId="0" applyFont="1" applyBorder="1" applyAlignment="1">
      <alignment horizontal="center"/>
    </xf>
    <xf numFmtId="0" fontId="9" fillId="0" borderId="19" xfId="0" applyFont="1" applyBorder="1" applyAlignment="1">
      <alignment horizontal="center"/>
    </xf>
    <xf numFmtId="0" fontId="9" fillId="0" borderId="20" xfId="0" applyFont="1" applyBorder="1" applyAlignment="1">
      <alignment horizontal="center"/>
    </xf>
    <xf numFmtId="0" fontId="3" fillId="0" borderId="0" xfId="3" applyFont="1" applyBorder="1" applyAlignment="1">
      <alignment horizontal="left" vertical="center"/>
    </xf>
    <xf numFmtId="0" fontId="9" fillId="10" borderId="21" xfId="0" applyFont="1" applyFill="1" applyBorder="1" applyAlignment="1">
      <alignment horizontal="center"/>
    </xf>
    <xf numFmtId="0" fontId="3" fillId="10" borderId="21" xfId="3" applyFont="1" applyFill="1" applyBorder="1" applyAlignment="1">
      <alignment horizontal="center" vertical="center"/>
    </xf>
    <xf numFmtId="166" fontId="10" fillId="0" borderId="0" xfId="0" applyNumberFormat="1" applyFont="1"/>
    <xf numFmtId="2" fontId="10" fillId="0" borderId="0" xfId="0" applyNumberFormat="1" applyFont="1"/>
    <xf numFmtId="0" fontId="5" fillId="0" borderId="0" xfId="3" applyFont="1" applyBorder="1" applyAlignment="1">
      <alignment horizontal="left" vertical="center"/>
    </xf>
    <xf numFmtId="0" fontId="0" fillId="10" borderId="0" xfId="0" applyFill="1" applyAlignment="1">
      <alignment wrapText="1"/>
    </xf>
    <xf numFmtId="0" fontId="9" fillId="10" borderId="0" xfId="0" applyFont="1" applyFill="1" applyAlignment="1">
      <alignment horizontal="center" vertical="center"/>
    </xf>
    <xf numFmtId="0" fontId="9" fillId="10" borderId="8" xfId="0" applyFont="1" applyFill="1" applyBorder="1" applyAlignment="1">
      <alignment horizontal="center" vertical="center"/>
    </xf>
    <xf numFmtId="0" fontId="0" fillId="10" borderId="0" xfId="0" applyFill="1" applyAlignment="1">
      <alignment vertical="top" wrapText="1"/>
    </xf>
    <xf numFmtId="0" fontId="0" fillId="10" borderId="0" xfId="0" applyFill="1" applyAlignment="1">
      <alignment vertical="top"/>
    </xf>
    <xf numFmtId="0" fontId="0" fillId="10" borderId="15" xfId="0" applyFill="1" applyBorder="1" applyAlignment="1">
      <alignment horizontal="center" wrapText="1"/>
    </xf>
    <xf numFmtId="0" fontId="0" fillId="10" borderId="16" xfId="0" applyFill="1" applyBorder="1" applyAlignment="1">
      <alignment horizontal="center" wrapText="1"/>
    </xf>
    <xf numFmtId="0" fontId="0" fillId="10" borderId="17" xfId="0" applyFill="1" applyBorder="1" applyAlignment="1">
      <alignment horizontal="center" wrapText="1"/>
    </xf>
    <xf numFmtId="0" fontId="0" fillId="10" borderId="22" xfId="0" applyFill="1" applyBorder="1" applyAlignment="1">
      <alignment horizontal="center" wrapText="1"/>
    </xf>
    <xf numFmtId="0" fontId="0" fillId="10" borderId="0" xfId="0" applyFill="1" applyBorder="1" applyAlignment="1">
      <alignment horizontal="center" wrapText="1"/>
    </xf>
    <xf numFmtId="0" fontId="0" fillId="10" borderId="23" xfId="0" applyFill="1" applyBorder="1" applyAlignment="1">
      <alignment horizontal="center" wrapText="1"/>
    </xf>
    <xf numFmtId="0" fontId="0" fillId="10" borderId="18" xfId="0" applyFill="1" applyBorder="1" applyAlignment="1">
      <alignment horizontal="center" wrapText="1"/>
    </xf>
    <xf numFmtId="0" fontId="0" fillId="10" borderId="19" xfId="0" applyFill="1" applyBorder="1" applyAlignment="1">
      <alignment horizontal="center" wrapText="1"/>
    </xf>
    <xf numFmtId="0" fontId="0" fillId="10" borderId="20" xfId="0" applyFill="1" applyBorder="1" applyAlignment="1">
      <alignment horizontal="center" wrapText="1"/>
    </xf>
    <xf numFmtId="0" fontId="1" fillId="0" borderId="9" xfId="0" applyFont="1" applyBorder="1" applyAlignment="1">
      <alignment vertical="center"/>
    </xf>
  </cellXfs>
  <cellStyles count="4">
    <cellStyle name="40% - Accent5" xfId="1" builtinId="47" customBuiltin="1"/>
    <cellStyle name="40% - Accent6" xfId="2" builtinId="51" customBuiltin="1"/>
    <cellStyle name="Normal" xfId="0" builtinId="0" customBuiltin="1"/>
    <cellStyle name="Normal 2" xfId="3" xr:uid="{1DF46A62-4014-40F3-B889-CE54B521468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cap="none" spc="0" baseline="0">
                <a:solidFill>
                  <a:srgbClr val="595959"/>
                </a:solidFill>
                <a:uFillTx/>
              </a:rPr>
              <a:t>Unemployement % for Age 15-24</a:t>
            </a:r>
            <a:endParaRPr lang="en-IN"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'Age_15-24'!$Q$17</c:f>
              <c:strCache>
                <c:ptCount val="1"/>
                <c:pt idx="0">
                  <c:v>Avg</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'Age_15-24'!$P$18:$P$28</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xVal>
          <c:yVal>
            <c:numRef>
              <c:f>'Age_15-24'!$Q$18:$Q$28</c:f>
              <c:numCache>
                <c:formatCode>#,##0.##</c:formatCode>
                <c:ptCount val="11"/>
                <c:pt idx="0">
                  <c:v>25.536666666666669</c:v>
                </c:pt>
                <c:pt idx="1">
                  <c:v>22.857142857142858</c:v>
                </c:pt>
                <c:pt idx="2">
                  <c:v>20.499999999999996</c:v>
                </c:pt>
                <c:pt idx="3">
                  <c:v>19.514814814814809</c:v>
                </c:pt>
                <c:pt idx="4">
                  <c:v>18.380769230769232</c:v>
                </c:pt>
                <c:pt idx="5">
                  <c:v>16.495833333333334</c:v>
                </c:pt>
                <c:pt idx="6">
                  <c:v>14.783333333333333</c:v>
                </c:pt>
                <c:pt idx="7">
                  <c:v>18.856521739130439</c:v>
                </c:pt>
                <c:pt idx="8">
                  <c:v>16.054166666666667</c:v>
                </c:pt>
                <c:pt idx="9">
                  <c:v>13.286363636363633</c:v>
                </c:pt>
                <c:pt idx="10">
                  <c:v>14.22608695652174</c:v>
                </c:pt>
              </c:numCache>
            </c:numRef>
          </c:yVal>
          <c:smooth val="0"/>
          <c:extLst>
            <c:ext xmlns:c16="http://schemas.microsoft.com/office/drawing/2014/chart" uri="{C3380CC4-5D6E-409C-BE32-E72D297353CC}">
              <c16:uniqueId val="{00000000-2584-47CB-A950-19531E9ACD6E}"/>
            </c:ext>
          </c:extLst>
        </c:ser>
        <c:dLbls>
          <c:showLegendKey val="0"/>
          <c:showVal val="0"/>
          <c:showCatName val="0"/>
          <c:showSerName val="0"/>
          <c:showPercent val="0"/>
          <c:showBubbleSize val="0"/>
        </c:dLbls>
        <c:axId val="1281920896"/>
        <c:axId val="1281922336"/>
      </c:scatterChart>
      <c:valAx>
        <c:axId val="128192089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922336"/>
        <c:crosses val="autoZero"/>
        <c:crossBetween val="midCat"/>
      </c:valAx>
      <c:valAx>
        <c:axId val="1281922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920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400" b="0" i="0" u="none" strike="noStrike" kern="1200" spc="0" baseline="0">
                <a:solidFill>
                  <a:srgbClr val="595959"/>
                </a:solidFill>
                <a:latin typeface="Calibri"/>
              </a:defRPr>
            </a:pPr>
            <a:r>
              <a:rPr lang="en-IN" sz="1400" b="0" i="0" u="none" strike="noStrike" kern="1200" cap="none" spc="0" baseline="0">
                <a:solidFill>
                  <a:srgbClr val="595959"/>
                </a:solidFill>
                <a:uFillTx/>
                <a:latin typeface="Calibri"/>
              </a:rPr>
              <a:t>Unemployement % for Age 24-39)</a:t>
            </a:r>
          </a:p>
        </c:rich>
      </c:tx>
      <c:overlay val="0"/>
      <c:spPr>
        <a:noFill/>
        <a:ln>
          <a:noFill/>
        </a:ln>
      </c:spPr>
    </c:title>
    <c:autoTitleDeleted val="0"/>
    <c:plotArea>
      <c:layout/>
      <c:lineChart>
        <c:grouping val="standard"/>
        <c:varyColors val="0"/>
        <c:ser>
          <c:idx val="0"/>
          <c:order val="0"/>
          <c:spPr>
            <a:ln w="28575" cap="rnd">
              <a:solidFill>
                <a:srgbClr val="4472C4"/>
              </a:solidFill>
              <a:prstDash val="solid"/>
              <a:round/>
            </a:ln>
          </c:spPr>
          <c:marker>
            <c:symbol val="circle"/>
            <c:size val="5"/>
          </c:marker>
          <c:cat>
            <c:strRef>
              <c:f>'Age_24-39'!$O$12:$O$22</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'Age_24-39'!$P$12:$P$22</c:f>
              <c:numCache>
                <c:formatCode>0.00</c:formatCode>
                <c:ptCount val="11"/>
                <c:pt idx="0">
                  <c:v>8.8088235294117627</c:v>
                </c:pt>
                <c:pt idx="1">
                  <c:v>8.3542857142857123</c:v>
                </c:pt>
                <c:pt idx="2">
                  <c:v>7.7257142857142851</c:v>
                </c:pt>
                <c:pt idx="3">
                  <c:v>7.4617647058823522</c:v>
                </c:pt>
                <c:pt idx="4">
                  <c:v>6.5571428571428569</c:v>
                </c:pt>
                <c:pt idx="5">
                  <c:v>6.0857142857142845</c:v>
                </c:pt>
                <c:pt idx="6">
                  <c:v>5.62</c:v>
                </c:pt>
                <c:pt idx="7">
                  <c:v>6.5058823529411764</c:v>
                </c:pt>
                <c:pt idx="8">
                  <c:v>5.627272727272727</c:v>
                </c:pt>
                <c:pt idx="9">
                  <c:v>4.7303030303030305</c:v>
                </c:pt>
                <c:pt idx="10">
                  <c:v>4.5212121212121206</c:v>
                </c:pt>
              </c:numCache>
            </c:numRef>
          </c:val>
          <c:smooth val="0"/>
          <c:extLst>
            <c:ext xmlns:c16="http://schemas.microsoft.com/office/drawing/2014/chart" uri="{C3380CC4-5D6E-409C-BE32-E72D297353CC}">
              <c16:uniqueId val="{00000000-B404-40B1-99AC-5226DC084402}"/>
            </c:ext>
          </c:extLst>
        </c:ser>
        <c:dLbls>
          <c:showLegendKey val="0"/>
          <c:showVal val="0"/>
          <c:showCatName val="0"/>
          <c:showSerName val="0"/>
          <c:showPercent val="0"/>
          <c:showBubbleSize val="0"/>
        </c:dLbls>
        <c:marker val="1"/>
        <c:smooth val="0"/>
        <c:axId val="789123744"/>
        <c:axId val="789123264"/>
      </c:lineChart>
      <c:valAx>
        <c:axId val="789123264"/>
        <c:scaling>
          <c:orientation val="minMax"/>
        </c:scaling>
        <c:delete val="0"/>
        <c:axPos val="l"/>
        <c:majorGridlines>
          <c:spPr>
            <a:ln w="9528" cap="flat">
              <a:solidFill>
                <a:srgbClr val="D9D9D9"/>
              </a:solidFill>
              <a:prstDash val="solid"/>
              <a:round/>
            </a:ln>
          </c:spPr>
        </c:majorGridlines>
        <c:numFmt formatCode="0" sourceLinked="0"/>
        <c:majorTickMark val="none"/>
        <c:minorTickMark val="none"/>
        <c:tickLblPos val="nextTo"/>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Calibri"/>
              </a:defRPr>
            </a:pPr>
            <a:endParaRPr lang="en-US"/>
          </a:p>
        </c:txPr>
        <c:crossAx val="789123744"/>
        <c:crosses val="autoZero"/>
        <c:crossBetween val="between"/>
      </c:valAx>
      <c:catAx>
        <c:axId val="789123744"/>
        <c:scaling>
          <c:orientation val="minMax"/>
        </c:scaling>
        <c:delete val="0"/>
        <c:axPos val="b"/>
        <c:numFmt formatCode="General" sourceLinked="1"/>
        <c:majorTickMark val="none"/>
        <c:minorTickMark val="none"/>
        <c:tickLblPos val="nextTo"/>
        <c:spPr>
          <a:no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Calibri"/>
              </a:defRPr>
            </a:pPr>
            <a:endParaRPr lang="en-US"/>
          </a:p>
        </c:txPr>
        <c:crossAx val="789123264"/>
        <c:crosses val="autoZero"/>
        <c:auto val="1"/>
        <c:lblAlgn val="ctr"/>
        <c:lblOffset val="100"/>
        <c:noMultiLvlLbl val="0"/>
      </c:catAx>
      <c:spPr>
        <a:noFill/>
        <a:ln>
          <a:noFill/>
        </a:ln>
      </c:spPr>
    </c:plotArea>
    <c:plotVisOnly val="1"/>
    <c:dispBlanksAs val="zero"/>
    <c:showDLblsOverMax val="0"/>
  </c:chart>
  <c:spPr>
    <a:solidFill>
      <a:srgbClr val="FFFFFF"/>
    </a:solid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400" b="0" i="0" u="none" strike="noStrike" kern="1200" spc="0" baseline="0">
                <a:solidFill>
                  <a:srgbClr val="595959"/>
                </a:solidFill>
                <a:latin typeface="Calibri"/>
              </a:defRPr>
            </a:pPr>
            <a:r>
              <a:rPr lang="en-IN" sz="1400" b="0" i="0" u="none" strike="noStrike" kern="1200" cap="none" spc="0" baseline="0">
                <a:solidFill>
                  <a:srgbClr val="595959"/>
                </a:solidFill>
                <a:uFillTx/>
                <a:latin typeface="Calibri"/>
              </a:rPr>
              <a:t>Unemployement % for Age 40-64</a:t>
            </a:r>
          </a:p>
        </c:rich>
      </c:tx>
      <c:overlay val="0"/>
      <c:spPr>
        <a:noFill/>
        <a:ln>
          <a:noFill/>
        </a:ln>
      </c:spPr>
    </c:title>
    <c:autoTitleDeleted val="0"/>
    <c:plotArea>
      <c:layout/>
      <c:lineChart>
        <c:grouping val="standard"/>
        <c:varyColors val="0"/>
        <c:ser>
          <c:idx val="0"/>
          <c:order val="0"/>
          <c:spPr>
            <a:ln w="28575" cap="rnd">
              <a:solidFill>
                <a:srgbClr val="4472C4"/>
              </a:solidFill>
              <a:prstDash val="solid"/>
              <a:round/>
            </a:ln>
          </c:spPr>
          <c:marker>
            <c:symbol val="circle"/>
            <c:size val="5"/>
          </c:marker>
          <c:cat>
            <c:strRef>
              <c:f>'Age_40-64'!$O$8:$O$18</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'Age_40-64'!$P$8:$P$18</c:f>
              <c:numCache>
                <c:formatCode>0.00</c:formatCode>
                <c:ptCount val="11"/>
                <c:pt idx="0">
                  <c:v>4.5685714285714276</c:v>
                </c:pt>
                <c:pt idx="1">
                  <c:v>4.2485714285714282</c:v>
                </c:pt>
                <c:pt idx="2">
                  <c:v>4.2735294117647049</c:v>
                </c:pt>
                <c:pt idx="3">
                  <c:v>4.03939393939394</c:v>
                </c:pt>
                <c:pt idx="4">
                  <c:v>3.6411764705882366</c:v>
                </c:pt>
                <c:pt idx="5">
                  <c:v>3.1529411764705886</c:v>
                </c:pt>
                <c:pt idx="6">
                  <c:v>2.9735294117647055</c:v>
                </c:pt>
                <c:pt idx="7">
                  <c:v>3.23030303030303</c:v>
                </c:pt>
                <c:pt idx="8">
                  <c:v>3.1843749999999997</c:v>
                </c:pt>
                <c:pt idx="9">
                  <c:v>2.8030303030303036</c:v>
                </c:pt>
                <c:pt idx="10">
                  <c:v>2.7218749999999998</c:v>
                </c:pt>
              </c:numCache>
            </c:numRef>
          </c:val>
          <c:smooth val="0"/>
          <c:extLst>
            <c:ext xmlns:c16="http://schemas.microsoft.com/office/drawing/2014/chart" uri="{C3380CC4-5D6E-409C-BE32-E72D297353CC}">
              <c16:uniqueId val="{00000000-16A1-47A6-B710-BE286EC86B5F}"/>
            </c:ext>
          </c:extLst>
        </c:ser>
        <c:dLbls>
          <c:showLegendKey val="0"/>
          <c:showVal val="0"/>
          <c:showCatName val="0"/>
          <c:showSerName val="0"/>
          <c:showPercent val="0"/>
          <c:showBubbleSize val="0"/>
        </c:dLbls>
        <c:marker val="1"/>
        <c:smooth val="0"/>
        <c:axId val="853316880"/>
        <c:axId val="853314960"/>
      </c:lineChart>
      <c:valAx>
        <c:axId val="853314960"/>
        <c:scaling>
          <c:orientation val="minMax"/>
        </c:scaling>
        <c:delete val="0"/>
        <c:axPos val="l"/>
        <c:majorGridlines>
          <c:spPr>
            <a:ln w="9528" cap="flat">
              <a:solidFill>
                <a:srgbClr val="D9D9D9"/>
              </a:solidFill>
              <a:prstDash val="solid"/>
              <a:round/>
            </a:ln>
          </c:spPr>
        </c:majorGridlines>
        <c:numFmt formatCode="0.00" sourceLinked="1"/>
        <c:majorTickMark val="none"/>
        <c:minorTickMark val="none"/>
        <c:tickLblPos val="nextTo"/>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Calibri"/>
              </a:defRPr>
            </a:pPr>
            <a:endParaRPr lang="en-US"/>
          </a:p>
        </c:txPr>
        <c:crossAx val="853316880"/>
        <c:crosses val="autoZero"/>
        <c:crossBetween val="between"/>
      </c:valAx>
      <c:catAx>
        <c:axId val="853316880"/>
        <c:scaling>
          <c:orientation val="minMax"/>
        </c:scaling>
        <c:delete val="0"/>
        <c:axPos val="b"/>
        <c:numFmt formatCode="General" sourceLinked="1"/>
        <c:majorTickMark val="none"/>
        <c:minorTickMark val="none"/>
        <c:tickLblPos val="nextTo"/>
        <c:spPr>
          <a:no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Calibri"/>
              </a:defRPr>
            </a:pPr>
            <a:endParaRPr lang="en-US"/>
          </a:p>
        </c:txPr>
        <c:crossAx val="853314960"/>
        <c:crosses val="autoZero"/>
        <c:auto val="1"/>
        <c:lblAlgn val="ctr"/>
        <c:lblOffset val="100"/>
        <c:noMultiLvlLbl val="0"/>
      </c:catAx>
      <c:spPr>
        <a:noFill/>
        <a:ln>
          <a:noFill/>
        </a:ln>
      </c:spPr>
    </c:plotArea>
    <c:plotVisOnly val="1"/>
    <c:dispBlanksAs val="gap"/>
    <c:showDLblsOverMax val="0"/>
  </c:chart>
  <c:spPr>
    <a:solidFill>
      <a:srgbClr val="FFFFFF"/>
    </a:solid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400" b="0" i="0" u="none" strike="noStrike" kern="1200" spc="0" baseline="0">
                <a:solidFill>
                  <a:srgbClr val="595959"/>
                </a:solidFill>
                <a:latin typeface="Calibri"/>
              </a:defRPr>
            </a:pPr>
            <a:r>
              <a:rPr lang="en-IN" sz="1400" b="0" i="0" u="none" strike="noStrike" kern="1200" cap="none" spc="0" baseline="0">
                <a:solidFill>
                  <a:srgbClr val="595959"/>
                </a:solidFill>
                <a:uFillTx/>
                <a:latin typeface="Calibri"/>
              </a:rPr>
              <a:t>Normality Plot for Age 15-24</a:t>
            </a:r>
          </a:p>
        </c:rich>
      </c:tx>
      <c:layout>
        <c:manualLayout>
          <c:xMode val="edge"/>
          <c:yMode val="edge"/>
          <c:x val="0.24466814531806758"/>
          <c:y val="3.3436993865057593E-2"/>
        </c:manualLayout>
      </c:layout>
      <c:overlay val="0"/>
      <c:spPr>
        <a:noFill/>
        <a:ln>
          <a:noFill/>
        </a:ln>
      </c:spPr>
    </c:title>
    <c:autoTitleDeleted val="0"/>
    <c:plotArea>
      <c:layout/>
      <c:scatterChart>
        <c:scatterStyle val="lineMarker"/>
        <c:varyColors val="0"/>
        <c:ser>
          <c:idx val="0"/>
          <c:order val="0"/>
          <c:spPr>
            <a:ln>
              <a:noFill/>
            </a:ln>
          </c:spPr>
          <c:marker>
            <c:symbol val="circle"/>
            <c:size val="5"/>
          </c:marker>
          <c:xVal>
            <c:numRef>
              <c:f>Normality_Plot!$B$3:$B$13</c:f>
              <c:numCache>
                <c:formatCode>General</c:formatCode>
                <c:ptCount val="11"/>
                <c:pt idx="0">
                  <c:v>25.54</c:v>
                </c:pt>
                <c:pt idx="1">
                  <c:v>22.66</c:v>
                </c:pt>
                <c:pt idx="2">
                  <c:v>20.5</c:v>
                </c:pt>
                <c:pt idx="3">
                  <c:v>19.510000000000002</c:v>
                </c:pt>
                <c:pt idx="4">
                  <c:v>18.38</c:v>
                </c:pt>
                <c:pt idx="5">
                  <c:v>16.5</c:v>
                </c:pt>
                <c:pt idx="6">
                  <c:v>14.78</c:v>
                </c:pt>
                <c:pt idx="7">
                  <c:v>18.86</c:v>
                </c:pt>
                <c:pt idx="8">
                  <c:v>16.05</c:v>
                </c:pt>
                <c:pt idx="9">
                  <c:v>13.29</c:v>
                </c:pt>
                <c:pt idx="10">
                  <c:v>14.23</c:v>
                </c:pt>
              </c:numCache>
            </c:numRef>
          </c:xVal>
          <c:yVal>
            <c:numRef>
              <c:f>Normality_Plot!$D$3:$D$13</c:f>
              <c:numCache>
                <c:formatCode>0.00</c:formatCode>
                <c:ptCount val="11"/>
                <c:pt idx="0">
                  <c:v>-1.5932188180230502</c:v>
                </c:pt>
                <c:pt idx="1">
                  <c:v>-1.0605622435314261</c:v>
                </c:pt>
                <c:pt idx="2">
                  <c:v>-0.72791329088164469</c:v>
                </c:pt>
                <c:pt idx="3">
                  <c:v>-0.46149369421815839</c:v>
                </c:pt>
                <c:pt idx="4">
                  <c:v>-0.22468771507277532</c:v>
                </c:pt>
                <c:pt idx="5">
                  <c:v>0</c:v>
                </c:pt>
                <c:pt idx="6">
                  <c:v>0.22468771507277532</c:v>
                </c:pt>
                <c:pt idx="7">
                  <c:v>0.46149369421815856</c:v>
                </c:pt>
                <c:pt idx="8">
                  <c:v>0.72791329088164458</c:v>
                </c:pt>
                <c:pt idx="9">
                  <c:v>1.0605622435314257</c:v>
                </c:pt>
                <c:pt idx="10">
                  <c:v>1.59321881802305</c:v>
                </c:pt>
              </c:numCache>
            </c:numRef>
          </c:yVal>
          <c:smooth val="0"/>
          <c:extLst>
            <c:ext xmlns:c16="http://schemas.microsoft.com/office/drawing/2014/chart" uri="{C3380CC4-5D6E-409C-BE32-E72D297353CC}">
              <c16:uniqueId val="{00000000-4FDE-40D3-8792-747226234AEC}"/>
            </c:ext>
          </c:extLst>
        </c:ser>
        <c:dLbls>
          <c:showLegendKey val="0"/>
          <c:showVal val="0"/>
          <c:showCatName val="0"/>
          <c:showSerName val="0"/>
          <c:showPercent val="0"/>
          <c:showBubbleSize val="0"/>
        </c:dLbls>
        <c:axId val="853317360"/>
        <c:axId val="853318800"/>
      </c:scatterChart>
      <c:valAx>
        <c:axId val="853318800"/>
        <c:scaling>
          <c:orientation val="minMax"/>
        </c:scaling>
        <c:delete val="0"/>
        <c:axPos val="l"/>
        <c:majorGridlines>
          <c:spPr>
            <a:ln w="9528" cap="flat">
              <a:solidFill>
                <a:srgbClr val="D9D9D9"/>
              </a:solidFill>
              <a:prstDash val="solid"/>
              <a:round/>
            </a:ln>
          </c:spPr>
        </c:majorGridlines>
        <c:title>
          <c:tx>
            <c:rich>
              <a:bodyPr lIns="0" tIns="0" rIns="0" bIns="0"/>
              <a:lstStyle/>
              <a:p>
                <a:pPr marL="0" marR="0" indent="0" algn="ctr" defTabSz="914400" fontAlgn="auto" hangingPunct="1">
                  <a:lnSpc>
                    <a:spcPct val="100000"/>
                  </a:lnSpc>
                  <a:spcBef>
                    <a:spcPts val="0"/>
                  </a:spcBef>
                  <a:spcAft>
                    <a:spcPts val="0"/>
                  </a:spcAft>
                  <a:tabLst/>
                  <a:defRPr sz="1000" b="0" i="0" u="none" strike="noStrike" kern="1200" baseline="0">
                    <a:solidFill>
                      <a:srgbClr val="595959"/>
                    </a:solidFill>
                    <a:latin typeface="Calibri"/>
                  </a:defRPr>
                </a:pPr>
                <a:r>
                  <a:rPr lang="en-IN" sz="1000" b="0" i="0" u="none" strike="noStrike" kern="1200" cap="none" spc="0" baseline="0">
                    <a:solidFill>
                      <a:srgbClr val="595959"/>
                    </a:solidFill>
                    <a:uFillTx/>
                    <a:latin typeface="Calibri"/>
                  </a:rPr>
                  <a:t>Z - Scores </a:t>
                </a:r>
              </a:p>
            </c:rich>
          </c:tx>
          <c:overlay val="0"/>
          <c:spPr>
            <a:noFill/>
            <a:ln>
              <a:noFill/>
            </a:ln>
          </c:spPr>
        </c:title>
        <c:numFmt formatCode="0.0" sourceLinked="0"/>
        <c:majorTickMark val="none"/>
        <c:minorTickMark val="none"/>
        <c:tickLblPos val="nextTo"/>
        <c:spPr>
          <a:noFill/>
          <a:ln w="9528" cap="flat">
            <a:solidFill>
              <a:srgbClr val="BFBFBF"/>
            </a:solidFill>
            <a:prstDash val="solid"/>
            <a:round/>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Calibri"/>
              </a:defRPr>
            </a:pPr>
            <a:endParaRPr lang="en-US"/>
          </a:p>
        </c:txPr>
        <c:crossAx val="853317360"/>
        <c:crosses val="autoZero"/>
        <c:crossBetween val="midCat"/>
      </c:valAx>
      <c:valAx>
        <c:axId val="853317360"/>
        <c:scaling>
          <c:orientation val="minMax"/>
        </c:scaling>
        <c:delete val="0"/>
        <c:axPos val="b"/>
        <c:majorGridlines>
          <c:spPr>
            <a:ln w="9528" cap="flat">
              <a:solidFill>
                <a:srgbClr val="D9D9D9"/>
              </a:solidFill>
              <a:prstDash val="solid"/>
              <a:round/>
            </a:ln>
          </c:spPr>
        </c:majorGridlines>
        <c:title>
          <c:tx>
            <c:rich>
              <a:bodyPr lIns="0" tIns="0" rIns="0" bIns="0"/>
              <a:lstStyle/>
              <a:p>
                <a:pPr marL="0" marR="0" indent="0" algn="ctr" defTabSz="914400" fontAlgn="auto" hangingPunct="1">
                  <a:lnSpc>
                    <a:spcPct val="100000"/>
                  </a:lnSpc>
                  <a:spcBef>
                    <a:spcPts val="0"/>
                  </a:spcBef>
                  <a:spcAft>
                    <a:spcPts val="0"/>
                  </a:spcAft>
                  <a:tabLst/>
                  <a:defRPr sz="1000" b="0" i="0" u="none" strike="noStrike" kern="1200" baseline="0">
                    <a:solidFill>
                      <a:srgbClr val="595959"/>
                    </a:solidFill>
                    <a:latin typeface="Calibri"/>
                  </a:defRPr>
                </a:pPr>
                <a:r>
                  <a:rPr lang="en-IN" sz="1000" b="0" i="0" u="none" strike="noStrike" kern="1200" cap="none" spc="0" baseline="0">
                    <a:solidFill>
                      <a:srgbClr val="595959"/>
                    </a:solidFill>
                    <a:uFillTx/>
                    <a:latin typeface="Calibri"/>
                  </a:rPr>
                  <a:t>X Values</a:t>
                </a:r>
              </a:p>
            </c:rich>
          </c:tx>
          <c:overlay val="0"/>
          <c:spPr>
            <a:noFill/>
            <a:ln>
              <a:noFill/>
            </a:ln>
          </c:spPr>
        </c:title>
        <c:numFmt formatCode="General" sourceLinked="1"/>
        <c:majorTickMark val="none"/>
        <c:minorTickMark val="none"/>
        <c:tickLblPos val="nextTo"/>
        <c:spPr>
          <a:noFill/>
          <a:ln w="9528" cap="flat">
            <a:solidFill>
              <a:srgbClr val="BFBFBF"/>
            </a:solidFill>
            <a:prstDash val="solid"/>
            <a:round/>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Calibri"/>
              </a:defRPr>
            </a:pPr>
            <a:endParaRPr lang="en-US"/>
          </a:p>
        </c:txPr>
        <c:crossAx val="853318800"/>
        <c:crosses val="autoZero"/>
        <c:crossBetween val="midCat"/>
      </c:valAx>
      <c:spPr>
        <a:noFill/>
        <a:ln>
          <a:noFill/>
        </a:ln>
      </c:spPr>
    </c:plotArea>
    <c:plotVisOnly val="1"/>
    <c:dispBlanksAs val="gap"/>
    <c:showDLblsOverMax val="0"/>
  </c:chart>
  <c:spPr>
    <a:solidFill>
      <a:srgbClr val="FFFFFF"/>
    </a:solid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Normality Plot for</a:t>
            </a:r>
            <a:r>
              <a:rPr lang="en-US" baseline="0"/>
              <a:t> Age </a:t>
            </a:r>
            <a:r>
              <a:rPr lang="en-US"/>
              <a:t>24-39</a:t>
            </a:r>
          </a:p>
        </c:rich>
      </c:tx>
      <c:layout>
        <c:manualLayout>
          <c:xMode val="edge"/>
          <c:yMode val="edge"/>
          <c:x val="0.24626872236362143"/>
          <c:y val="3.270391880501082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24-39</c:v>
          </c:tx>
          <c:spPr>
            <a:ln w="25400" cap="rnd">
              <a:noFill/>
              <a:round/>
            </a:ln>
            <a:effectLst/>
          </c:spPr>
          <c:marker>
            <c:symbol val="circle"/>
            <c:size val="5"/>
            <c:spPr>
              <a:solidFill>
                <a:schemeClr val="accent1"/>
              </a:solidFill>
              <a:ln w="9525">
                <a:solidFill>
                  <a:schemeClr val="accent1"/>
                </a:solidFill>
              </a:ln>
              <a:effectLst/>
            </c:spPr>
          </c:marker>
          <c:xVal>
            <c:numRef>
              <c:f>Normality_Plot!$B$17:$B$27</c:f>
              <c:numCache>
                <c:formatCode>0.00</c:formatCode>
                <c:ptCount val="11"/>
                <c:pt idx="0">
                  <c:v>8.8088235294117627</c:v>
                </c:pt>
                <c:pt idx="1">
                  <c:v>8.3542857142857123</c:v>
                </c:pt>
                <c:pt idx="2">
                  <c:v>7.7257142857142851</c:v>
                </c:pt>
                <c:pt idx="3">
                  <c:v>7.4617647058823522</c:v>
                </c:pt>
                <c:pt idx="4">
                  <c:v>6.5571428571428569</c:v>
                </c:pt>
                <c:pt idx="5">
                  <c:v>6.0857142857142845</c:v>
                </c:pt>
                <c:pt idx="6">
                  <c:v>5.62</c:v>
                </c:pt>
                <c:pt idx="7">
                  <c:v>6.5058823529411764</c:v>
                </c:pt>
                <c:pt idx="8">
                  <c:v>5.627272727272727</c:v>
                </c:pt>
                <c:pt idx="9">
                  <c:v>4.7303030303030305</c:v>
                </c:pt>
                <c:pt idx="10">
                  <c:v>4.5212121212121206</c:v>
                </c:pt>
              </c:numCache>
            </c:numRef>
          </c:xVal>
          <c:yVal>
            <c:numRef>
              <c:f>Normality_Plot!$D$17:$D$27</c:f>
              <c:numCache>
                <c:formatCode>0.00</c:formatCode>
                <c:ptCount val="11"/>
                <c:pt idx="0">
                  <c:v>-1.5932188180230502</c:v>
                </c:pt>
                <c:pt idx="1">
                  <c:v>-1.0605622435314261</c:v>
                </c:pt>
                <c:pt idx="2">
                  <c:v>-0.72791329088164469</c:v>
                </c:pt>
                <c:pt idx="3">
                  <c:v>-0.46149369421815839</c:v>
                </c:pt>
                <c:pt idx="4">
                  <c:v>-0.22468771507277532</c:v>
                </c:pt>
                <c:pt idx="5">
                  <c:v>0</c:v>
                </c:pt>
                <c:pt idx="6">
                  <c:v>0.22468771507277532</c:v>
                </c:pt>
                <c:pt idx="7">
                  <c:v>0.46149369421815856</c:v>
                </c:pt>
                <c:pt idx="8">
                  <c:v>0.72791329088164458</c:v>
                </c:pt>
                <c:pt idx="9">
                  <c:v>1.0605622435314257</c:v>
                </c:pt>
                <c:pt idx="10">
                  <c:v>1.59321881802305</c:v>
                </c:pt>
              </c:numCache>
            </c:numRef>
          </c:yVal>
          <c:smooth val="0"/>
          <c:extLst>
            <c:ext xmlns:c16="http://schemas.microsoft.com/office/drawing/2014/chart" uri="{C3380CC4-5D6E-409C-BE32-E72D297353CC}">
              <c16:uniqueId val="{00000000-8953-4AB8-A04C-2A99D73BD3D6}"/>
            </c:ext>
          </c:extLst>
        </c:ser>
        <c:dLbls>
          <c:showLegendKey val="0"/>
          <c:showVal val="0"/>
          <c:showCatName val="0"/>
          <c:showSerName val="0"/>
          <c:showPercent val="0"/>
          <c:showBubbleSize val="0"/>
        </c:dLbls>
        <c:axId val="1436700208"/>
        <c:axId val="1436698768"/>
      </c:scatterChart>
      <c:valAx>
        <c:axId val="14367002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X values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698768"/>
        <c:crosses val="autoZero"/>
        <c:crossBetween val="midCat"/>
      </c:valAx>
      <c:valAx>
        <c:axId val="1436698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Z - Scores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700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6165064550969647"/>
          <c:y val="3.86727482354606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Normality Plot for Age 40-64</c:v>
          </c:tx>
          <c:spPr>
            <a:ln w="25400" cap="rnd">
              <a:noFill/>
              <a:round/>
            </a:ln>
            <a:effectLst/>
          </c:spPr>
          <c:marker>
            <c:symbol val="circle"/>
            <c:size val="5"/>
            <c:spPr>
              <a:solidFill>
                <a:schemeClr val="accent1"/>
              </a:solidFill>
              <a:ln w="9525">
                <a:solidFill>
                  <a:schemeClr val="accent1"/>
                </a:solidFill>
              </a:ln>
              <a:effectLst/>
            </c:spPr>
          </c:marker>
          <c:xVal>
            <c:numRef>
              <c:f>Normality_Plot!$B$31:$B$41</c:f>
              <c:numCache>
                <c:formatCode>0.00</c:formatCode>
                <c:ptCount val="11"/>
                <c:pt idx="0">
                  <c:v>4.5685714285714276</c:v>
                </c:pt>
                <c:pt idx="1">
                  <c:v>4.2485714285714282</c:v>
                </c:pt>
                <c:pt idx="2">
                  <c:v>4.2735294117647049</c:v>
                </c:pt>
                <c:pt idx="3">
                  <c:v>4.03939393939394</c:v>
                </c:pt>
                <c:pt idx="4">
                  <c:v>3.6411764705882366</c:v>
                </c:pt>
                <c:pt idx="5">
                  <c:v>3.1529411764705886</c:v>
                </c:pt>
                <c:pt idx="6">
                  <c:v>2.9735294117647055</c:v>
                </c:pt>
                <c:pt idx="7">
                  <c:v>3.23030303030303</c:v>
                </c:pt>
                <c:pt idx="8">
                  <c:v>3.1843749999999997</c:v>
                </c:pt>
                <c:pt idx="9">
                  <c:v>2.8030303030303036</c:v>
                </c:pt>
                <c:pt idx="10">
                  <c:v>2.7218749999999998</c:v>
                </c:pt>
              </c:numCache>
            </c:numRef>
          </c:xVal>
          <c:yVal>
            <c:numRef>
              <c:f>Normality_Plot!$D$31:$D$41</c:f>
              <c:numCache>
                <c:formatCode>0.00</c:formatCode>
                <c:ptCount val="11"/>
                <c:pt idx="0">
                  <c:v>-1.5932188180230502</c:v>
                </c:pt>
                <c:pt idx="1">
                  <c:v>-1.0605622435314261</c:v>
                </c:pt>
                <c:pt idx="2">
                  <c:v>-0.72791329088164469</c:v>
                </c:pt>
                <c:pt idx="3">
                  <c:v>-0.46149369421815839</c:v>
                </c:pt>
                <c:pt idx="4">
                  <c:v>-0.22468771507277532</c:v>
                </c:pt>
                <c:pt idx="5">
                  <c:v>0</c:v>
                </c:pt>
                <c:pt idx="6">
                  <c:v>0.22468771507277532</c:v>
                </c:pt>
                <c:pt idx="7">
                  <c:v>0.46149369421815856</c:v>
                </c:pt>
                <c:pt idx="8">
                  <c:v>0.72791329088164458</c:v>
                </c:pt>
                <c:pt idx="9">
                  <c:v>1.0605622435314257</c:v>
                </c:pt>
                <c:pt idx="10">
                  <c:v>1.59321881802305</c:v>
                </c:pt>
              </c:numCache>
            </c:numRef>
          </c:yVal>
          <c:smooth val="0"/>
          <c:extLst>
            <c:ext xmlns:c16="http://schemas.microsoft.com/office/drawing/2014/chart" uri="{C3380CC4-5D6E-409C-BE32-E72D297353CC}">
              <c16:uniqueId val="{00000000-DAEB-47D2-BB99-5EBE2584DE82}"/>
            </c:ext>
          </c:extLst>
        </c:ser>
        <c:dLbls>
          <c:showLegendKey val="0"/>
          <c:showVal val="0"/>
          <c:showCatName val="0"/>
          <c:showSerName val="0"/>
          <c:showPercent val="0"/>
          <c:showBubbleSize val="0"/>
        </c:dLbls>
        <c:axId val="1281914176"/>
        <c:axId val="1281919936"/>
      </c:scatterChart>
      <c:valAx>
        <c:axId val="1281914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X values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919936"/>
        <c:crosses val="autoZero"/>
        <c:crossBetween val="midCat"/>
      </c:valAx>
      <c:valAx>
        <c:axId val="128191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Z - Scores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914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17</xdr:col>
      <xdr:colOff>482787</xdr:colOff>
      <xdr:row>16</xdr:row>
      <xdr:rowOff>183217</xdr:rowOff>
    </xdr:from>
    <xdr:to>
      <xdr:col>23</xdr:col>
      <xdr:colOff>189566</xdr:colOff>
      <xdr:row>31</xdr:row>
      <xdr:rowOff>124946</xdr:rowOff>
    </xdr:to>
    <xdr:graphicFrame macro="">
      <xdr:nvGraphicFramePr>
        <xdr:cNvPr id="4" name="Chart 3">
          <a:extLst>
            <a:ext uri="{FF2B5EF4-FFF2-40B4-BE49-F238E27FC236}">
              <a16:creationId xmlns:a16="http://schemas.microsoft.com/office/drawing/2014/main" id="{F97E971B-6A1D-2CAC-93FD-3E7A41D424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16</xdr:col>
      <xdr:colOff>254910</xdr:colOff>
      <xdr:row>11</xdr:row>
      <xdr:rowOff>148996</xdr:rowOff>
    </xdr:from>
    <xdr:ext cx="4572000" cy="2743200"/>
    <xdr:graphicFrame macro="">
      <xdr:nvGraphicFramePr>
        <xdr:cNvPr id="2" name="Chart 1">
          <a:extLst>
            <a:ext uri="{FF2B5EF4-FFF2-40B4-BE49-F238E27FC236}">
              <a16:creationId xmlns:a16="http://schemas.microsoft.com/office/drawing/2014/main" id="{C7AB996D-4751-C0A5-0276-EE9416F094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3.xml><?xml version="1.0" encoding="utf-8"?>
<xdr:wsDr xmlns:xdr="http://schemas.openxmlformats.org/drawingml/2006/spreadsheetDrawing" xmlns:a="http://schemas.openxmlformats.org/drawingml/2006/main">
  <xdr:oneCellAnchor>
    <xdr:from>
      <xdr:col>16</xdr:col>
      <xdr:colOff>333619</xdr:colOff>
      <xdr:row>5</xdr:row>
      <xdr:rowOff>176835</xdr:rowOff>
    </xdr:from>
    <xdr:ext cx="4963406" cy="2855428"/>
    <xdr:graphicFrame macro="">
      <xdr:nvGraphicFramePr>
        <xdr:cNvPr id="2" name="Chart 1">
          <a:extLst>
            <a:ext uri="{FF2B5EF4-FFF2-40B4-BE49-F238E27FC236}">
              <a16:creationId xmlns:a16="http://schemas.microsoft.com/office/drawing/2014/main" id="{019C5D3F-6AE9-A0EA-1FC0-AF8BE6C6E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4.xml><?xml version="1.0" encoding="utf-8"?>
<xdr:wsDr xmlns:xdr="http://schemas.openxmlformats.org/drawingml/2006/spreadsheetDrawing" xmlns:a="http://schemas.openxmlformats.org/drawingml/2006/main">
  <xdr:oneCellAnchor>
    <xdr:from>
      <xdr:col>4</xdr:col>
      <xdr:colOff>560834</xdr:colOff>
      <xdr:row>0</xdr:row>
      <xdr:rowOff>156833</xdr:rowOff>
    </xdr:from>
    <xdr:ext cx="3438719" cy="2278913"/>
    <xdr:graphicFrame macro="">
      <xdr:nvGraphicFramePr>
        <xdr:cNvPr id="2" name="Chart 2">
          <a:extLst>
            <a:ext uri="{FF2B5EF4-FFF2-40B4-BE49-F238E27FC236}">
              <a16:creationId xmlns:a16="http://schemas.microsoft.com/office/drawing/2014/main" id="{BBD7A9BE-996B-18C1-0BDE-03C33387FA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twoCellAnchor>
    <xdr:from>
      <xdr:col>4</xdr:col>
      <xdr:colOff>599934</xdr:colOff>
      <xdr:row>15</xdr:row>
      <xdr:rowOff>170597</xdr:rowOff>
    </xdr:from>
    <xdr:to>
      <xdr:col>10</xdr:col>
      <xdr:colOff>369627</xdr:colOff>
      <xdr:row>28</xdr:row>
      <xdr:rowOff>115816</xdr:rowOff>
    </xdr:to>
    <xdr:graphicFrame macro="">
      <xdr:nvGraphicFramePr>
        <xdr:cNvPr id="3" name="Chart 2">
          <a:extLst>
            <a:ext uri="{FF2B5EF4-FFF2-40B4-BE49-F238E27FC236}">
              <a16:creationId xmlns:a16="http://schemas.microsoft.com/office/drawing/2014/main" id="{A864C83B-D389-C83A-3453-5B8114E592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21798</xdr:colOff>
      <xdr:row>29</xdr:row>
      <xdr:rowOff>134055</xdr:rowOff>
    </xdr:from>
    <xdr:to>
      <xdr:col>10</xdr:col>
      <xdr:colOff>338667</xdr:colOff>
      <xdr:row>43</xdr:row>
      <xdr:rowOff>163205</xdr:rowOff>
    </xdr:to>
    <xdr:graphicFrame macro="">
      <xdr:nvGraphicFramePr>
        <xdr:cNvPr id="4" name="Chart 3">
          <a:extLst>
            <a:ext uri="{FF2B5EF4-FFF2-40B4-BE49-F238E27FC236}">
              <a16:creationId xmlns:a16="http://schemas.microsoft.com/office/drawing/2014/main" id="{36C9CFF7-9104-FF30-C68A-4BAB026DF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D4422-9DDC-4F34-B3EB-456373A3BC2D}">
  <dimension ref="A1:BN37"/>
  <sheetViews>
    <sheetView topLeftCell="B1" zoomScale="60" workbookViewId="0">
      <selection activeCell="Z27" sqref="Z27"/>
    </sheetView>
  </sheetViews>
  <sheetFormatPr defaultRowHeight="14.5" x14ac:dyDescent="0.35"/>
  <cols>
    <col min="1" max="1" width="19.08984375" bestFit="1" customWidth="1"/>
    <col min="2" max="12" width="4.6328125" bestFit="1" customWidth="1"/>
    <col min="13" max="15" width="8.7265625" customWidth="1"/>
    <col min="16" max="16" width="14.81640625" bestFit="1" customWidth="1"/>
    <col min="17" max="17" width="13.453125" bestFit="1" customWidth="1"/>
    <col min="18" max="20" width="11.81640625" bestFit="1" customWidth="1"/>
    <col min="21" max="21" width="10.81640625" bestFit="1" customWidth="1"/>
    <col min="22" max="27" width="11.81640625" bestFit="1" customWidth="1"/>
    <col min="28" max="28" width="11.81640625" customWidth="1"/>
    <col min="29" max="29" width="16.7265625" bestFit="1" customWidth="1"/>
    <col min="30" max="30" width="14.81640625" bestFit="1" customWidth="1"/>
    <col min="31" max="31" width="11.81640625" bestFit="1" customWidth="1"/>
    <col min="32" max="32" width="7" bestFit="1" customWidth="1"/>
    <col min="33" max="35" width="11.81640625" bestFit="1" customWidth="1"/>
    <col min="36" max="36" width="6.54296875" bestFit="1" customWidth="1"/>
    <col min="37" max="40" width="11.81640625" bestFit="1" customWidth="1"/>
    <col min="41" max="41" width="9.81640625" bestFit="1" customWidth="1"/>
    <col min="42" max="45" width="11.81640625" bestFit="1" customWidth="1"/>
    <col min="46" max="46" width="10.08984375" bestFit="1" customWidth="1"/>
    <col min="47" max="47" width="10.81640625" bestFit="1" customWidth="1"/>
    <col min="48" max="48" width="6.54296875" bestFit="1" customWidth="1"/>
    <col min="49" max="55" width="11.81640625" bestFit="1" customWidth="1"/>
    <col min="56" max="56" width="7.1796875" bestFit="1" customWidth="1"/>
    <col min="57" max="57" width="11.81640625" bestFit="1" customWidth="1"/>
    <col min="58" max="58" width="6.90625" bestFit="1" customWidth="1"/>
    <col min="59" max="60" width="11.81640625" bestFit="1" customWidth="1"/>
    <col min="61" max="61" width="14.08984375" bestFit="1" customWidth="1"/>
    <col min="62" max="62" width="21.08984375" bestFit="1" customWidth="1"/>
    <col min="63" max="63" width="11.81640625" bestFit="1" customWidth="1"/>
    <col min="64" max="64" width="15.36328125" bestFit="1" customWidth="1"/>
    <col min="65" max="66" width="11.81640625" bestFit="1" customWidth="1"/>
  </cols>
  <sheetData>
    <row r="1" spans="1:66" x14ac:dyDescent="0.35">
      <c r="A1" s="1" t="s">
        <v>0</v>
      </c>
      <c r="B1" s="2" t="s">
        <v>1</v>
      </c>
      <c r="C1" s="2" t="s">
        <v>2</v>
      </c>
      <c r="D1" s="2" t="s">
        <v>3</v>
      </c>
      <c r="E1" s="2" t="s">
        <v>4</v>
      </c>
      <c r="F1" s="2" t="s">
        <v>5</v>
      </c>
      <c r="G1" s="2" t="s">
        <v>6</v>
      </c>
      <c r="H1" s="2" t="s">
        <v>7</v>
      </c>
      <c r="I1" s="2" t="s">
        <v>8</v>
      </c>
      <c r="J1" s="2" t="s">
        <v>9</v>
      </c>
      <c r="K1" s="2" t="s">
        <v>10</v>
      </c>
      <c r="L1" s="2" t="s">
        <v>11</v>
      </c>
      <c r="P1" s="25" t="s">
        <v>115</v>
      </c>
      <c r="Q1" s="25"/>
      <c r="R1" s="25"/>
      <c r="S1" s="25"/>
      <c r="T1" s="25"/>
      <c r="U1" s="25"/>
      <c r="V1" s="25"/>
      <c r="W1" s="25"/>
      <c r="X1" s="25"/>
      <c r="Y1" s="25"/>
      <c r="Z1" s="25"/>
      <c r="AA1" s="25"/>
      <c r="AB1" s="5"/>
      <c r="AC1" s="21" t="s">
        <v>116</v>
      </c>
      <c r="AD1" s="1" t="s">
        <v>0</v>
      </c>
      <c r="AE1" s="2" t="s">
        <v>12</v>
      </c>
      <c r="AF1" s="2" t="s">
        <v>13</v>
      </c>
      <c r="AG1" s="2" t="s">
        <v>14</v>
      </c>
      <c r="AH1" s="2" t="s">
        <v>15</v>
      </c>
      <c r="AI1" s="2" t="s">
        <v>16</v>
      </c>
      <c r="AJ1" s="2" t="s">
        <v>17</v>
      </c>
      <c r="AK1" s="2" t="s">
        <v>18</v>
      </c>
      <c r="AL1" s="2" t="s">
        <v>19</v>
      </c>
      <c r="AM1" s="2" t="s">
        <v>20</v>
      </c>
      <c r="AN1" s="2" t="s">
        <v>21</v>
      </c>
      <c r="AO1" s="2" t="s">
        <v>22</v>
      </c>
      <c r="AP1" s="2" t="s">
        <v>23</v>
      </c>
      <c r="AQ1" s="2" t="s">
        <v>24</v>
      </c>
      <c r="AR1" s="2" t="s">
        <v>25</v>
      </c>
      <c r="AS1" s="2" t="s">
        <v>26</v>
      </c>
      <c r="AT1" s="2" t="s">
        <v>27</v>
      </c>
      <c r="AU1" s="2" t="s">
        <v>28</v>
      </c>
      <c r="AV1" s="2" t="s">
        <v>29</v>
      </c>
      <c r="AW1" s="2" t="s">
        <v>30</v>
      </c>
      <c r="AX1" s="2" t="s">
        <v>31</v>
      </c>
      <c r="AY1" s="2" t="s">
        <v>32</v>
      </c>
      <c r="AZ1" s="2" t="s">
        <v>33</v>
      </c>
      <c r="BA1" s="2" t="s">
        <v>34</v>
      </c>
      <c r="BB1" s="2" t="s">
        <v>35</v>
      </c>
      <c r="BC1" s="2" t="s">
        <v>36</v>
      </c>
      <c r="BD1" s="2" t="s">
        <v>37</v>
      </c>
      <c r="BE1" s="2" t="s">
        <v>38</v>
      </c>
      <c r="BF1" s="2" t="s">
        <v>39</v>
      </c>
      <c r="BG1" s="2" t="s">
        <v>40</v>
      </c>
      <c r="BH1" s="2" t="s">
        <v>41</v>
      </c>
      <c r="BI1" s="2" t="s">
        <v>42</v>
      </c>
      <c r="BJ1" s="2" t="s">
        <v>43</v>
      </c>
      <c r="BK1" s="2" t="s">
        <v>44</v>
      </c>
      <c r="BL1" s="2" t="s">
        <v>45</v>
      </c>
      <c r="BM1" s="2" t="s">
        <v>46</v>
      </c>
      <c r="BN1" s="2" t="s">
        <v>47</v>
      </c>
    </row>
    <row r="2" spans="1:66" x14ac:dyDescent="0.35">
      <c r="A2" s="2" t="s">
        <v>12</v>
      </c>
      <c r="B2" s="3">
        <v>18.100000000000001</v>
      </c>
      <c r="C2" s="3">
        <v>14.7</v>
      </c>
      <c r="D2" s="3">
        <v>14.7</v>
      </c>
      <c r="E2" s="3">
        <v>15.1</v>
      </c>
      <c r="F2" s="3">
        <v>15.2</v>
      </c>
      <c r="G2" s="3">
        <v>10.6</v>
      </c>
      <c r="H2" s="3">
        <v>9.1999999999999993</v>
      </c>
      <c r="I2" s="3">
        <v>10.199999999999999</v>
      </c>
      <c r="J2" s="3">
        <v>12.9</v>
      </c>
      <c r="K2" s="3">
        <v>10.1</v>
      </c>
      <c r="L2" s="3">
        <v>10.4</v>
      </c>
      <c r="Q2" s="2" t="s">
        <v>1</v>
      </c>
      <c r="R2" s="2" t="s">
        <v>2</v>
      </c>
      <c r="S2" s="2" t="s">
        <v>3</v>
      </c>
      <c r="T2" s="2" t="s">
        <v>4</v>
      </c>
      <c r="U2" s="2" t="s">
        <v>5</v>
      </c>
      <c r="V2" s="2" t="s">
        <v>6</v>
      </c>
      <c r="W2" s="2" t="s">
        <v>7</v>
      </c>
      <c r="X2" s="2" t="s">
        <v>8</v>
      </c>
      <c r="Y2" s="2" t="s">
        <v>9</v>
      </c>
      <c r="Z2" s="2" t="s">
        <v>10</v>
      </c>
      <c r="AA2" s="2" t="s">
        <v>11</v>
      </c>
      <c r="AB2" s="52"/>
      <c r="AD2" s="2" t="s">
        <v>1</v>
      </c>
      <c r="AE2" s="3">
        <v>18.100000000000001</v>
      </c>
      <c r="AF2" s="6">
        <v>19</v>
      </c>
      <c r="AG2" s="3">
        <v>14.5</v>
      </c>
      <c r="AH2" s="7"/>
      <c r="AI2" s="3">
        <v>3.8</v>
      </c>
      <c r="AJ2" s="3">
        <v>16.399999999999999</v>
      </c>
      <c r="AK2" s="3">
        <v>15.7</v>
      </c>
      <c r="AL2" s="3">
        <v>48.3</v>
      </c>
      <c r="AM2" s="3">
        <v>43.6</v>
      </c>
      <c r="AN2" s="3">
        <v>15.4</v>
      </c>
      <c r="AO2" s="3">
        <v>61.1</v>
      </c>
      <c r="AP2" s="3">
        <v>31.3</v>
      </c>
      <c r="AQ2" s="3">
        <v>39.299999999999997</v>
      </c>
      <c r="AR2" s="3">
        <v>18.5</v>
      </c>
      <c r="AS2" s="3">
        <v>19.100000000000001</v>
      </c>
      <c r="AT2" s="7"/>
      <c r="AU2" s="3">
        <v>18.100000000000001</v>
      </c>
      <c r="AV2" s="3">
        <v>8.6999999999999993</v>
      </c>
      <c r="AW2" s="3">
        <v>7.9</v>
      </c>
      <c r="AX2" s="7"/>
      <c r="AY2" s="3">
        <v>23.5</v>
      </c>
      <c r="AZ2" s="3">
        <v>37.6</v>
      </c>
      <c r="BA2" s="3">
        <v>31.3</v>
      </c>
      <c r="BB2" s="3">
        <v>22.6</v>
      </c>
      <c r="BC2" s="3">
        <v>30.8</v>
      </c>
      <c r="BD2" s="7"/>
      <c r="BE2" s="3">
        <v>14.9</v>
      </c>
      <c r="BF2" s="7"/>
      <c r="BG2" s="3">
        <v>5.4</v>
      </c>
      <c r="BH2" s="3">
        <v>7.4</v>
      </c>
      <c r="BI2" s="3">
        <v>13.1</v>
      </c>
      <c r="BJ2" s="7"/>
      <c r="BK2" s="3">
        <v>29.6</v>
      </c>
      <c r="BL2" s="3">
        <v>61.5</v>
      </c>
      <c r="BM2" s="3">
        <v>63.2</v>
      </c>
      <c r="BN2" s="3">
        <v>26.4</v>
      </c>
    </row>
    <row r="3" spans="1:66" x14ac:dyDescent="0.35">
      <c r="A3" s="2" t="s">
        <v>13</v>
      </c>
      <c r="B3" s="6">
        <v>19</v>
      </c>
      <c r="C3" s="7"/>
      <c r="D3" s="3">
        <v>17.7</v>
      </c>
      <c r="E3" s="7"/>
      <c r="F3" s="7"/>
      <c r="G3" s="7"/>
      <c r="H3" s="7"/>
      <c r="I3" s="7"/>
      <c r="J3" s="7"/>
      <c r="K3" s="7"/>
      <c r="L3" s="7"/>
      <c r="P3" s="4" t="s">
        <v>48</v>
      </c>
      <c r="Q3" s="5">
        <f>AVERAGE(B2:B37)</f>
        <v>25.536666666666669</v>
      </c>
      <c r="R3" s="5">
        <f>AVERAGE(C2:C37)</f>
        <v>22.857142857142858</v>
      </c>
      <c r="S3" s="5">
        <f>AVERAGE(D2:D37)</f>
        <v>20.499999999999996</v>
      </c>
      <c r="T3" s="5">
        <f>AVERAGE(E2:E37)</f>
        <v>19.514814814814809</v>
      </c>
      <c r="U3" s="5">
        <f>AVERAGE(F2:F37)</f>
        <v>18.380769230769232</v>
      </c>
      <c r="V3" s="5">
        <f>AVERAGE(G2:G37)</f>
        <v>16.495833333333334</v>
      </c>
      <c r="W3" s="5">
        <f>AVERAGE(H2:H37)</f>
        <v>14.783333333333333</v>
      </c>
      <c r="X3" s="5">
        <f>AVERAGE(I2:I37)</f>
        <v>18.856521739130439</v>
      </c>
      <c r="Y3" s="5">
        <f>AVERAGE(J2:J37)</f>
        <v>16.054166666666667</v>
      </c>
      <c r="Z3" s="5">
        <f>AVERAGE(K2:K37)</f>
        <v>13.286363636363633</v>
      </c>
      <c r="AA3" s="5">
        <f>AVERAGE(L2:L37)</f>
        <v>14.22608695652174</v>
      </c>
      <c r="AB3" s="5"/>
      <c r="AD3" s="2" t="s">
        <v>2</v>
      </c>
      <c r="AE3" s="3">
        <v>14.7</v>
      </c>
      <c r="AF3" s="7"/>
      <c r="AG3" s="3">
        <v>13.3</v>
      </c>
      <c r="AH3" s="3">
        <v>14.8</v>
      </c>
      <c r="AI3" s="3">
        <v>4.5</v>
      </c>
      <c r="AJ3" s="7"/>
      <c r="AK3" s="3">
        <v>14.4</v>
      </c>
      <c r="AL3" s="3">
        <v>49.4</v>
      </c>
      <c r="AM3" s="3">
        <v>39.4</v>
      </c>
      <c r="AN3" s="3">
        <v>14.5</v>
      </c>
      <c r="AO3" s="3">
        <v>31.6</v>
      </c>
      <c r="AP3" s="3">
        <v>34.299999999999997</v>
      </c>
      <c r="AQ3" s="3">
        <v>34.299999999999997</v>
      </c>
      <c r="AR3" s="3">
        <v>15.3</v>
      </c>
      <c r="AS3" s="6">
        <v>14</v>
      </c>
      <c r="AT3" s="7"/>
      <c r="AU3" s="3">
        <v>16.8</v>
      </c>
      <c r="AV3" s="7"/>
      <c r="AW3" s="3">
        <v>7.6</v>
      </c>
      <c r="AX3" s="3">
        <v>7.2</v>
      </c>
      <c r="AY3" s="3">
        <v>19.5</v>
      </c>
      <c r="AZ3" s="3">
        <v>31.2</v>
      </c>
      <c r="BA3" s="3">
        <v>33.200000000000003</v>
      </c>
      <c r="BB3" s="3">
        <v>21.2</v>
      </c>
      <c r="BC3" s="6">
        <v>30</v>
      </c>
      <c r="BD3" s="7"/>
      <c r="BE3" s="6">
        <v>14</v>
      </c>
      <c r="BF3" s="7"/>
      <c r="BG3" s="3">
        <v>4.4000000000000004</v>
      </c>
      <c r="BH3" s="3">
        <v>7.2</v>
      </c>
      <c r="BI3" s="3">
        <v>9.8000000000000007</v>
      </c>
      <c r="BJ3" s="7"/>
      <c r="BK3" s="7"/>
      <c r="BL3" s="3">
        <v>65.5</v>
      </c>
      <c r="BM3" s="3">
        <v>50.2</v>
      </c>
      <c r="BN3" s="3">
        <v>27.7</v>
      </c>
    </row>
    <row r="4" spans="1:66" x14ac:dyDescent="0.35">
      <c r="A4" s="2" t="s">
        <v>14</v>
      </c>
      <c r="B4" s="3">
        <v>14.5</v>
      </c>
      <c r="C4" s="3">
        <v>13.3</v>
      </c>
      <c r="D4" s="3">
        <v>11.8</v>
      </c>
      <c r="E4" s="3">
        <v>6.3</v>
      </c>
      <c r="F4" s="3">
        <v>5.7</v>
      </c>
      <c r="G4" s="3">
        <v>3.9</v>
      </c>
      <c r="H4" s="3">
        <v>3.9</v>
      </c>
      <c r="I4" s="3">
        <v>7.3</v>
      </c>
      <c r="J4" s="3">
        <v>3.9</v>
      </c>
      <c r="K4" s="3">
        <v>3.8</v>
      </c>
      <c r="L4" s="3">
        <v>5.7</v>
      </c>
      <c r="P4" s="4" t="s">
        <v>49</v>
      </c>
      <c r="Q4" s="5">
        <f>MEDIAN(B2:B37)</f>
        <v>19.05</v>
      </c>
      <c r="R4" s="5">
        <f>MEDIAN(C2:C37)</f>
        <v>16.05</v>
      </c>
      <c r="S4" s="5">
        <f>MEDIAN(D2:D37)</f>
        <v>15</v>
      </c>
      <c r="T4" s="5">
        <f>MEDIAN(E2:E37)</f>
        <v>15.1</v>
      </c>
      <c r="U4" s="5">
        <f>MEDIAN(F2:F37)</f>
        <v>13</v>
      </c>
      <c r="V4" s="5">
        <f>MEDIAN(G2:G37)</f>
        <v>11.45</v>
      </c>
      <c r="W4" s="5">
        <f>MEDIAN(H2:H37)</f>
        <v>10.15</v>
      </c>
      <c r="X4" s="5">
        <f>MEDIAN(I2:I37)</f>
        <v>13.5</v>
      </c>
      <c r="Y4" s="5">
        <f>MEDIAN(J2:J37)</f>
        <v>12.1</v>
      </c>
      <c r="Z4" s="5">
        <f>MEDIAN(K2:K37)</f>
        <v>11.55</v>
      </c>
      <c r="AA4" s="5">
        <f>MEDIAN(L2:L37)</f>
        <v>11.2</v>
      </c>
      <c r="AB4" s="5"/>
      <c r="AD4" s="2" t="s">
        <v>3</v>
      </c>
      <c r="AE4" s="3">
        <v>14.7</v>
      </c>
      <c r="AF4" s="3">
        <v>17.7</v>
      </c>
      <c r="AG4" s="3">
        <v>11.8</v>
      </c>
      <c r="AH4" s="3">
        <v>9.8000000000000007</v>
      </c>
      <c r="AI4" s="3">
        <v>4.4000000000000004</v>
      </c>
      <c r="AJ4" s="7"/>
      <c r="AK4" s="3">
        <v>11.5</v>
      </c>
      <c r="AL4" s="3">
        <v>48.8</v>
      </c>
      <c r="AM4" s="3">
        <v>35.9</v>
      </c>
      <c r="AN4" s="3">
        <v>15.9</v>
      </c>
      <c r="AO4" s="3">
        <v>29.5</v>
      </c>
      <c r="AP4" s="3">
        <v>34.4</v>
      </c>
      <c r="AQ4" s="3">
        <v>29.8</v>
      </c>
      <c r="AR4" s="3">
        <v>14.9</v>
      </c>
      <c r="AS4" s="3">
        <v>13.7</v>
      </c>
      <c r="AT4" s="7"/>
      <c r="AU4" s="3">
        <v>11.3</v>
      </c>
      <c r="AV4" s="7"/>
      <c r="AW4" s="3">
        <v>6.4</v>
      </c>
      <c r="AX4" s="6">
        <v>8</v>
      </c>
      <c r="AY4" s="6">
        <v>17</v>
      </c>
      <c r="AZ4" s="3">
        <v>29.8</v>
      </c>
      <c r="BA4" s="3">
        <v>23.2</v>
      </c>
      <c r="BB4" s="3">
        <v>9.9</v>
      </c>
      <c r="BC4" s="3">
        <v>23.5</v>
      </c>
      <c r="BD4" s="6">
        <v>15</v>
      </c>
      <c r="BE4" s="3">
        <v>11.6</v>
      </c>
      <c r="BF4" s="7"/>
      <c r="BG4" s="3">
        <v>5.6</v>
      </c>
      <c r="BH4" s="3">
        <v>9.3000000000000007</v>
      </c>
      <c r="BI4" s="3">
        <v>8.9</v>
      </c>
      <c r="BJ4" s="7"/>
      <c r="BK4" s="3">
        <v>27.9</v>
      </c>
      <c r="BL4" s="3">
        <v>54.9</v>
      </c>
      <c r="BM4" s="3">
        <v>51.5</v>
      </c>
      <c r="BN4" s="3">
        <v>28.9</v>
      </c>
    </row>
    <row r="5" spans="1:66" x14ac:dyDescent="0.35">
      <c r="A5" s="2" t="s">
        <v>15</v>
      </c>
      <c r="B5" s="7"/>
      <c r="C5" s="3">
        <v>14.8</v>
      </c>
      <c r="D5" s="3">
        <v>9.8000000000000007</v>
      </c>
      <c r="E5" s="3">
        <v>12.5</v>
      </c>
      <c r="F5" s="3">
        <v>11.8</v>
      </c>
      <c r="G5" s="3">
        <v>13.2</v>
      </c>
      <c r="H5" s="3">
        <v>7.8</v>
      </c>
      <c r="I5" s="3">
        <v>9.8000000000000007</v>
      </c>
      <c r="J5" s="3">
        <v>11.5</v>
      </c>
      <c r="K5" s="3">
        <v>12.1</v>
      </c>
      <c r="L5" s="3">
        <v>10.8</v>
      </c>
      <c r="P5" s="4" t="s">
        <v>50</v>
      </c>
      <c r="Q5" s="5">
        <f>_xlfn.STDEV.P(B2:B37)</f>
        <v>16.328430896921951</v>
      </c>
      <c r="R5" s="5">
        <f>_xlfn.STDEV.P(C2:C37)</f>
        <v>15.040051970166399</v>
      </c>
      <c r="S5" s="5">
        <f>_xlfn.STDEV.P(D2:D37)</f>
        <v>13.43757370572434</v>
      </c>
      <c r="T5" s="5">
        <f>_xlfn.STDEV.P(E2:E37)</f>
        <v>13.404827867260806</v>
      </c>
      <c r="U5" s="5">
        <f>_xlfn.STDEV.P(F2:F37)</f>
        <v>12.957475396042751</v>
      </c>
      <c r="V5" s="5">
        <f>_xlfn.STDEV.P(G2:G37)</f>
        <v>11.803053247877106</v>
      </c>
      <c r="W5" s="5">
        <f>_xlfn.STDEV.P(H2:H37)</f>
        <v>10.707266483820954</v>
      </c>
      <c r="X5" s="5">
        <f>_xlfn.STDEV.P(I2:I37)</f>
        <v>11.423919455589141</v>
      </c>
      <c r="Y5" s="5">
        <f>_xlfn.STDEV.P(J2:J37)</f>
        <v>9.1224530311509788</v>
      </c>
      <c r="Z5" s="5">
        <f>_xlfn.STDEV.P(K2:K37)</f>
        <v>6.723858162918174</v>
      </c>
      <c r="AA5" s="5">
        <f>_xlfn.STDEV.P(L2:L37)</f>
        <v>7.623944967141604</v>
      </c>
      <c r="AB5" s="5"/>
      <c r="AD5" s="2" t="s">
        <v>4</v>
      </c>
      <c r="AE5" s="3">
        <v>15.1</v>
      </c>
      <c r="AF5" s="7"/>
      <c r="AG5" s="3">
        <v>6.3</v>
      </c>
      <c r="AH5" s="3">
        <v>12.5</v>
      </c>
      <c r="AI5" s="3">
        <v>3.6</v>
      </c>
      <c r="AJ5" s="7"/>
      <c r="AK5" s="3">
        <v>10.199999999999999</v>
      </c>
      <c r="AL5" s="3">
        <v>46.1</v>
      </c>
      <c r="AM5" s="3">
        <v>31.7</v>
      </c>
      <c r="AN5" s="3">
        <v>15.5</v>
      </c>
      <c r="AO5" s="3">
        <v>28.7</v>
      </c>
      <c r="AP5" s="3">
        <v>28.5</v>
      </c>
      <c r="AQ5" s="3">
        <v>28.9</v>
      </c>
      <c r="AR5" s="3">
        <v>16.2</v>
      </c>
      <c r="AS5" s="6">
        <v>8</v>
      </c>
      <c r="AT5" s="7"/>
      <c r="AU5" s="7"/>
      <c r="AV5" s="7"/>
      <c r="AW5" s="3">
        <v>6.1</v>
      </c>
      <c r="AX5" s="3">
        <v>6.2</v>
      </c>
      <c r="AY5" s="3">
        <v>13.4</v>
      </c>
      <c r="AZ5" s="3">
        <v>29.7</v>
      </c>
      <c r="BA5" s="3">
        <v>22.7</v>
      </c>
      <c r="BB5" s="3">
        <v>13.4</v>
      </c>
      <c r="BC5" s="3">
        <v>26.2</v>
      </c>
      <c r="BD5" s="7"/>
      <c r="BE5" s="3">
        <v>10.199999999999999</v>
      </c>
      <c r="BF5" s="7"/>
      <c r="BG5" s="3">
        <v>5.2</v>
      </c>
      <c r="BH5" s="3">
        <v>7.2</v>
      </c>
      <c r="BI5" s="6">
        <v>8</v>
      </c>
      <c r="BJ5" s="7"/>
      <c r="BK5" s="7"/>
      <c r="BL5" s="3">
        <v>52.8</v>
      </c>
      <c r="BM5" s="3">
        <v>44.2</v>
      </c>
      <c r="BN5" s="3">
        <v>30.3</v>
      </c>
    </row>
    <row r="6" spans="1:66" x14ac:dyDescent="0.35">
      <c r="A6" s="2" t="s">
        <v>16</v>
      </c>
      <c r="B6" s="3">
        <v>3.8</v>
      </c>
      <c r="C6" s="3">
        <v>4.5</v>
      </c>
      <c r="D6" s="3">
        <v>4.4000000000000004</v>
      </c>
      <c r="E6" s="3">
        <v>3.6</v>
      </c>
      <c r="F6" s="3">
        <v>3.7</v>
      </c>
      <c r="G6" s="3">
        <v>3.7</v>
      </c>
      <c r="H6" s="3">
        <v>3.1</v>
      </c>
      <c r="I6" s="7"/>
      <c r="J6" s="3">
        <v>4.7</v>
      </c>
      <c r="K6" s="3">
        <v>3.8</v>
      </c>
      <c r="L6" s="3">
        <v>3.6</v>
      </c>
      <c r="P6" s="4" t="s">
        <v>51</v>
      </c>
      <c r="Q6" s="5">
        <f>MIN(B2:B37)</f>
        <v>3.8</v>
      </c>
      <c r="R6" s="5">
        <f>MIN(C2:C37)</f>
        <v>4.4000000000000004</v>
      </c>
      <c r="S6" s="5">
        <f>MIN(D2:D37)</f>
        <v>4.4000000000000004</v>
      </c>
      <c r="T6" s="5">
        <f>MIN(E2:E37)</f>
        <v>3.6</v>
      </c>
      <c r="U6" s="5">
        <f>MIN(F2:F37)</f>
        <v>3.7</v>
      </c>
      <c r="V6" s="5">
        <f>MIN(G2:G37)</f>
        <v>3.7</v>
      </c>
      <c r="W6" s="5">
        <f>MIN(H2:H37)</f>
        <v>3.1</v>
      </c>
      <c r="X6" s="5">
        <f>MIN(I2:I37)</f>
        <v>6.4</v>
      </c>
      <c r="Y6" s="5">
        <f>MIN(J2:J37)</f>
        <v>3.9</v>
      </c>
      <c r="Z6" s="5">
        <f>MIN(K2:K37)</f>
        <v>3.8</v>
      </c>
      <c r="AA6" s="5">
        <f>MIN(L2:L37)</f>
        <v>3.6</v>
      </c>
      <c r="AB6" s="5"/>
      <c r="AD6" s="2" t="s">
        <v>5</v>
      </c>
      <c r="AE6" s="3">
        <v>15.2</v>
      </c>
      <c r="AF6" s="7"/>
      <c r="AG6" s="3">
        <v>5.7</v>
      </c>
      <c r="AH6" s="3">
        <v>11.8</v>
      </c>
      <c r="AI6" s="3">
        <v>3.7</v>
      </c>
      <c r="AJ6" s="7"/>
      <c r="AK6" s="3">
        <v>8.9</v>
      </c>
      <c r="AL6" s="3">
        <v>48.4</v>
      </c>
      <c r="AM6" s="3">
        <v>25.9</v>
      </c>
      <c r="AN6" s="3">
        <v>12.5</v>
      </c>
      <c r="AO6" s="3">
        <v>32.9</v>
      </c>
      <c r="AP6" s="3">
        <v>27.2</v>
      </c>
      <c r="AQ6" s="3">
        <v>24.1</v>
      </c>
      <c r="AR6" s="3">
        <v>17.899999999999999</v>
      </c>
      <c r="AS6" s="3">
        <v>8.8000000000000007</v>
      </c>
      <c r="AT6" s="7"/>
      <c r="AU6" s="7"/>
      <c r="AV6" s="7"/>
      <c r="AW6" s="3">
        <v>5.2</v>
      </c>
      <c r="AX6" s="3">
        <v>5.8</v>
      </c>
      <c r="AY6" s="3">
        <v>11.3</v>
      </c>
      <c r="AZ6" s="3">
        <v>23.3</v>
      </c>
      <c r="BA6" s="3">
        <v>13.5</v>
      </c>
      <c r="BB6" s="3">
        <v>9.1</v>
      </c>
      <c r="BC6" s="3">
        <v>23.2</v>
      </c>
      <c r="BD6" s="7"/>
      <c r="BE6" s="3">
        <v>9.5</v>
      </c>
      <c r="BF6" s="7"/>
      <c r="BG6" s="7"/>
      <c r="BH6" s="3">
        <v>6.3</v>
      </c>
      <c r="BI6" s="3">
        <v>7.8</v>
      </c>
      <c r="BJ6" s="7"/>
      <c r="BK6" s="7"/>
      <c r="BL6" s="3">
        <v>50.4</v>
      </c>
      <c r="BM6" s="3">
        <v>35.9</v>
      </c>
      <c r="BN6" s="3">
        <v>33.6</v>
      </c>
    </row>
    <row r="7" spans="1:66" x14ac:dyDescent="0.35">
      <c r="A7" s="2" t="s">
        <v>17</v>
      </c>
      <c r="B7" s="3">
        <v>16.399999999999999</v>
      </c>
      <c r="C7" s="7"/>
      <c r="D7" s="7"/>
      <c r="E7" s="7"/>
      <c r="F7" s="7"/>
      <c r="G7" s="7"/>
      <c r="H7" s="7"/>
      <c r="I7" s="7"/>
      <c r="J7" s="7"/>
      <c r="K7" s="7"/>
      <c r="L7" s="7"/>
      <c r="P7" s="8" t="s">
        <v>52</v>
      </c>
      <c r="Q7" s="5">
        <f>_xlfn.QUARTILE.EXC(B2:B37,1)</f>
        <v>14.8</v>
      </c>
      <c r="R7" s="5">
        <f>_xlfn.QUARTILE.EXC(C2:C37,1)</f>
        <v>13.475000000000001</v>
      </c>
      <c r="S7" s="5">
        <f>_xlfn.QUARTILE.EXC(D2:D37,1)</f>
        <v>9.9</v>
      </c>
      <c r="T7" s="5">
        <f>_xlfn.QUARTILE.EXC(E2:E37,1)</f>
        <v>8</v>
      </c>
      <c r="U7" s="5">
        <f>_xlfn.QUARTILE.EXC(F2:F37,1)</f>
        <v>8.5500000000000007</v>
      </c>
      <c r="V7" s="5">
        <f>_xlfn.QUARTILE.EXC(G2:G37,1)</f>
        <v>7.75</v>
      </c>
      <c r="W7" s="5">
        <f>_xlfn.QUARTILE.EXC(H2:H37,1)</f>
        <v>7.125</v>
      </c>
      <c r="X7" s="5">
        <f>_xlfn.QUARTILE.EXC(I2:I37,1)</f>
        <v>9.8000000000000007</v>
      </c>
      <c r="Y7" s="5">
        <f>_xlfn.QUARTILE.EXC(J2:J37,1)</f>
        <v>8.9749999999999996</v>
      </c>
      <c r="Z7" s="5">
        <f>_xlfn.QUARTILE.EXC(K2:K37,1)</f>
        <v>8.1</v>
      </c>
      <c r="AA7" s="5">
        <f>_xlfn.QUARTILE.EXC(L2:L37,1)</f>
        <v>7.8</v>
      </c>
      <c r="AB7" s="5"/>
      <c r="AD7" s="2" t="s">
        <v>6</v>
      </c>
      <c r="AE7" s="3">
        <v>10.6</v>
      </c>
      <c r="AF7" s="7"/>
      <c r="AG7" s="3">
        <v>3.9</v>
      </c>
      <c r="AH7" s="3">
        <v>13.2</v>
      </c>
      <c r="AI7" s="3">
        <v>3.7</v>
      </c>
      <c r="AJ7" s="7"/>
      <c r="AK7" s="3">
        <v>7.9</v>
      </c>
      <c r="AL7" s="3">
        <v>40.700000000000003</v>
      </c>
      <c r="AM7" s="3">
        <v>21.9</v>
      </c>
      <c r="AN7" s="6">
        <v>12</v>
      </c>
      <c r="AO7" s="3">
        <v>27.1</v>
      </c>
      <c r="AP7" s="3">
        <v>25.4</v>
      </c>
      <c r="AQ7" s="3">
        <v>19.3</v>
      </c>
      <c r="AR7" s="7"/>
      <c r="AS7" s="3">
        <v>10.9</v>
      </c>
      <c r="AT7" s="7"/>
      <c r="AU7" s="7"/>
      <c r="AV7" s="7"/>
      <c r="AW7" s="3">
        <v>4.5</v>
      </c>
      <c r="AX7" s="3">
        <v>6.9</v>
      </c>
      <c r="AY7" s="3">
        <v>9.8000000000000007</v>
      </c>
      <c r="AZ7" s="3">
        <v>18.899999999999999</v>
      </c>
      <c r="BA7" s="3">
        <v>15.1</v>
      </c>
      <c r="BB7" s="3">
        <v>8.6</v>
      </c>
      <c r="BC7" s="7"/>
      <c r="BD7" s="7"/>
      <c r="BE7" s="3">
        <v>8.4</v>
      </c>
      <c r="BF7" s="7"/>
      <c r="BG7" s="7"/>
      <c r="BH7" s="3">
        <v>7.7</v>
      </c>
      <c r="BI7" s="3">
        <v>7.5</v>
      </c>
      <c r="BJ7" s="7"/>
      <c r="BK7" s="7"/>
      <c r="BL7" s="3">
        <v>47.4</v>
      </c>
      <c r="BM7" s="3">
        <v>34.4</v>
      </c>
      <c r="BN7" s="3">
        <v>30.1</v>
      </c>
    </row>
    <row r="8" spans="1:66" x14ac:dyDescent="0.35">
      <c r="A8" s="2" t="s">
        <v>18</v>
      </c>
      <c r="B8" s="3">
        <v>15.7</v>
      </c>
      <c r="C8" s="3">
        <v>14.4</v>
      </c>
      <c r="D8" s="3">
        <v>11.5</v>
      </c>
      <c r="E8" s="3">
        <v>10.199999999999999</v>
      </c>
      <c r="F8" s="3">
        <v>8.9</v>
      </c>
      <c r="G8" s="3">
        <v>7.9</v>
      </c>
      <c r="H8" s="3">
        <v>7.8</v>
      </c>
      <c r="I8" s="3">
        <v>12.3</v>
      </c>
      <c r="J8" s="3">
        <v>11.6</v>
      </c>
      <c r="K8" s="3">
        <v>8.5</v>
      </c>
      <c r="L8" s="3">
        <v>9.1999999999999993</v>
      </c>
      <c r="P8" s="8" t="s">
        <v>53</v>
      </c>
      <c r="Q8" s="5">
        <f>_xlfn.QUARTILE.EXC(B2:B37,3)</f>
        <v>32.875</v>
      </c>
      <c r="R8" s="5">
        <f>_xlfn.QUARTILE.EXC(C2:C37,3)</f>
        <v>32.800000000000004</v>
      </c>
      <c r="S8" s="5">
        <f>_xlfn.QUARTILE.EXC(D2:D37,3)</f>
        <v>29.5</v>
      </c>
      <c r="T8" s="5">
        <f>_xlfn.QUARTILE.EXC(E2:E37,3)</f>
        <v>28.9</v>
      </c>
      <c r="U8" s="5">
        <f>_xlfn.QUARTILE.EXC(F2:F37,3)</f>
        <v>26.224999999999998</v>
      </c>
      <c r="V8" s="5">
        <f>_xlfn.QUARTILE.EXC(G2:G37,3)</f>
        <v>24.524999999999999</v>
      </c>
      <c r="W8" s="5">
        <f>_xlfn.QUARTILE.EXC(H2:H37,3)</f>
        <v>19.775000000000002</v>
      </c>
      <c r="X8" s="5">
        <f>_xlfn.QUARTILE.EXC(I2:I37,3)</f>
        <v>29</v>
      </c>
      <c r="Y8" s="5">
        <f>_xlfn.QUARTILE.EXC(J2:J37,3)</f>
        <v>23.975000000000001</v>
      </c>
      <c r="Z8" s="5">
        <f>_xlfn.QUARTILE.EXC(K2:K37,3)</f>
        <v>16.700000000000003</v>
      </c>
      <c r="AA8" s="5">
        <f>_xlfn.QUARTILE.EXC(L2:L37,3)</f>
        <v>19.399999999999999</v>
      </c>
      <c r="AB8" s="5"/>
      <c r="AD8" s="2" t="s">
        <v>7</v>
      </c>
      <c r="AE8" s="3">
        <v>9.1999999999999993</v>
      </c>
      <c r="AF8" s="7"/>
      <c r="AG8" s="3">
        <v>3.9</v>
      </c>
      <c r="AH8" s="3">
        <v>7.8</v>
      </c>
      <c r="AI8" s="3">
        <v>3.1</v>
      </c>
      <c r="AJ8" s="7"/>
      <c r="AK8" s="3">
        <v>7.8</v>
      </c>
      <c r="AL8" s="3">
        <v>37.6</v>
      </c>
      <c r="AM8" s="3">
        <v>23.3</v>
      </c>
      <c r="AN8" s="3">
        <v>11.6</v>
      </c>
      <c r="AO8" s="3">
        <v>18.8</v>
      </c>
      <c r="AP8" s="3">
        <v>20.100000000000001</v>
      </c>
      <c r="AQ8" s="3">
        <v>14.4</v>
      </c>
      <c r="AR8" s="7"/>
      <c r="AS8" s="3">
        <v>6.6</v>
      </c>
      <c r="AT8" s="7"/>
      <c r="AU8" s="3">
        <v>9.3000000000000007</v>
      </c>
      <c r="AV8" s="7"/>
      <c r="AW8" s="3">
        <v>4.5999999999999996</v>
      </c>
      <c r="AX8" s="3">
        <v>5.9</v>
      </c>
      <c r="AY8" s="3">
        <v>7.8</v>
      </c>
      <c r="AZ8" s="3">
        <v>17.2</v>
      </c>
      <c r="BA8" s="3">
        <v>14.4</v>
      </c>
      <c r="BB8" s="7"/>
      <c r="BC8" s="7"/>
      <c r="BD8" s="7"/>
      <c r="BE8" s="6">
        <v>11</v>
      </c>
      <c r="BF8" s="7"/>
      <c r="BG8" s="7"/>
      <c r="BH8" s="3">
        <v>6.9</v>
      </c>
      <c r="BI8" s="3">
        <v>8.6999999999999993</v>
      </c>
      <c r="BJ8" s="7"/>
      <c r="BK8" s="7"/>
      <c r="BL8" s="3">
        <v>40.1</v>
      </c>
      <c r="BM8" s="3">
        <v>29.7</v>
      </c>
      <c r="BN8" s="6">
        <v>35</v>
      </c>
    </row>
    <row r="9" spans="1:66" x14ac:dyDescent="0.35">
      <c r="A9" s="2" t="s">
        <v>19</v>
      </c>
      <c r="B9" s="3">
        <v>48.3</v>
      </c>
      <c r="C9" s="3">
        <v>49.4</v>
      </c>
      <c r="D9" s="3">
        <v>48.8</v>
      </c>
      <c r="E9" s="3">
        <v>46.1</v>
      </c>
      <c r="F9" s="3">
        <v>48.4</v>
      </c>
      <c r="G9" s="3">
        <v>40.700000000000003</v>
      </c>
      <c r="H9" s="3">
        <v>37.6</v>
      </c>
      <c r="I9" s="3">
        <v>39.6</v>
      </c>
      <c r="J9" s="6">
        <v>34</v>
      </c>
      <c r="K9" s="3">
        <v>27.3</v>
      </c>
      <c r="L9" s="6">
        <v>30</v>
      </c>
      <c r="P9" s="9" t="s">
        <v>54</v>
      </c>
      <c r="Q9" s="5">
        <f>MAX(B2:B37)</f>
        <v>63.2</v>
      </c>
      <c r="R9" s="5">
        <f>MAX(C2:C37)</f>
        <v>65.5</v>
      </c>
      <c r="S9" s="5">
        <f>MAX(D2:D37)</f>
        <v>54.9</v>
      </c>
      <c r="T9" s="5">
        <f>MAX(E2:E37)</f>
        <v>52.8</v>
      </c>
      <c r="U9" s="5">
        <f>MAX(F2:F37)</f>
        <v>50.4</v>
      </c>
      <c r="V9" s="5">
        <f>MAX(G2:G37)</f>
        <v>47.4</v>
      </c>
      <c r="W9" s="5">
        <f>MAX(H2:H37)</f>
        <v>40.1</v>
      </c>
      <c r="X9" s="5">
        <f>MAX(I2:I37)</f>
        <v>41</v>
      </c>
      <c r="Y9" s="5">
        <f>MAX(J2:J37)</f>
        <v>34</v>
      </c>
      <c r="Z9" s="5">
        <f>MAX(K2:K37)</f>
        <v>28.4</v>
      </c>
      <c r="AA9" s="5">
        <f>MAX(L2:L37)</f>
        <v>30</v>
      </c>
      <c r="AB9" s="5"/>
      <c r="AD9" s="2" t="s">
        <v>8</v>
      </c>
      <c r="AE9" s="3">
        <v>10.199999999999999</v>
      </c>
      <c r="AF9" s="7"/>
      <c r="AG9" s="3">
        <v>7.3</v>
      </c>
      <c r="AH9" s="3">
        <v>9.8000000000000007</v>
      </c>
      <c r="AI9" s="7"/>
      <c r="AJ9" s="7"/>
      <c r="AK9" s="3">
        <v>12.3</v>
      </c>
      <c r="AL9" s="3">
        <v>39.6</v>
      </c>
      <c r="AM9" s="6">
        <v>29</v>
      </c>
      <c r="AN9" s="3">
        <v>13.2</v>
      </c>
      <c r="AO9" s="6">
        <v>26</v>
      </c>
      <c r="AP9" s="3">
        <v>26.5</v>
      </c>
      <c r="AQ9" s="3">
        <v>16.8</v>
      </c>
      <c r="AR9" s="7"/>
      <c r="AS9" s="3">
        <v>7.9</v>
      </c>
      <c r="AT9" s="7"/>
      <c r="AU9" s="7"/>
      <c r="AV9" s="3">
        <v>9.9</v>
      </c>
      <c r="AW9" s="3">
        <v>6.4</v>
      </c>
      <c r="AX9" s="3">
        <v>6.8</v>
      </c>
      <c r="AY9" s="3">
        <v>10.4</v>
      </c>
      <c r="AZ9" s="3">
        <v>23.9</v>
      </c>
      <c r="BA9" s="7"/>
      <c r="BB9" s="3">
        <v>14.1</v>
      </c>
      <c r="BC9" s="7"/>
      <c r="BD9" s="7"/>
      <c r="BE9" s="3">
        <v>13.5</v>
      </c>
      <c r="BF9" s="7"/>
      <c r="BG9" s="7"/>
      <c r="BH9" s="3">
        <v>7.3</v>
      </c>
      <c r="BI9" s="7"/>
      <c r="BJ9" s="7"/>
      <c r="BK9" s="6">
        <v>41</v>
      </c>
      <c r="BL9" s="3">
        <v>37.299999999999997</v>
      </c>
      <c r="BM9" s="3">
        <v>29.3</v>
      </c>
      <c r="BN9" s="3">
        <v>35.200000000000003</v>
      </c>
    </row>
    <row r="10" spans="1:66" x14ac:dyDescent="0.35">
      <c r="A10" s="2" t="s">
        <v>20</v>
      </c>
      <c r="B10" s="3">
        <v>43.6</v>
      </c>
      <c r="C10" s="3">
        <v>39.4</v>
      </c>
      <c r="D10" s="3">
        <v>35.9</v>
      </c>
      <c r="E10" s="3">
        <v>31.7</v>
      </c>
      <c r="F10" s="3">
        <v>25.9</v>
      </c>
      <c r="G10" s="3">
        <v>21.9</v>
      </c>
      <c r="H10" s="3">
        <v>23.3</v>
      </c>
      <c r="I10" s="6">
        <v>29</v>
      </c>
      <c r="J10" s="3">
        <v>24.6</v>
      </c>
      <c r="K10" s="3">
        <v>19.8</v>
      </c>
      <c r="L10" s="3">
        <v>19.8</v>
      </c>
      <c r="P10" s="9" t="s">
        <v>55</v>
      </c>
      <c r="Q10" s="5">
        <f t="shared" ref="Q10:AA10" si="0">Q8-Q7</f>
        <v>18.074999999999999</v>
      </c>
      <c r="R10" s="5">
        <f t="shared" si="0"/>
        <v>19.325000000000003</v>
      </c>
      <c r="S10" s="5">
        <f t="shared" si="0"/>
        <v>19.600000000000001</v>
      </c>
      <c r="T10" s="5">
        <f t="shared" si="0"/>
        <v>20.9</v>
      </c>
      <c r="U10" s="5">
        <f t="shared" si="0"/>
        <v>17.674999999999997</v>
      </c>
      <c r="V10" s="5">
        <f t="shared" si="0"/>
        <v>16.774999999999999</v>
      </c>
      <c r="W10" s="5">
        <f t="shared" si="0"/>
        <v>12.650000000000002</v>
      </c>
      <c r="X10" s="5">
        <f t="shared" si="0"/>
        <v>19.2</v>
      </c>
      <c r="Y10" s="5">
        <f t="shared" si="0"/>
        <v>15.000000000000002</v>
      </c>
      <c r="Z10" s="5">
        <f t="shared" si="0"/>
        <v>8.6000000000000032</v>
      </c>
      <c r="AA10" s="5">
        <f t="shared" si="0"/>
        <v>11.599999999999998</v>
      </c>
      <c r="AB10" s="5"/>
      <c r="AD10" s="2" t="s">
        <v>9</v>
      </c>
      <c r="AE10" s="3">
        <v>12.9</v>
      </c>
      <c r="AF10" s="7"/>
      <c r="AG10" s="3">
        <v>3.9</v>
      </c>
      <c r="AH10" s="3">
        <v>11.5</v>
      </c>
      <c r="AI10" s="3">
        <v>4.7</v>
      </c>
      <c r="AJ10" s="7"/>
      <c r="AK10" s="3">
        <v>11.6</v>
      </c>
      <c r="AL10" s="6">
        <v>34</v>
      </c>
      <c r="AM10" s="3">
        <v>24.6</v>
      </c>
      <c r="AN10" s="3">
        <v>12.6</v>
      </c>
      <c r="AO10" s="3">
        <v>22.5</v>
      </c>
      <c r="AP10" s="3">
        <v>23.3</v>
      </c>
      <c r="AQ10" s="6">
        <v>15</v>
      </c>
      <c r="AR10" s="7"/>
      <c r="AS10" s="3">
        <v>8.6</v>
      </c>
      <c r="AT10" s="3">
        <v>11.5</v>
      </c>
      <c r="AU10" s="3">
        <v>11.3</v>
      </c>
      <c r="AV10" s="7"/>
      <c r="AW10" s="3">
        <v>6.7</v>
      </c>
      <c r="AX10" s="3">
        <v>7.8</v>
      </c>
      <c r="AY10" s="3">
        <v>10.1</v>
      </c>
      <c r="AZ10" s="3">
        <v>24.2</v>
      </c>
      <c r="BA10" s="3">
        <v>18.3</v>
      </c>
      <c r="BB10" s="7"/>
      <c r="BC10" s="7"/>
      <c r="BD10" s="7"/>
      <c r="BE10" s="3">
        <v>10.5</v>
      </c>
      <c r="BF10" s="7"/>
      <c r="BG10" s="7"/>
      <c r="BH10" s="3">
        <v>6.6</v>
      </c>
      <c r="BI10" s="7"/>
      <c r="BJ10" s="3">
        <v>31.7</v>
      </c>
      <c r="BK10" s="7"/>
      <c r="BL10" s="7"/>
      <c r="BM10" s="3">
        <v>28.2</v>
      </c>
      <c r="BN10" s="3">
        <v>33.200000000000003</v>
      </c>
    </row>
    <row r="11" spans="1:66" x14ac:dyDescent="0.35">
      <c r="A11" s="2" t="s">
        <v>21</v>
      </c>
      <c r="B11" s="3">
        <v>15.4</v>
      </c>
      <c r="C11" s="3">
        <v>14.5</v>
      </c>
      <c r="D11" s="3">
        <v>15.9</v>
      </c>
      <c r="E11" s="3">
        <v>15.5</v>
      </c>
      <c r="F11" s="3">
        <v>12.5</v>
      </c>
      <c r="G11" s="6">
        <v>12</v>
      </c>
      <c r="H11" s="3">
        <v>11.6</v>
      </c>
      <c r="I11" s="3">
        <v>13.2</v>
      </c>
      <c r="J11" s="3">
        <v>12.6</v>
      </c>
      <c r="K11" s="6">
        <v>11</v>
      </c>
      <c r="L11" s="3">
        <v>11.2</v>
      </c>
      <c r="P11" s="9" t="s">
        <v>56</v>
      </c>
      <c r="Q11" s="5">
        <f t="shared" ref="Q11:AA11" si="1">Q9-Q6</f>
        <v>59.400000000000006</v>
      </c>
      <c r="R11" s="5">
        <f t="shared" si="1"/>
        <v>61.1</v>
      </c>
      <c r="S11" s="5">
        <f t="shared" si="1"/>
        <v>50.5</v>
      </c>
      <c r="T11" s="5">
        <f t="shared" si="1"/>
        <v>49.199999999999996</v>
      </c>
      <c r="U11" s="5">
        <f t="shared" si="1"/>
        <v>46.699999999999996</v>
      </c>
      <c r="V11" s="5">
        <f t="shared" si="1"/>
        <v>43.699999999999996</v>
      </c>
      <c r="W11" s="5">
        <f t="shared" si="1"/>
        <v>37</v>
      </c>
      <c r="X11" s="5">
        <f t="shared" si="1"/>
        <v>34.6</v>
      </c>
      <c r="Y11" s="5">
        <f t="shared" si="1"/>
        <v>30.1</v>
      </c>
      <c r="Z11" s="5">
        <f t="shared" si="1"/>
        <v>24.599999999999998</v>
      </c>
      <c r="AA11" s="5">
        <f t="shared" si="1"/>
        <v>26.4</v>
      </c>
      <c r="AB11" s="5"/>
      <c r="AD11" s="2" t="s">
        <v>10</v>
      </c>
      <c r="AE11" s="3">
        <v>10.1</v>
      </c>
      <c r="AF11" s="7"/>
      <c r="AG11" s="3">
        <v>3.8</v>
      </c>
      <c r="AH11" s="3">
        <v>12.1</v>
      </c>
      <c r="AI11" s="3">
        <v>3.8</v>
      </c>
      <c r="AJ11" s="7"/>
      <c r="AK11" s="3">
        <v>8.5</v>
      </c>
      <c r="AL11" s="3">
        <v>27.3</v>
      </c>
      <c r="AM11" s="3">
        <v>19.8</v>
      </c>
      <c r="AN11" s="6">
        <v>11</v>
      </c>
      <c r="AO11" s="3">
        <v>21.8</v>
      </c>
      <c r="AP11" s="6">
        <v>17</v>
      </c>
      <c r="AQ11" s="3">
        <v>15.5</v>
      </c>
      <c r="AR11" s="7"/>
      <c r="AS11" s="3">
        <v>9.6</v>
      </c>
      <c r="AT11" s="7"/>
      <c r="AU11" s="7"/>
      <c r="AV11" s="7"/>
      <c r="AW11" s="3">
        <v>5.9</v>
      </c>
      <c r="AX11" s="3">
        <v>6.6</v>
      </c>
      <c r="AY11" s="3">
        <v>9.6999999999999993</v>
      </c>
      <c r="AZ11" s="3">
        <v>16.600000000000001</v>
      </c>
      <c r="BA11" s="3">
        <v>16.100000000000001</v>
      </c>
      <c r="BB11" s="7"/>
      <c r="BC11" s="7"/>
      <c r="BD11" s="7"/>
      <c r="BE11" s="3">
        <v>9.5</v>
      </c>
      <c r="BF11" s="7"/>
      <c r="BG11" s="7"/>
      <c r="BH11" s="3">
        <v>6.9</v>
      </c>
      <c r="BI11" s="7"/>
      <c r="BJ11" s="3">
        <v>16.600000000000001</v>
      </c>
      <c r="BK11" s="7"/>
      <c r="BL11" s="7"/>
      <c r="BM11" s="3">
        <v>15.7</v>
      </c>
      <c r="BN11" s="3">
        <v>28.4</v>
      </c>
    </row>
    <row r="12" spans="1:66" x14ac:dyDescent="0.35">
      <c r="A12" s="2" t="s">
        <v>22</v>
      </c>
      <c r="B12" s="3">
        <v>61.1</v>
      </c>
      <c r="C12" s="3">
        <v>31.6</v>
      </c>
      <c r="D12" s="3">
        <v>29.5</v>
      </c>
      <c r="E12" s="3">
        <v>28.7</v>
      </c>
      <c r="F12" s="3">
        <v>32.9</v>
      </c>
      <c r="G12" s="3">
        <v>27.1</v>
      </c>
      <c r="H12" s="3">
        <v>18.8</v>
      </c>
      <c r="I12" s="6">
        <v>26</v>
      </c>
      <c r="J12" s="3">
        <v>22.5</v>
      </c>
      <c r="K12" s="3">
        <v>21.8</v>
      </c>
      <c r="L12" s="3">
        <v>15.4</v>
      </c>
      <c r="P12" s="9" t="s">
        <v>57</v>
      </c>
      <c r="Q12" s="5">
        <f t="shared" ref="Q12:AA12" si="2">MAX(0,Q7-(1.5*Q10))</f>
        <v>0</v>
      </c>
      <c r="R12" s="5">
        <f t="shared" si="2"/>
        <v>0</v>
      </c>
      <c r="S12" s="5">
        <f t="shared" si="2"/>
        <v>0</v>
      </c>
      <c r="T12" s="5">
        <f t="shared" si="2"/>
        <v>0</v>
      </c>
      <c r="U12" s="5">
        <f t="shared" si="2"/>
        <v>0</v>
      </c>
      <c r="V12" s="5">
        <f t="shared" si="2"/>
        <v>0</v>
      </c>
      <c r="W12" s="5">
        <f t="shared" si="2"/>
        <v>0</v>
      </c>
      <c r="X12" s="5">
        <f t="shared" si="2"/>
        <v>0</v>
      </c>
      <c r="Y12" s="5">
        <f t="shared" si="2"/>
        <v>0</v>
      </c>
      <c r="Z12" s="5">
        <f t="shared" si="2"/>
        <v>0</v>
      </c>
      <c r="AA12" s="5">
        <f t="shared" si="2"/>
        <v>0</v>
      </c>
      <c r="AB12" s="5"/>
      <c r="AD12" s="2" t="s">
        <v>11</v>
      </c>
      <c r="AE12" s="3">
        <v>10.4</v>
      </c>
      <c r="AF12" s="7"/>
      <c r="AG12" s="3">
        <v>5.7</v>
      </c>
      <c r="AH12" s="3">
        <v>10.8</v>
      </c>
      <c r="AI12" s="3">
        <v>3.6</v>
      </c>
      <c r="AJ12" s="7"/>
      <c r="AK12" s="3">
        <v>9.1999999999999993</v>
      </c>
      <c r="AL12" s="6">
        <v>30</v>
      </c>
      <c r="AM12" s="3">
        <v>19.8</v>
      </c>
      <c r="AN12" s="3">
        <v>11.2</v>
      </c>
      <c r="AO12" s="3">
        <v>15.4</v>
      </c>
      <c r="AP12" s="3">
        <v>19.399999999999999</v>
      </c>
      <c r="AQ12" s="3">
        <v>14.9</v>
      </c>
      <c r="AR12" s="7"/>
      <c r="AS12" s="3">
        <v>7.8</v>
      </c>
      <c r="AT12" s="7"/>
      <c r="AU12" s="6">
        <v>9</v>
      </c>
      <c r="AV12" s="7"/>
      <c r="AW12" s="3">
        <v>6.5</v>
      </c>
      <c r="AX12" s="3">
        <v>6.3</v>
      </c>
      <c r="AY12" s="3">
        <v>6.5</v>
      </c>
      <c r="AZ12" s="3">
        <v>18.899999999999999</v>
      </c>
      <c r="BA12" s="3">
        <v>18.5</v>
      </c>
      <c r="BB12" s="7"/>
      <c r="BC12" s="7"/>
      <c r="BD12" s="7"/>
      <c r="BE12" s="3">
        <v>13.8</v>
      </c>
      <c r="BF12" s="7"/>
      <c r="BG12" s="7"/>
      <c r="BH12" s="3">
        <v>9.6</v>
      </c>
      <c r="BI12" s="7"/>
      <c r="BJ12" s="3">
        <v>26.1</v>
      </c>
      <c r="BK12" s="7"/>
      <c r="BL12" s="7"/>
      <c r="BM12" s="3">
        <v>28.8</v>
      </c>
      <c r="BN12" s="6">
        <v>25</v>
      </c>
    </row>
    <row r="13" spans="1:66" x14ac:dyDescent="0.35">
      <c r="A13" s="2" t="s">
        <v>23</v>
      </c>
      <c r="B13" s="3">
        <v>31.3</v>
      </c>
      <c r="C13" s="3">
        <v>34.299999999999997</v>
      </c>
      <c r="D13" s="3">
        <v>34.4</v>
      </c>
      <c r="E13" s="3">
        <v>28.5</v>
      </c>
      <c r="F13" s="3">
        <v>27.2</v>
      </c>
      <c r="G13" s="3">
        <v>25.4</v>
      </c>
      <c r="H13" s="3">
        <v>20.100000000000001</v>
      </c>
      <c r="I13" s="3">
        <v>26.5</v>
      </c>
      <c r="J13" s="3">
        <v>23.3</v>
      </c>
      <c r="K13" s="6">
        <v>17</v>
      </c>
      <c r="L13" s="3">
        <v>19.399999999999999</v>
      </c>
      <c r="P13" s="9" t="s">
        <v>58</v>
      </c>
      <c r="Q13" s="5">
        <f t="shared" ref="Q13:AA13" si="3">Q8+(1.5*Q10)</f>
        <v>59.987499999999997</v>
      </c>
      <c r="R13" s="5">
        <f t="shared" si="3"/>
        <v>61.787500000000009</v>
      </c>
      <c r="S13" s="5">
        <f t="shared" si="3"/>
        <v>58.900000000000006</v>
      </c>
      <c r="T13" s="5">
        <f t="shared" si="3"/>
        <v>60.25</v>
      </c>
      <c r="U13" s="5">
        <f t="shared" si="3"/>
        <v>52.737499999999997</v>
      </c>
      <c r="V13" s="5">
        <f t="shared" si="3"/>
        <v>49.6875</v>
      </c>
      <c r="W13" s="5">
        <f t="shared" si="3"/>
        <v>38.75</v>
      </c>
      <c r="X13" s="5">
        <f t="shared" si="3"/>
        <v>57.8</v>
      </c>
      <c r="Y13" s="5">
        <f t="shared" si="3"/>
        <v>46.475000000000009</v>
      </c>
      <c r="Z13" s="5">
        <f t="shared" si="3"/>
        <v>29.600000000000009</v>
      </c>
      <c r="AA13" s="5">
        <f t="shared" si="3"/>
        <v>36.799999999999997</v>
      </c>
      <c r="AB13" s="5"/>
    </row>
    <row r="14" spans="1:66" x14ac:dyDescent="0.35">
      <c r="A14" s="2" t="s">
        <v>24</v>
      </c>
      <c r="B14" s="3">
        <v>39.299999999999997</v>
      </c>
      <c r="C14" s="3">
        <v>34.299999999999997</v>
      </c>
      <c r="D14" s="3">
        <v>29.8</v>
      </c>
      <c r="E14" s="3">
        <v>28.9</v>
      </c>
      <c r="F14" s="3">
        <v>24.1</v>
      </c>
      <c r="G14" s="3">
        <v>19.3</v>
      </c>
      <c r="H14" s="3">
        <v>14.4</v>
      </c>
      <c r="I14" s="3">
        <v>16.8</v>
      </c>
      <c r="J14" s="6">
        <v>15</v>
      </c>
      <c r="K14" s="3">
        <v>15.5</v>
      </c>
      <c r="L14" s="3">
        <v>14.9</v>
      </c>
      <c r="AD14" s="53" t="s">
        <v>117</v>
      </c>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c r="BJ14" s="53"/>
      <c r="BK14" s="53"/>
      <c r="BL14" s="53"/>
      <c r="BM14" s="53"/>
      <c r="BN14" s="53"/>
    </row>
    <row r="15" spans="1:66" x14ac:dyDescent="0.35">
      <c r="A15" s="2" t="s">
        <v>25</v>
      </c>
      <c r="B15" s="3">
        <v>18.5</v>
      </c>
      <c r="C15" s="3">
        <v>15.3</v>
      </c>
      <c r="D15" s="3">
        <v>14.9</v>
      </c>
      <c r="E15" s="3">
        <v>16.2</v>
      </c>
      <c r="F15" s="3">
        <v>17.899999999999999</v>
      </c>
      <c r="G15" s="7"/>
      <c r="H15" s="7"/>
      <c r="I15" s="7"/>
      <c r="J15" s="7"/>
      <c r="K15" s="7"/>
      <c r="L15" s="7"/>
      <c r="AD15" s="1"/>
      <c r="AE15" t="s">
        <v>12</v>
      </c>
      <c r="AF15" t="s">
        <v>13</v>
      </c>
      <c r="AG15" t="s">
        <v>14</v>
      </c>
      <c r="AH15" t="s">
        <v>15</v>
      </c>
      <c r="AI15" t="s">
        <v>16</v>
      </c>
      <c r="AJ15" t="s">
        <v>17</v>
      </c>
      <c r="AK15" t="s">
        <v>18</v>
      </c>
      <c r="AL15" t="s">
        <v>19</v>
      </c>
      <c r="AM15" t="s">
        <v>20</v>
      </c>
      <c r="AN15" t="s">
        <v>21</v>
      </c>
      <c r="AO15" t="s">
        <v>22</v>
      </c>
      <c r="AP15" t="s">
        <v>23</v>
      </c>
      <c r="AQ15" t="s">
        <v>24</v>
      </c>
      <c r="AR15" t="s">
        <v>25</v>
      </c>
      <c r="AS15" t="s">
        <v>26</v>
      </c>
      <c r="AT15" t="s">
        <v>27</v>
      </c>
      <c r="AU15" t="s">
        <v>28</v>
      </c>
      <c r="AV15" t="s">
        <v>29</v>
      </c>
      <c r="AW15" t="s">
        <v>30</v>
      </c>
      <c r="AX15" t="s">
        <v>31</v>
      </c>
      <c r="AY15" t="s">
        <v>32</v>
      </c>
      <c r="AZ15" t="s">
        <v>33</v>
      </c>
      <c r="BA15" t="s">
        <v>34</v>
      </c>
      <c r="BB15" t="s">
        <v>35</v>
      </c>
      <c r="BC15" t="s">
        <v>36</v>
      </c>
      <c r="BD15" t="s">
        <v>37</v>
      </c>
      <c r="BE15" t="s">
        <v>38</v>
      </c>
      <c r="BF15" t="s">
        <v>39</v>
      </c>
      <c r="BG15" t="s">
        <v>40</v>
      </c>
      <c r="BH15" t="s">
        <v>41</v>
      </c>
      <c r="BI15" t="s">
        <v>42</v>
      </c>
      <c r="BJ15" t="s">
        <v>43</v>
      </c>
      <c r="BK15" t="s">
        <v>44</v>
      </c>
      <c r="BL15" t="s">
        <v>45</v>
      </c>
      <c r="BM15" t="s">
        <v>46</v>
      </c>
      <c r="BN15" t="s">
        <v>47</v>
      </c>
    </row>
    <row r="16" spans="1:66" x14ac:dyDescent="0.35">
      <c r="A16" s="2" t="s">
        <v>26</v>
      </c>
      <c r="B16" s="3">
        <v>19.100000000000001</v>
      </c>
      <c r="C16" s="6">
        <v>14</v>
      </c>
      <c r="D16" s="3">
        <v>13.7</v>
      </c>
      <c r="E16" s="6">
        <v>8</v>
      </c>
      <c r="F16" s="3">
        <v>8.8000000000000007</v>
      </c>
      <c r="G16" s="3">
        <v>10.9</v>
      </c>
      <c r="H16" s="3">
        <v>6.6</v>
      </c>
      <c r="I16" s="3">
        <v>7.9</v>
      </c>
      <c r="J16" s="3">
        <v>8.6</v>
      </c>
      <c r="K16" s="3">
        <v>9.6</v>
      </c>
      <c r="L16" s="3">
        <v>7.8</v>
      </c>
      <c r="P16" s="25" t="s">
        <v>119</v>
      </c>
      <c r="Q16" s="25"/>
      <c r="AD16" s="4" t="s">
        <v>48</v>
      </c>
      <c r="AE16">
        <f>AVERAGE(AE2:AE12)</f>
        <v>12.836363636363638</v>
      </c>
      <c r="AF16">
        <f>AVERAGE(AF2:AF12)</f>
        <v>18.350000000000001</v>
      </c>
      <c r="AG16">
        <f>AVERAGE(AG2:AG12)</f>
        <v>7.2818181818181822</v>
      </c>
      <c r="AH16">
        <f>AVERAGE(AH2:AH12)</f>
        <v>11.41</v>
      </c>
      <c r="AI16">
        <f>AVERAGE(AI2:AI12)</f>
        <v>3.8899999999999997</v>
      </c>
      <c r="AJ16">
        <f>AVERAGE(AJ2:AJ12)</f>
        <v>16.399999999999999</v>
      </c>
      <c r="AK16">
        <f>AVERAGE(AK2:AK12)</f>
        <v>10.727272727272727</v>
      </c>
      <c r="AL16">
        <f>AVERAGE(AL2:AL12)</f>
        <v>40.927272727272729</v>
      </c>
      <c r="AM16">
        <f>AVERAGE(AM2:AM12)</f>
        <v>28.627272727272729</v>
      </c>
      <c r="AN16">
        <f>AVERAGE(AN2:AN12)</f>
        <v>13.218181818181817</v>
      </c>
      <c r="AO16">
        <f>AVERAGE(AO2:AO12)</f>
        <v>28.672727272727276</v>
      </c>
      <c r="AP16">
        <f>AVERAGE(AP2:AP12)</f>
        <v>26.127272727272725</v>
      </c>
      <c r="AQ16">
        <f>AVERAGE(AQ2:AQ12)</f>
        <v>22.936363636363637</v>
      </c>
      <c r="AR16">
        <f>AVERAGE(AR2:AR12)</f>
        <v>16.559999999999995</v>
      </c>
      <c r="AS16">
        <f>AVERAGE(AS2:AS12)</f>
        <v>10.454545454545453</v>
      </c>
      <c r="AT16">
        <f>AVERAGE(AT2:AT12)</f>
        <v>11.5</v>
      </c>
      <c r="AU16">
        <f>AVERAGE(AU2:AU12)</f>
        <v>12.633333333333333</v>
      </c>
      <c r="AV16">
        <f>AVERAGE(AV2:AV12)</f>
        <v>9.3000000000000007</v>
      </c>
      <c r="AW16">
        <f>AVERAGE(AW2:AW12)</f>
        <v>6.1636363636363649</v>
      </c>
      <c r="AX16">
        <f>AVERAGE(AX2:AX12)</f>
        <v>6.75</v>
      </c>
      <c r="AY16">
        <f>AVERAGE(AY2:AY12)</f>
        <v>12.636363636363637</v>
      </c>
      <c r="AZ16">
        <f>AVERAGE(AZ2:AZ12)</f>
        <v>24.66363636363636</v>
      </c>
      <c r="BA16">
        <f>AVERAGE(BA2:BA12)</f>
        <v>20.630000000000003</v>
      </c>
      <c r="BB16">
        <f>AVERAGE(BB2:BB12)</f>
        <v>14.128571428571425</v>
      </c>
      <c r="BC16">
        <f>AVERAGE(BC2:BC12)</f>
        <v>26.74</v>
      </c>
      <c r="BD16">
        <f>AVERAGE(BD2:BD12)</f>
        <v>15</v>
      </c>
      <c r="BE16">
        <f>AVERAGE(BE2:BE12)</f>
        <v>11.536363636363637</v>
      </c>
      <c r="BF16" t="e">
        <f>AVERAGE(BF2:BF12)</f>
        <v>#DIV/0!</v>
      </c>
      <c r="BG16">
        <f>AVERAGE(BG2:BG12)</f>
        <v>5.15</v>
      </c>
      <c r="BH16">
        <f>AVERAGE(BH2:BH12)</f>
        <v>7.4909090909090903</v>
      </c>
      <c r="BI16">
        <f>AVERAGE(BI2:BI12)</f>
        <v>9.1142857142857139</v>
      </c>
      <c r="BJ16">
        <f>AVERAGE(BJ2:BJ12)</f>
        <v>24.8</v>
      </c>
      <c r="BK16">
        <f>AVERAGE(BK2:BK12)</f>
        <v>32.833333333333336</v>
      </c>
      <c r="BL16">
        <f>AVERAGE(BL2:BL12)</f>
        <v>51.237499999999997</v>
      </c>
      <c r="BM16">
        <f>AVERAGE(BM2:BM12)</f>
        <v>37.372727272727275</v>
      </c>
      <c r="BN16">
        <f>AVERAGE(BN2:BN12)</f>
        <v>30.34545454545454</v>
      </c>
    </row>
    <row r="17" spans="1:66" x14ac:dyDescent="0.35">
      <c r="A17" s="2" t="s">
        <v>27</v>
      </c>
      <c r="B17" s="7"/>
      <c r="C17" s="7"/>
      <c r="D17" s="7"/>
      <c r="E17" s="7"/>
      <c r="F17" s="7"/>
      <c r="G17" s="7"/>
      <c r="H17" s="7"/>
      <c r="I17" s="7"/>
      <c r="J17" s="3">
        <v>11.5</v>
      </c>
      <c r="K17" s="7"/>
      <c r="L17" s="7"/>
      <c r="P17" t="s">
        <v>65</v>
      </c>
      <c r="Q17" t="s">
        <v>118</v>
      </c>
      <c r="AD17" s="4" t="s">
        <v>49</v>
      </c>
      <c r="AE17">
        <f>MEDIAN(AE2:AE12)</f>
        <v>12.9</v>
      </c>
      <c r="AF17">
        <f>MEDIAN(AF2:AF12)</f>
        <v>18.350000000000001</v>
      </c>
      <c r="AG17">
        <f>MEDIAN(AG2:AG12)</f>
        <v>5.7</v>
      </c>
      <c r="AH17">
        <f>MEDIAN(AH2:AH12)</f>
        <v>11.65</v>
      </c>
      <c r="AI17">
        <f>MEDIAN(AI2:AI12)</f>
        <v>3.75</v>
      </c>
      <c r="AJ17">
        <f>MEDIAN(AJ2:AJ12)</f>
        <v>16.399999999999999</v>
      </c>
      <c r="AK17">
        <f>MEDIAN(AK2:AK12)</f>
        <v>10.199999999999999</v>
      </c>
      <c r="AL17">
        <f>MEDIAN(AL2:AL12)</f>
        <v>40.700000000000003</v>
      </c>
      <c r="AM17">
        <f>MEDIAN(AM2:AM12)</f>
        <v>25.9</v>
      </c>
      <c r="AN17">
        <f>MEDIAN(AN2:AN12)</f>
        <v>12.6</v>
      </c>
      <c r="AO17">
        <f>MEDIAN(AO2:AO12)</f>
        <v>27.1</v>
      </c>
      <c r="AP17">
        <f>MEDIAN(AP2:AP12)</f>
        <v>26.5</v>
      </c>
      <c r="AQ17">
        <f>MEDIAN(AQ2:AQ12)</f>
        <v>19.3</v>
      </c>
      <c r="AR17">
        <f>MEDIAN(AR2:AR12)</f>
        <v>16.2</v>
      </c>
      <c r="AS17">
        <f>MEDIAN(AS2:AS12)</f>
        <v>8.8000000000000007</v>
      </c>
      <c r="AT17">
        <f>MEDIAN(AT2:AT12)</f>
        <v>11.5</v>
      </c>
      <c r="AU17">
        <f>MEDIAN(AU2:AU12)</f>
        <v>11.3</v>
      </c>
      <c r="AV17">
        <f>MEDIAN(AV2:AV12)</f>
        <v>9.3000000000000007</v>
      </c>
      <c r="AW17">
        <f>MEDIAN(AW2:AW12)</f>
        <v>6.4</v>
      </c>
      <c r="AX17">
        <f>MEDIAN(AX2:AX12)</f>
        <v>6.6999999999999993</v>
      </c>
      <c r="AY17">
        <f>MEDIAN(AY2:AY12)</f>
        <v>10.4</v>
      </c>
      <c r="AZ17">
        <f>MEDIAN(AZ2:AZ12)</f>
        <v>23.9</v>
      </c>
      <c r="BA17">
        <f>MEDIAN(BA2:BA12)</f>
        <v>18.399999999999999</v>
      </c>
      <c r="BB17">
        <f>MEDIAN(BB2:BB12)</f>
        <v>13.4</v>
      </c>
      <c r="BC17">
        <f>MEDIAN(BC2:BC12)</f>
        <v>26.2</v>
      </c>
      <c r="BD17">
        <f>MEDIAN(BD2:BD12)</f>
        <v>15</v>
      </c>
      <c r="BE17">
        <f>MEDIAN(BE2:BE12)</f>
        <v>11</v>
      </c>
      <c r="BF17" t="e">
        <f>MEDIAN(BF2:BF12)</f>
        <v>#NUM!</v>
      </c>
      <c r="BG17">
        <f>MEDIAN(BG2:BG12)</f>
        <v>5.3000000000000007</v>
      </c>
      <c r="BH17">
        <f>MEDIAN(BH2:BH12)</f>
        <v>7.2</v>
      </c>
      <c r="BI17">
        <f>MEDIAN(BI2:BI12)</f>
        <v>8.6999999999999993</v>
      </c>
      <c r="BJ17">
        <f>MEDIAN(BJ2:BJ12)</f>
        <v>26.1</v>
      </c>
      <c r="BK17">
        <f>MEDIAN(BK2:BK12)</f>
        <v>29.6</v>
      </c>
      <c r="BL17">
        <f>MEDIAN(BL2:BL12)</f>
        <v>51.599999999999994</v>
      </c>
      <c r="BM17">
        <f>MEDIAN(BM2:BM12)</f>
        <v>34.4</v>
      </c>
      <c r="BN17">
        <f>MEDIAN(BN2:BN12)</f>
        <v>30.1</v>
      </c>
    </row>
    <row r="18" spans="1:66" x14ac:dyDescent="0.35">
      <c r="A18" s="2" t="s">
        <v>28</v>
      </c>
      <c r="B18" s="3">
        <v>18.100000000000001</v>
      </c>
      <c r="C18" s="3">
        <v>16.8</v>
      </c>
      <c r="D18" s="3">
        <v>11.3</v>
      </c>
      <c r="E18" s="7"/>
      <c r="F18" s="7"/>
      <c r="G18" s="7"/>
      <c r="H18" s="3">
        <v>9.3000000000000007</v>
      </c>
      <c r="I18" s="7"/>
      <c r="J18" s="3">
        <v>11.3</v>
      </c>
      <c r="K18" s="7"/>
      <c r="L18" s="6">
        <v>9</v>
      </c>
      <c r="P18">
        <v>2013</v>
      </c>
      <c r="Q18" s="5">
        <f>AVERAGE(B2:B37)</f>
        <v>25.536666666666669</v>
      </c>
      <c r="AD18" s="4" t="s">
        <v>50</v>
      </c>
      <c r="AE18">
        <f>_xlfn.STDEV.P(AE1:AE12)</f>
        <v>2.7628288293876984</v>
      </c>
      <c r="AF18">
        <f>_xlfn.STDEV.P(AF1:AF12)</f>
        <v>0.65000000000000036</v>
      </c>
      <c r="AG18">
        <f>_xlfn.STDEV.P(AG1:AG12)</f>
        <v>3.8273698972765247</v>
      </c>
      <c r="AH18">
        <f>_xlfn.STDEV.P(AH1:AH12)</f>
        <v>1.873739576355268</v>
      </c>
      <c r="AI18">
        <f>_xlfn.STDEV.P(AI1:AI12)</f>
        <v>0.4657252408878037</v>
      </c>
      <c r="AJ18">
        <f>_xlfn.STDEV.P(AJ1:AJ12)</f>
        <v>0</v>
      </c>
      <c r="AK18">
        <f>_xlfn.STDEV.P(AK1:AK12)</f>
        <v>2.5139938920483162</v>
      </c>
      <c r="AL18">
        <f>_xlfn.STDEV.P(AL1:AL12)</f>
        <v>7.6080209957040834</v>
      </c>
      <c r="AM18">
        <f>_xlfn.STDEV.P(AM1:AM12)</f>
        <v>7.7215272758097759</v>
      </c>
      <c r="AN18">
        <f>_xlfn.STDEV.P(AN1:AN12)</f>
        <v>1.7266984691328888</v>
      </c>
      <c r="AO18">
        <f>_xlfn.STDEV.P(AO1:AO12)</f>
        <v>11.470285001538926</v>
      </c>
      <c r="AP18">
        <f>_xlfn.STDEV.P(AP1:AP12)</f>
        <v>5.5785450871402293</v>
      </c>
      <c r="AQ18">
        <f>_xlfn.STDEV.P(AQ1:AQ12)</f>
        <v>8.461385307519917</v>
      </c>
      <c r="AR18">
        <f>_xlfn.STDEV.P(AR1:AR12)</f>
        <v>1.4164744967700613</v>
      </c>
      <c r="AS18">
        <f>_xlfn.STDEV.P(AS1:AS12)</f>
        <v>3.5599702849535286</v>
      </c>
      <c r="AT18">
        <f>_xlfn.STDEV.P(AT1:AT12)</f>
        <v>0</v>
      </c>
      <c r="AU18">
        <f>_xlfn.STDEV.P(AU1:AU12)</f>
        <v>3.5382041898241186</v>
      </c>
      <c r="AV18">
        <f>_xlfn.STDEV.P(AV1:AV12)</f>
        <v>0.60000000000000053</v>
      </c>
      <c r="AW18">
        <f>_xlfn.STDEV.P(AW1:AW12)</f>
        <v>1.0359648355498607</v>
      </c>
      <c r="AX18">
        <f>_xlfn.STDEV.P(AX1:AX12)</f>
        <v>0.71028163428318924</v>
      </c>
      <c r="AY18">
        <f>_xlfn.STDEV.P(AY1:AY12)</f>
        <v>5.0062275267497336</v>
      </c>
      <c r="AZ18">
        <f>_xlfn.STDEV.P(AZ1:AZ12)</f>
        <v>6.4077045566997466</v>
      </c>
      <c r="BA18">
        <f>_xlfn.STDEV.P(BA1:BA12)</f>
        <v>6.5837755125763522</v>
      </c>
      <c r="BB18">
        <f>_xlfn.STDEV.P(BB1:BB12)</f>
        <v>5.2919654155317142</v>
      </c>
      <c r="BC18">
        <f>_xlfn.STDEV.P(BC1:BC12)</f>
        <v>3.1759093186046954</v>
      </c>
      <c r="BD18">
        <f>_xlfn.STDEV.P(BD1:BD12)</f>
        <v>0</v>
      </c>
      <c r="BE18">
        <f>_xlfn.STDEV.P(BE1:BE12)</f>
        <v>2.0812027673145339</v>
      </c>
      <c r="BF18" t="e">
        <f>_xlfn.STDEV.P(BF1:BF12)</f>
        <v>#DIV/0!</v>
      </c>
      <c r="BG18">
        <f>_xlfn.STDEV.P(BG1:BG12)</f>
        <v>0.45552167895721474</v>
      </c>
      <c r="BH18">
        <f>_xlfn.STDEV.P(BH1:BH12)</f>
        <v>0.99494590575162112</v>
      </c>
      <c r="BI18">
        <f>_xlfn.STDEV.P(BI1:BI12)</f>
        <v>1.7787865618598147</v>
      </c>
      <c r="BJ18">
        <f>_xlfn.STDEV.P(BJ1:BJ12)</f>
        <v>6.2327094161902536</v>
      </c>
      <c r="BK18">
        <f>_xlfn.STDEV.P(BK1:BK12)</f>
        <v>5.8162607308208765</v>
      </c>
      <c r="BL18">
        <f>_xlfn.STDEV.P(BL1:BL12)</f>
        <v>9.0713749646897668</v>
      </c>
      <c r="BM18">
        <f>_xlfn.STDEV.P(BM1:BM12)</f>
        <v>12.933964512728828</v>
      </c>
      <c r="BN18">
        <f>_xlfn.STDEV.P(BN1:BN12)</f>
        <v>3.317272602705637</v>
      </c>
    </row>
    <row r="19" spans="1:66" x14ac:dyDescent="0.35">
      <c r="A19" s="2" t="s">
        <v>29</v>
      </c>
      <c r="B19" s="3">
        <v>8.6999999999999993</v>
      </c>
      <c r="C19" s="7"/>
      <c r="D19" s="7"/>
      <c r="E19" s="7"/>
      <c r="F19" s="7"/>
      <c r="G19" s="7"/>
      <c r="H19" s="7"/>
      <c r="I19" s="3">
        <v>9.9</v>
      </c>
      <c r="J19" s="7"/>
      <c r="K19" s="7"/>
      <c r="L19" s="7"/>
      <c r="P19">
        <v>2014</v>
      </c>
      <c r="Q19" s="5">
        <f>AVERAGE(C2:C37)</f>
        <v>22.857142857142858</v>
      </c>
      <c r="AD19" s="4" t="s">
        <v>51</v>
      </c>
      <c r="AE19">
        <f>MIN(AE2:AE12)</f>
        <v>9.1999999999999993</v>
      </c>
      <c r="AF19">
        <f>MIN(AF2:AF12)</f>
        <v>17.7</v>
      </c>
      <c r="AG19">
        <f>MIN(AG2:AG12)</f>
        <v>3.8</v>
      </c>
      <c r="AH19">
        <f>MIN(AH2:AH12)</f>
        <v>7.8</v>
      </c>
      <c r="AI19">
        <f>MIN(AI2:AI12)</f>
        <v>3.1</v>
      </c>
      <c r="AJ19">
        <f>MIN(AJ2:AJ12)</f>
        <v>16.399999999999999</v>
      </c>
      <c r="AK19">
        <f>MIN(AK2:AK12)</f>
        <v>7.8</v>
      </c>
      <c r="AL19">
        <f>MIN(AL2:AL12)</f>
        <v>27.3</v>
      </c>
      <c r="AM19">
        <f>MIN(AM2:AM12)</f>
        <v>19.8</v>
      </c>
      <c r="AN19">
        <f>MIN(AN2:AN12)</f>
        <v>11</v>
      </c>
      <c r="AO19">
        <f>MIN(AO2:AO12)</f>
        <v>15.4</v>
      </c>
      <c r="AP19">
        <f>MIN(AP2:AP12)</f>
        <v>17</v>
      </c>
      <c r="AQ19">
        <f>MIN(AQ2:AQ12)</f>
        <v>14.4</v>
      </c>
      <c r="AR19">
        <f>MIN(AR2:AR12)</f>
        <v>14.9</v>
      </c>
      <c r="AS19">
        <f>MIN(AS2:AS12)</f>
        <v>6.6</v>
      </c>
      <c r="AT19">
        <f>MIN(AT2:AT12)</f>
        <v>11.5</v>
      </c>
      <c r="AU19">
        <f>MIN(AU2:AU12)</f>
        <v>9</v>
      </c>
      <c r="AV19">
        <f>MIN(AV2:AV12)</f>
        <v>8.6999999999999993</v>
      </c>
      <c r="AW19">
        <f>MIN(AW2:AW12)</f>
        <v>4.5</v>
      </c>
      <c r="AX19">
        <f>MIN(AX2:AX12)</f>
        <v>5.8</v>
      </c>
      <c r="AY19">
        <f>MIN(AY2:AY12)</f>
        <v>6.5</v>
      </c>
      <c r="AZ19">
        <f>MIN(AZ2:AZ12)</f>
        <v>16.600000000000001</v>
      </c>
      <c r="BA19">
        <f>MIN(BA2:BA12)</f>
        <v>13.5</v>
      </c>
      <c r="BB19">
        <f>MIN(BB2:BB12)</f>
        <v>8.6</v>
      </c>
      <c r="BC19">
        <f>MIN(BC2:BC12)</f>
        <v>23.2</v>
      </c>
      <c r="BD19">
        <f>MIN(BD2:BD12)</f>
        <v>15</v>
      </c>
      <c r="BE19">
        <f>MIN(BE2:BE12)</f>
        <v>8.4</v>
      </c>
      <c r="BF19">
        <f>MIN(BF2:BF12)</f>
        <v>0</v>
      </c>
      <c r="BG19">
        <f>MIN(BG2:BG12)</f>
        <v>4.4000000000000004</v>
      </c>
      <c r="BH19">
        <f>MIN(BH2:BH12)</f>
        <v>6.3</v>
      </c>
      <c r="BI19">
        <f>MIN(BI2:BI12)</f>
        <v>7.5</v>
      </c>
      <c r="BJ19">
        <f>MIN(BJ2:BJ12)</f>
        <v>16.600000000000001</v>
      </c>
      <c r="BK19">
        <f>MIN(BK2:BK12)</f>
        <v>27.9</v>
      </c>
      <c r="BL19">
        <f>MIN(BL2:BL12)</f>
        <v>37.299999999999997</v>
      </c>
      <c r="BM19">
        <f>MIN(BM2:BM12)</f>
        <v>15.7</v>
      </c>
      <c r="BN19">
        <f>MIN(BN2:BN12)</f>
        <v>25</v>
      </c>
    </row>
    <row r="20" spans="1:66" x14ac:dyDescent="0.35">
      <c r="A20" s="2" t="s">
        <v>30</v>
      </c>
      <c r="B20" s="3">
        <v>7.9</v>
      </c>
      <c r="C20" s="3">
        <v>7.6</v>
      </c>
      <c r="D20" s="3">
        <v>6.4</v>
      </c>
      <c r="E20" s="3">
        <v>6.1</v>
      </c>
      <c r="F20" s="3">
        <v>5.2</v>
      </c>
      <c r="G20" s="3">
        <v>4.5</v>
      </c>
      <c r="H20" s="3">
        <v>4.5999999999999996</v>
      </c>
      <c r="I20" s="3">
        <v>6.4</v>
      </c>
      <c r="J20" s="3">
        <v>6.7</v>
      </c>
      <c r="K20" s="3">
        <v>5.9</v>
      </c>
      <c r="L20" s="3">
        <v>6.5</v>
      </c>
      <c r="P20">
        <v>2015</v>
      </c>
      <c r="Q20" s="5">
        <f>AVERAGE(D2:D37)</f>
        <v>20.499999999999996</v>
      </c>
      <c r="AD20" s="8" t="s">
        <v>52</v>
      </c>
      <c r="AE20">
        <f>_xlfn.QUARTILE.EXC(AE2:AE12,1)</f>
        <v>10.199999999999999</v>
      </c>
      <c r="AF20" t="e">
        <f>_xlfn.QUARTILE.EXC(AF2:AF12,1)</f>
        <v>#NUM!</v>
      </c>
      <c r="AG20">
        <f>_xlfn.QUARTILE.EXC(AG2:AG12,1)</f>
        <v>3.9</v>
      </c>
      <c r="AH20">
        <f>_xlfn.QUARTILE.EXC(AH2:AH12,1)</f>
        <v>9.8000000000000007</v>
      </c>
      <c r="AI20">
        <f>_xlfn.QUARTILE.EXC(AI2:AI12,1)</f>
        <v>3.6</v>
      </c>
      <c r="AJ20" t="e">
        <f>_xlfn.QUARTILE.EXC(AJ2:AJ12,1)</f>
        <v>#NUM!</v>
      </c>
      <c r="AK20">
        <f>_xlfn.QUARTILE.EXC(AK2:AK12,1)</f>
        <v>8.5</v>
      </c>
      <c r="AL20">
        <f>_xlfn.QUARTILE.EXC(AL2:AL12,1)</f>
        <v>34</v>
      </c>
      <c r="AM20">
        <f>_xlfn.QUARTILE.EXC(AM2:AM12,1)</f>
        <v>21.9</v>
      </c>
      <c r="AN20">
        <f>_xlfn.QUARTILE.EXC(AN2:AN12,1)</f>
        <v>11.6</v>
      </c>
      <c r="AO20">
        <f>_xlfn.QUARTILE.EXC(AO2:AO12,1)</f>
        <v>21.8</v>
      </c>
      <c r="AP20">
        <f>_xlfn.QUARTILE.EXC(AP2:AP12,1)</f>
        <v>20.100000000000001</v>
      </c>
      <c r="AQ20">
        <f>_xlfn.QUARTILE.EXC(AQ2:AQ12,1)</f>
        <v>15</v>
      </c>
      <c r="AR20">
        <f>_xlfn.QUARTILE.EXC(AR2:AR12,1)</f>
        <v>15.100000000000001</v>
      </c>
      <c r="AS20">
        <f>_xlfn.QUARTILE.EXC(AS2:AS12,1)</f>
        <v>7.9</v>
      </c>
      <c r="AT20" t="e">
        <f>_xlfn.QUARTILE.EXC(AT2:AT12,1)</f>
        <v>#NUM!</v>
      </c>
      <c r="AU20">
        <f>_xlfn.QUARTILE.EXC(AU2:AU12,1)</f>
        <v>9.2250000000000014</v>
      </c>
      <c r="AV20" t="e">
        <f>_xlfn.QUARTILE.EXC(AV2:AV12,1)</f>
        <v>#NUM!</v>
      </c>
      <c r="AW20">
        <f>_xlfn.QUARTILE.EXC(AW2:AW12,1)</f>
        <v>5.2</v>
      </c>
      <c r="AX20">
        <f>_xlfn.QUARTILE.EXC(AX2:AX12,1)</f>
        <v>6.125</v>
      </c>
      <c r="AY20">
        <f>_xlfn.QUARTILE.EXC(AY2:AY12,1)</f>
        <v>9.6999999999999993</v>
      </c>
      <c r="AZ20">
        <f>_xlfn.QUARTILE.EXC(AZ2:AZ12,1)</f>
        <v>18.899999999999999</v>
      </c>
      <c r="BA20">
        <f>_xlfn.QUARTILE.EXC(BA2:BA12,1)</f>
        <v>14.925000000000001</v>
      </c>
      <c r="BB20">
        <f>_xlfn.QUARTILE.EXC(BB2:BB12,1)</f>
        <v>9.1</v>
      </c>
      <c r="BC20">
        <f>_xlfn.QUARTILE.EXC(BC2:BC12,1)</f>
        <v>23.35</v>
      </c>
      <c r="BD20" t="e">
        <f>_xlfn.QUARTILE.EXC(BD2:BD12,1)</f>
        <v>#NUM!</v>
      </c>
      <c r="BE20">
        <f>_xlfn.QUARTILE.EXC(BE2:BE12,1)</f>
        <v>9.5</v>
      </c>
      <c r="BF20" t="e">
        <f>_xlfn.QUARTILE.EXC(BF2:BF12,1)</f>
        <v>#NUM!</v>
      </c>
      <c r="BG20">
        <f>_xlfn.QUARTILE.EXC(BG2:BG12,1)</f>
        <v>4.6000000000000005</v>
      </c>
      <c r="BH20">
        <f>_xlfn.QUARTILE.EXC(BH2:BH12,1)</f>
        <v>6.9</v>
      </c>
      <c r="BI20">
        <f>_xlfn.QUARTILE.EXC(BI2:BI12,1)</f>
        <v>7.8</v>
      </c>
      <c r="BJ20">
        <f>_xlfn.QUARTILE.EXC(BJ2:BJ12,1)</f>
        <v>16.600000000000001</v>
      </c>
      <c r="BK20">
        <f>_xlfn.QUARTILE.EXC(BK2:BK12,1)</f>
        <v>27.9</v>
      </c>
      <c r="BL20">
        <f>_xlfn.QUARTILE.EXC(BL2:BL12,1)</f>
        <v>41.924999999999997</v>
      </c>
      <c r="BM20">
        <f>_xlfn.QUARTILE.EXC(BM2:BM12,1)</f>
        <v>28.8</v>
      </c>
      <c r="BN20">
        <f>_xlfn.QUARTILE.EXC(BN2:BN12,1)</f>
        <v>27.7</v>
      </c>
    </row>
    <row r="21" spans="1:66" x14ac:dyDescent="0.35">
      <c r="A21" s="2" t="s">
        <v>31</v>
      </c>
      <c r="B21" s="7"/>
      <c r="C21" s="3">
        <v>7.2</v>
      </c>
      <c r="D21" s="6">
        <v>8</v>
      </c>
      <c r="E21" s="3">
        <v>6.2</v>
      </c>
      <c r="F21" s="3">
        <v>5.8</v>
      </c>
      <c r="G21" s="3">
        <v>6.9</v>
      </c>
      <c r="H21" s="3">
        <v>5.9</v>
      </c>
      <c r="I21" s="3">
        <v>6.8</v>
      </c>
      <c r="J21" s="3">
        <v>7.8</v>
      </c>
      <c r="K21" s="3">
        <v>6.6</v>
      </c>
      <c r="L21" s="3">
        <v>6.3</v>
      </c>
      <c r="P21">
        <v>2016</v>
      </c>
      <c r="Q21" s="5">
        <f>AVERAGE(E2:E37)</f>
        <v>19.514814814814809</v>
      </c>
      <c r="AD21" s="8" t="s">
        <v>53</v>
      </c>
      <c r="AE21">
        <f>_xlfn.QUARTILE.EXC(AE2:AE12,3)</f>
        <v>15.1</v>
      </c>
      <c r="AF21" t="e">
        <f>_xlfn.QUARTILE.EXC(AF2:AF12,3)</f>
        <v>#NUM!</v>
      </c>
      <c r="AG21">
        <f>_xlfn.QUARTILE.EXC(AG2:AG12,3)</f>
        <v>11.8</v>
      </c>
      <c r="AH21">
        <f>_xlfn.QUARTILE.EXC(AH2:AH12,3)</f>
        <v>12.675000000000001</v>
      </c>
      <c r="AI21">
        <f>_xlfn.QUARTILE.EXC(AI2:AI12,3)</f>
        <v>4.4250000000000007</v>
      </c>
      <c r="AJ21" t="e">
        <f>_xlfn.QUARTILE.EXC(AJ2:AJ12,3)</f>
        <v>#NUM!</v>
      </c>
      <c r="AK21">
        <f>_xlfn.QUARTILE.EXC(AK2:AK12,3)</f>
        <v>12.3</v>
      </c>
      <c r="AL21">
        <f>_xlfn.QUARTILE.EXC(AL2:AL12,3)</f>
        <v>48.4</v>
      </c>
      <c r="AM21">
        <f>_xlfn.QUARTILE.EXC(AM2:AM12,3)</f>
        <v>35.9</v>
      </c>
      <c r="AN21">
        <f>_xlfn.QUARTILE.EXC(AN2:AN12,3)</f>
        <v>15.4</v>
      </c>
      <c r="AO21">
        <f>_xlfn.QUARTILE.EXC(AO2:AO12,3)</f>
        <v>31.6</v>
      </c>
      <c r="AP21">
        <f>_xlfn.QUARTILE.EXC(AP2:AP12,3)</f>
        <v>31.3</v>
      </c>
      <c r="AQ21">
        <f>_xlfn.QUARTILE.EXC(AQ2:AQ12,3)</f>
        <v>29.8</v>
      </c>
      <c r="AR21">
        <f>_xlfn.QUARTILE.EXC(AR2:AR12,3)</f>
        <v>18.2</v>
      </c>
      <c r="AS21">
        <f>_xlfn.QUARTILE.EXC(AS2:AS12,3)</f>
        <v>13.7</v>
      </c>
      <c r="AT21" t="e">
        <f>_xlfn.QUARTILE.EXC(AT2:AT12,3)</f>
        <v>#NUM!</v>
      </c>
      <c r="AU21">
        <f>_xlfn.QUARTILE.EXC(AU2:AU12,3)</f>
        <v>17.125</v>
      </c>
      <c r="AV21" t="e">
        <f>_xlfn.QUARTILE.EXC(AV2:AV12,3)</f>
        <v>#NUM!</v>
      </c>
      <c r="AW21">
        <f>_xlfn.QUARTILE.EXC(AW2:AW12,3)</f>
        <v>6.7</v>
      </c>
      <c r="AX21">
        <f>_xlfn.QUARTILE.EXC(AX2:AX12,3)</f>
        <v>7.35</v>
      </c>
      <c r="AY21">
        <f>_xlfn.QUARTILE.EXC(AY2:AY12,3)</f>
        <v>17</v>
      </c>
      <c r="AZ21">
        <f>_xlfn.QUARTILE.EXC(AZ2:AZ12,3)</f>
        <v>29.8</v>
      </c>
      <c r="BA21">
        <f>_xlfn.QUARTILE.EXC(BA2:BA12,3)</f>
        <v>25.225000000000001</v>
      </c>
      <c r="BB21">
        <f>_xlfn.QUARTILE.EXC(BB2:BB12,3)</f>
        <v>21.2</v>
      </c>
      <c r="BC21">
        <f>_xlfn.QUARTILE.EXC(BC2:BC12,3)</f>
        <v>30.4</v>
      </c>
      <c r="BD21" t="e">
        <f>_xlfn.QUARTILE.EXC(BD2:BD12,3)</f>
        <v>#NUM!</v>
      </c>
      <c r="BE21">
        <f>_xlfn.QUARTILE.EXC(BE2:BE12,3)</f>
        <v>13.8</v>
      </c>
      <c r="BF21" t="e">
        <f>_xlfn.QUARTILE.EXC(BF2:BF12,3)</f>
        <v>#NUM!</v>
      </c>
      <c r="BG21">
        <f>_xlfn.QUARTILE.EXC(BG2:BG12,3)</f>
        <v>5.55</v>
      </c>
      <c r="BH21">
        <f>_xlfn.QUARTILE.EXC(BH2:BH12,3)</f>
        <v>7.7</v>
      </c>
      <c r="BI21">
        <f>_xlfn.QUARTILE.EXC(BI2:BI12,3)</f>
        <v>9.8000000000000007</v>
      </c>
      <c r="BJ21">
        <f>_xlfn.QUARTILE.EXC(BJ2:BJ12,3)</f>
        <v>31.7</v>
      </c>
      <c r="BK21">
        <f>_xlfn.QUARTILE.EXC(BK2:BK12,3)</f>
        <v>41</v>
      </c>
      <c r="BL21">
        <f>_xlfn.QUARTILE.EXC(BL2:BL12,3)</f>
        <v>59.85</v>
      </c>
      <c r="BM21">
        <f>_xlfn.QUARTILE.EXC(BM2:BM12,3)</f>
        <v>50.2</v>
      </c>
      <c r="BN21">
        <f>_xlfn.QUARTILE.EXC(BN2:BN12,3)</f>
        <v>33.6</v>
      </c>
    </row>
    <row r="22" spans="1:66" x14ac:dyDescent="0.35">
      <c r="A22" s="2" t="s">
        <v>32</v>
      </c>
      <c r="B22" s="3">
        <v>23.5</v>
      </c>
      <c r="C22" s="3">
        <v>19.5</v>
      </c>
      <c r="D22" s="6">
        <v>17</v>
      </c>
      <c r="E22" s="3">
        <v>13.4</v>
      </c>
      <c r="F22" s="3">
        <v>11.3</v>
      </c>
      <c r="G22" s="3">
        <v>9.8000000000000007</v>
      </c>
      <c r="H22" s="3">
        <v>7.8</v>
      </c>
      <c r="I22" s="3">
        <v>10.4</v>
      </c>
      <c r="J22" s="3">
        <v>10.1</v>
      </c>
      <c r="K22" s="3">
        <v>9.6999999999999993</v>
      </c>
      <c r="L22" s="3">
        <v>6.5</v>
      </c>
      <c r="P22">
        <v>2017</v>
      </c>
      <c r="Q22" s="5">
        <f>AVERAGE(F2:F37)</f>
        <v>18.380769230769232</v>
      </c>
      <c r="AD22" s="9" t="s">
        <v>54</v>
      </c>
      <c r="AE22">
        <f>MAX(AE2:AE12)</f>
        <v>18.100000000000001</v>
      </c>
      <c r="AF22">
        <f>MAX(AF2:AF12)</f>
        <v>19</v>
      </c>
      <c r="AG22">
        <f>MAX(AG2:AG12)</f>
        <v>14.5</v>
      </c>
      <c r="AH22">
        <f>MAX(AH2:AH12)</f>
        <v>14.8</v>
      </c>
      <c r="AI22">
        <f>MAX(AI2:AI12)</f>
        <v>4.7</v>
      </c>
      <c r="AJ22">
        <f>MAX(AJ2:AJ12)</f>
        <v>16.399999999999999</v>
      </c>
      <c r="AK22">
        <f>MAX(AK2:AK12)</f>
        <v>15.7</v>
      </c>
      <c r="AL22">
        <f>MAX(AL2:AL12)</f>
        <v>49.4</v>
      </c>
      <c r="AM22">
        <f>MAX(AM2:AM12)</f>
        <v>43.6</v>
      </c>
      <c r="AN22">
        <f>MAX(AN2:AN12)</f>
        <v>15.9</v>
      </c>
      <c r="AO22">
        <f>MAX(AO2:AO12)</f>
        <v>61.1</v>
      </c>
      <c r="AP22">
        <f>MAX(AP2:AP12)</f>
        <v>34.4</v>
      </c>
      <c r="AQ22">
        <f>MAX(AQ2:AQ12)</f>
        <v>39.299999999999997</v>
      </c>
      <c r="AR22">
        <f>MAX(AR2:AR12)</f>
        <v>18.5</v>
      </c>
      <c r="AS22">
        <f>MAX(AS2:AS12)</f>
        <v>19.100000000000001</v>
      </c>
      <c r="AT22">
        <f>MAX(AT2:AT12)</f>
        <v>11.5</v>
      </c>
      <c r="AU22">
        <f>MAX(AU2:AU12)</f>
        <v>18.100000000000001</v>
      </c>
      <c r="AV22">
        <f>MAX(AV2:AV12)</f>
        <v>9.9</v>
      </c>
      <c r="AW22">
        <f>MAX(AW2:AW12)</f>
        <v>7.9</v>
      </c>
      <c r="AX22">
        <f>MAX(AX2:AX12)</f>
        <v>8</v>
      </c>
      <c r="AY22">
        <f>MAX(AY2:AY12)</f>
        <v>23.5</v>
      </c>
      <c r="AZ22">
        <f>MAX(AZ2:AZ12)</f>
        <v>37.6</v>
      </c>
      <c r="BA22">
        <f>MAX(BA2:BA12)</f>
        <v>33.200000000000003</v>
      </c>
      <c r="BB22">
        <f>MAX(BB2:BB12)</f>
        <v>22.6</v>
      </c>
      <c r="BC22">
        <f>MAX(BC2:BC12)</f>
        <v>30.8</v>
      </c>
      <c r="BD22">
        <f>MAX(BD2:BD12)</f>
        <v>15</v>
      </c>
      <c r="BE22">
        <f>MAX(BE2:BE12)</f>
        <v>14.9</v>
      </c>
      <c r="BF22">
        <f>MAX(BF2:BF12)</f>
        <v>0</v>
      </c>
      <c r="BG22">
        <f>MAX(BG2:BG12)</f>
        <v>5.6</v>
      </c>
      <c r="BH22">
        <f>MAX(BH2:BH12)</f>
        <v>9.6</v>
      </c>
      <c r="BI22">
        <f>MAX(BI2:BI12)</f>
        <v>13.1</v>
      </c>
      <c r="BJ22">
        <f>MAX(BJ2:BJ12)</f>
        <v>31.7</v>
      </c>
      <c r="BK22">
        <f>MAX(BK2:BK12)</f>
        <v>41</v>
      </c>
      <c r="BL22">
        <f>MAX(BL2:BL12)</f>
        <v>65.5</v>
      </c>
      <c r="BM22">
        <f>MAX(BM2:BM12)</f>
        <v>63.2</v>
      </c>
      <c r="BN22">
        <f>MAX(BN2:BN12)</f>
        <v>35.200000000000003</v>
      </c>
    </row>
    <row r="23" spans="1:66" x14ac:dyDescent="0.35">
      <c r="A23" s="2" t="s">
        <v>33</v>
      </c>
      <c r="B23" s="3">
        <v>37.6</v>
      </c>
      <c r="C23" s="3">
        <v>31.2</v>
      </c>
      <c r="D23" s="3">
        <v>29.8</v>
      </c>
      <c r="E23" s="3">
        <v>29.7</v>
      </c>
      <c r="F23" s="3">
        <v>23.3</v>
      </c>
      <c r="G23" s="3">
        <v>18.899999999999999</v>
      </c>
      <c r="H23" s="3">
        <v>17.2</v>
      </c>
      <c r="I23" s="3">
        <v>23.9</v>
      </c>
      <c r="J23" s="3">
        <v>24.2</v>
      </c>
      <c r="K23" s="3">
        <v>16.600000000000001</v>
      </c>
      <c r="L23" s="3">
        <v>18.899999999999999</v>
      </c>
      <c r="P23">
        <v>2018</v>
      </c>
      <c r="Q23" s="5">
        <f>AVERAGE(G2:G37)</f>
        <v>16.495833333333334</v>
      </c>
      <c r="AD23" s="9" t="s">
        <v>55</v>
      </c>
      <c r="AE23">
        <f t="shared" ref="AE23:BN23" si="4">AE21-AE20</f>
        <v>4.9000000000000004</v>
      </c>
      <c r="AF23" t="e">
        <f t="shared" si="4"/>
        <v>#NUM!</v>
      </c>
      <c r="AG23">
        <f t="shared" si="4"/>
        <v>7.9</v>
      </c>
      <c r="AH23">
        <f t="shared" si="4"/>
        <v>2.875</v>
      </c>
      <c r="AI23">
        <f t="shared" si="4"/>
        <v>0.82500000000000062</v>
      </c>
      <c r="AJ23" t="e">
        <f t="shared" si="4"/>
        <v>#NUM!</v>
      </c>
      <c r="AK23">
        <f t="shared" si="4"/>
        <v>3.8000000000000007</v>
      </c>
      <c r="AL23">
        <f t="shared" si="4"/>
        <v>14.399999999999999</v>
      </c>
      <c r="AM23">
        <f t="shared" si="4"/>
        <v>14</v>
      </c>
      <c r="AN23">
        <f t="shared" si="4"/>
        <v>3.8000000000000007</v>
      </c>
      <c r="AO23">
        <f t="shared" si="4"/>
        <v>9.8000000000000007</v>
      </c>
      <c r="AP23">
        <f t="shared" si="4"/>
        <v>11.2</v>
      </c>
      <c r="AQ23">
        <f t="shared" si="4"/>
        <v>14.8</v>
      </c>
      <c r="AR23">
        <f t="shared" si="4"/>
        <v>3.0999999999999979</v>
      </c>
      <c r="AS23">
        <f t="shared" si="4"/>
        <v>5.7999999999999989</v>
      </c>
      <c r="AT23" t="e">
        <f t="shared" si="4"/>
        <v>#NUM!</v>
      </c>
      <c r="AU23">
        <f t="shared" si="4"/>
        <v>7.8999999999999986</v>
      </c>
      <c r="AV23" t="e">
        <f t="shared" si="4"/>
        <v>#NUM!</v>
      </c>
      <c r="AW23">
        <f t="shared" si="4"/>
        <v>1.5</v>
      </c>
      <c r="AX23">
        <f t="shared" si="4"/>
        <v>1.2249999999999996</v>
      </c>
      <c r="AY23">
        <f t="shared" si="4"/>
        <v>7.3000000000000007</v>
      </c>
      <c r="AZ23">
        <f t="shared" si="4"/>
        <v>10.900000000000002</v>
      </c>
      <c r="BA23">
        <f t="shared" si="4"/>
        <v>10.3</v>
      </c>
      <c r="BB23">
        <f t="shared" si="4"/>
        <v>12.1</v>
      </c>
      <c r="BC23">
        <f t="shared" si="4"/>
        <v>7.0499999999999972</v>
      </c>
      <c r="BD23" t="e">
        <f t="shared" si="4"/>
        <v>#NUM!</v>
      </c>
      <c r="BE23">
        <f t="shared" si="4"/>
        <v>4.3000000000000007</v>
      </c>
      <c r="BF23" t="e">
        <f t="shared" si="4"/>
        <v>#NUM!</v>
      </c>
      <c r="BG23">
        <f t="shared" si="4"/>
        <v>0.94999999999999929</v>
      </c>
      <c r="BH23">
        <f t="shared" si="4"/>
        <v>0.79999999999999982</v>
      </c>
      <c r="BI23">
        <f t="shared" si="4"/>
        <v>2.0000000000000009</v>
      </c>
      <c r="BJ23">
        <f t="shared" si="4"/>
        <v>15.099999999999998</v>
      </c>
      <c r="BK23">
        <f t="shared" si="4"/>
        <v>13.100000000000001</v>
      </c>
      <c r="BL23">
        <f t="shared" si="4"/>
        <v>17.925000000000004</v>
      </c>
      <c r="BM23">
        <f t="shared" si="4"/>
        <v>21.400000000000002</v>
      </c>
      <c r="BN23">
        <f t="shared" si="4"/>
        <v>5.9000000000000021</v>
      </c>
    </row>
    <row r="24" spans="1:66" x14ac:dyDescent="0.35">
      <c r="A24" s="2" t="s">
        <v>34</v>
      </c>
      <c r="B24" s="3">
        <v>31.3</v>
      </c>
      <c r="C24" s="3">
        <v>33.200000000000003</v>
      </c>
      <c r="D24" s="3">
        <v>23.2</v>
      </c>
      <c r="E24" s="3">
        <v>22.7</v>
      </c>
      <c r="F24" s="3">
        <v>13.5</v>
      </c>
      <c r="G24" s="3">
        <v>15.1</v>
      </c>
      <c r="H24" s="3">
        <v>14.4</v>
      </c>
      <c r="I24" s="7"/>
      <c r="J24" s="3">
        <v>18.3</v>
      </c>
      <c r="K24" s="3">
        <v>16.100000000000001</v>
      </c>
      <c r="L24" s="3">
        <v>18.5</v>
      </c>
      <c r="P24">
        <v>2019</v>
      </c>
      <c r="Q24" s="5">
        <f>AVERAGE(H2:H37)</f>
        <v>14.783333333333333</v>
      </c>
      <c r="AD24" s="9" t="s">
        <v>56</v>
      </c>
      <c r="AE24">
        <f t="shared" ref="AE24:BN24" si="5">AE22-AE19</f>
        <v>8.9000000000000021</v>
      </c>
      <c r="AF24">
        <f t="shared" si="5"/>
        <v>1.3000000000000007</v>
      </c>
      <c r="AG24">
        <f t="shared" si="5"/>
        <v>10.7</v>
      </c>
      <c r="AH24">
        <f t="shared" si="5"/>
        <v>7.0000000000000009</v>
      </c>
      <c r="AI24">
        <f t="shared" si="5"/>
        <v>1.6</v>
      </c>
      <c r="AJ24">
        <f t="shared" si="5"/>
        <v>0</v>
      </c>
      <c r="AK24">
        <f t="shared" si="5"/>
        <v>7.8999999999999995</v>
      </c>
      <c r="AL24">
        <f t="shared" si="5"/>
        <v>22.099999999999998</v>
      </c>
      <c r="AM24">
        <f t="shared" si="5"/>
        <v>23.8</v>
      </c>
      <c r="AN24">
        <f t="shared" si="5"/>
        <v>4.9000000000000004</v>
      </c>
      <c r="AO24">
        <f t="shared" si="5"/>
        <v>45.7</v>
      </c>
      <c r="AP24">
        <f t="shared" si="5"/>
        <v>17.399999999999999</v>
      </c>
      <c r="AQ24">
        <f t="shared" si="5"/>
        <v>24.9</v>
      </c>
      <c r="AR24">
        <f t="shared" si="5"/>
        <v>3.5999999999999996</v>
      </c>
      <c r="AS24">
        <f t="shared" si="5"/>
        <v>12.500000000000002</v>
      </c>
      <c r="AT24">
        <f t="shared" si="5"/>
        <v>0</v>
      </c>
      <c r="AU24">
        <f t="shared" si="5"/>
        <v>9.1000000000000014</v>
      </c>
      <c r="AV24">
        <f t="shared" si="5"/>
        <v>1.2000000000000011</v>
      </c>
      <c r="AW24">
        <f t="shared" si="5"/>
        <v>3.4000000000000004</v>
      </c>
      <c r="AX24">
        <f t="shared" si="5"/>
        <v>2.2000000000000002</v>
      </c>
      <c r="AY24">
        <f t="shared" si="5"/>
        <v>17</v>
      </c>
      <c r="AZ24">
        <f t="shared" si="5"/>
        <v>21</v>
      </c>
      <c r="BA24">
        <f t="shared" si="5"/>
        <v>19.700000000000003</v>
      </c>
      <c r="BB24">
        <f t="shared" si="5"/>
        <v>14.000000000000002</v>
      </c>
      <c r="BC24">
        <f t="shared" si="5"/>
        <v>7.6000000000000014</v>
      </c>
      <c r="BD24">
        <f t="shared" si="5"/>
        <v>0</v>
      </c>
      <c r="BE24">
        <f t="shared" si="5"/>
        <v>6.5</v>
      </c>
      <c r="BF24">
        <f t="shared" si="5"/>
        <v>0</v>
      </c>
      <c r="BG24">
        <f t="shared" si="5"/>
        <v>1.1999999999999993</v>
      </c>
      <c r="BH24">
        <f t="shared" si="5"/>
        <v>3.3</v>
      </c>
      <c r="BI24">
        <f t="shared" si="5"/>
        <v>5.6</v>
      </c>
      <c r="BJ24">
        <f t="shared" si="5"/>
        <v>15.099999999999998</v>
      </c>
      <c r="BK24">
        <f t="shared" si="5"/>
        <v>13.100000000000001</v>
      </c>
      <c r="BL24">
        <f t="shared" si="5"/>
        <v>28.200000000000003</v>
      </c>
      <c r="BM24">
        <f t="shared" si="5"/>
        <v>47.5</v>
      </c>
      <c r="BN24">
        <f t="shared" si="5"/>
        <v>10.200000000000003</v>
      </c>
    </row>
    <row r="25" spans="1:66" x14ac:dyDescent="0.35">
      <c r="A25" s="2" t="s">
        <v>35</v>
      </c>
      <c r="B25" s="3">
        <v>22.6</v>
      </c>
      <c r="C25" s="3">
        <v>21.2</v>
      </c>
      <c r="D25" s="3">
        <v>9.9</v>
      </c>
      <c r="E25" s="3">
        <v>13.4</v>
      </c>
      <c r="F25" s="3">
        <v>9.1</v>
      </c>
      <c r="G25" s="3">
        <v>8.6</v>
      </c>
      <c r="H25" s="7"/>
      <c r="I25" s="3">
        <v>14.1</v>
      </c>
      <c r="J25" s="7"/>
      <c r="K25" s="7"/>
      <c r="L25" s="7"/>
      <c r="P25">
        <v>2020</v>
      </c>
      <c r="Q25" s="5">
        <f>AVERAGE(I2:I37)</f>
        <v>18.856521739130439</v>
      </c>
      <c r="AD25" s="9" t="s">
        <v>57</v>
      </c>
      <c r="AE25">
        <f t="shared" ref="AE25:BN25" si="6">AE20-(1.5*AE23)</f>
        <v>2.8499999999999988</v>
      </c>
      <c r="AF25" t="e">
        <f t="shared" si="6"/>
        <v>#NUM!</v>
      </c>
      <c r="AG25">
        <f t="shared" si="6"/>
        <v>-7.9500000000000011</v>
      </c>
      <c r="AH25">
        <f t="shared" si="6"/>
        <v>5.4875000000000007</v>
      </c>
      <c r="AI25">
        <f t="shared" si="6"/>
        <v>2.3624999999999989</v>
      </c>
      <c r="AJ25" t="e">
        <f t="shared" si="6"/>
        <v>#NUM!</v>
      </c>
      <c r="AK25">
        <f t="shared" si="6"/>
        <v>2.7999999999999989</v>
      </c>
      <c r="AL25">
        <f t="shared" si="6"/>
        <v>12.400000000000002</v>
      </c>
      <c r="AM25">
        <f t="shared" si="6"/>
        <v>0.89999999999999858</v>
      </c>
      <c r="AN25">
        <f t="shared" si="6"/>
        <v>5.8999999999999986</v>
      </c>
      <c r="AO25">
        <f t="shared" si="6"/>
        <v>7.1</v>
      </c>
      <c r="AP25">
        <f t="shared" si="6"/>
        <v>3.3000000000000043</v>
      </c>
      <c r="AQ25">
        <f t="shared" si="6"/>
        <v>-7.2000000000000028</v>
      </c>
      <c r="AR25">
        <f t="shared" si="6"/>
        <v>10.450000000000005</v>
      </c>
      <c r="AS25">
        <f t="shared" si="6"/>
        <v>-0.79999999999999893</v>
      </c>
      <c r="AT25" t="e">
        <f t="shared" si="6"/>
        <v>#NUM!</v>
      </c>
      <c r="AU25">
        <f t="shared" si="6"/>
        <v>-2.6249999999999964</v>
      </c>
      <c r="AV25" t="e">
        <f t="shared" si="6"/>
        <v>#NUM!</v>
      </c>
      <c r="AW25">
        <f t="shared" si="6"/>
        <v>2.95</v>
      </c>
      <c r="AX25">
        <f t="shared" si="6"/>
        <v>4.2875000000000005</v>
      </c>
      <c r="AY25">
        <f t="shared" si="6"/>
        <v>-1.2500000000000018</v>
      </c>
      <c r="AZ25">
        <f t="shared" si="6"/>
        <v>2.5499999999999972</v>
      </c>
      <c r="BA25">
        <f t="shared" si="6"/>
        <v>-0.52500000000000036</v>
      </c>
      <c r="BB25">
        <f t="shared" si="6"/>
        <v>-9.0499999999999989</v>
      </c>
      <c r="BC25">
        <f t="shared" si="6"/>
        <v>12.775000000000006</v>
      </c>
      <c r="BD25" t="e">
        <f t="shared" si="6"/>
        <v>#NUM!</v>
      </c>
      <c r="BE25">
        <f t="shared" si="6"/>
        <v>3.0499999999999989</v>
      </c>
      <c r="BF25" t="e">
        <f t="shared" si="6"/>
        <v>#NUM!</v>
      </c>
      <c r="BG25">
        <f t="shared" si="6"/>
        <v>3.1750000000000016</v>
      </c>
      <c r="BH25">
        <f t="shared" si="6"/>
        <v>5.7000000000000011</v>
      </c>
      <c r="BI25">
        <f t="shared" si="6"/>
        <v>4.7999999999999989</v>
      </c>
      <c r="BJ25">
        <f t="shared" si="6"/>
        <v>-6.0499999999999972</v>
      </c>
      <c r="BK25">
        <f t="shared" si="6"/>
        <v>8.2499999999999964</v>
      </c>
      <c r="BL25">
        <f t="shared" si="6"/>
        <v>15.037499999999991</v>
      </c>
      <c r="BM25">
        <f t="shared" si="6"/>
        <v>-3.3000000000000007</v>
      </c>
      <c r="BN25">
        <f t="shared" si="6"/>
        <v>18.849999999999994</v>
      </c>
    </row>
    <row r="26" spans="1:66" x14ac:dyDescent="0.35">
      <c r="A26" s="2" t="s">
        <v>36</v>
      </c>
      <c r="B26" s="3">
        <v>30.8</v>
      </c>
      <c r="C26" s="6">
        <v>30</v>
      </c>
      <c r="D26" s="3">
        <v>23.5</v>
      </c>
      <c r="E26" s="3">
        <v>26.2</v>
      </c>
      <c r="F26" s="3">
        <v>23.2</v>
      </c>
      <c r="G26" s="7"/>
      <c r="H26" s="7"/>
      <c r="I26" s="7"/>
      <c r="J26" s="7"/>
      <c r="K26" s="7"/>
      <c r="L26" s="7"/>
      <c r="P26">
        <v>2021</v>
      </c>
      <c r="Q26" s="5">
        <f>AVERAGE(J2:J37)</f>
        <v>16.054166666666667</v>
      </c>
      <c r="AD26" s="9" t="s">
        <v>58</v>
      </c>
      <c r="AE26">
        <f t="shared" ref="AE26:BN26" si="7">AE21+(1.5*AE23)</f>
        <v>22.45</v>
      </c>
      <c r="AF26" t="e">
        <f t="shared" si="7"/>
        <v>#NUM!</v>
      </c>
      <c r="AG26">
        <f t="shared" si="7"/>
        <v>23.650000000000002</v>
      </c>
      <c r="AH26">
        <f t="shared" si="7"/>
        <v>16.987500000000001</v>
      </c>
      <c r="AI26">
        <f t="shared" si="7"/>
        <v>5.6625000000000014</v>
      </c>
      <c r="AJ26" t="e">
        <f t="shared" si="7"/>
        <v>#NUM!</v>
      </c>
      <c r="AK26">
        <f t="shared" si="7"/>
        <v>18</v>
      </c>
      <c r="AL26">
        <f t="shared" si="7"/>
        <v>70</v>
      </c>
      <c r="AM26">
        <f t="shared" si="7"/>
        <v>56.9</v>
      </c>
      <c r="AN26">
        <f t="shared" si="7"/>
        <v>21.1</v>
      </c>
      <c r="AO26">
        <f t="shared" si="7"/>
        <v>46.300000000000004</v>
      </c>
      <c r="AP26">
        <f t="shared" si="7"/>
        <v>48.099999999999994</v>
      </c>
      <c r="AQ26">
        <f t="shared" si="7"/>
        <v>52</v>
      </c>
      <c r="AR26">
        <f t="shared" si="7"/>
        <v>22.849999999999994</v>
      </c>
      <c r="AS26">
        <f t="shared" si="7"/>
        <v>22.4</v>
      </c>
      <c r="AT26" t="e">
        <f t="shared" si="7"/>
        <v>#NUM!</v>
      </c>
      <c r="AU26">
        <f t="shared" si="7"/>
        <v>28.974999999999998</v>
      </c>
      <c r="AV26" t="e">
        <f t="shared" si="7"/>
        <v>#NUM!</v>
      </c>
      <c r="AW26">
        <f t="shared" si="7"/>
        <v>8.9499999999999993</v>
      </c>
      <c r="AX26">
        <f t="shared" si="7"/>
        <v>9.1875</v>
      </c>
      <c r="AY26">
        <f t="shared" si="7"/>
        <v>27.950000000000003</v>
      </c>
      <c r="AZ26">
        <f t="shared" si="7"/>
        <v>46.150000000000006</v>
      </c>
      <c r="BA26">
        <f t="shared" si="7"/>
        <v>40.675000000000004</v>
      </c>
      <c r="BB26">
        <f t="shared" si="7"/>
        <v>39.349999999999994</v>
      </c>
      <c r="BC26">
        <f t="shared" si="7"/>
        <v>40.974999999999994</v>
      </c>
      <c r="BD26" t="e">
        <f t="shared" si="7"/>
        <v>#NUM!</v>
      </c>
      <c r="BE26">
        <f t="shared" si="7"/>
        <v>20.25</v>
      </c>
      <c r="BF26" t="e">
        <f t="shared" si="7"/>
        <v>#NUM!</v>
      </c>
      <c r="BG26">
        <f t="shared" si="7"/>
        <v>6.9749999999999988</v>
      </c>
      <c r="BH26">
        <f t="shared" si="7"/>
        <v>8.9</v>
      </c>
      <c r="BI26">
        <f t="shared" si="7"/>
        <v>12.800000000000002</v>
      </c>
      <c r="BJ26">
        <f t="shared" si="7"/>
        <v>54.349999999999994</v>
      </c>
      <c r="BK26">
        <f t="shared" si="7"/>
        <v>60.650000000000006</v>
      </c>
      <c r="BL26">
        <f t="shared" si="7"/>
        <v>86.737500000000011</v>
      </c>
      <c r="BM26">
        <f t="shared" si="7"/>
        <v>82.300000000000011</v>
      </c>
      <c r="BN26">
        <f t="shared" si="7"/>
        <v>42.45</v>
      </c>
    </row>
    <row r="27" spans="1:66" x14ac:dyDescent="0.35">
      <c r="A27" s="2" t="s">
        <v>37</v>
      </c>
      <c r="B27" s="7"/>
      <c r="C27" s="7"/>
      <c r="D27" s="6">
        <v>15</v>
      </c>
      <c r="E27" s="7"/>
      <c r="F27" s="7"/>
      <c r="G27" s="7"/>
      <c r="H27" s="7"/>
      <c r="I27" s="7"/>
      <c r="J27" s="7"/>
      <c r="K27" s="7"/>
      <c r="L27" s="7"/>
      <c r="P27">
        <v>2022</v>
      </c>
      <c r="Q27" s="5">
        <f>AVERAGE(K2:K37)</f>
        <v>13.286363636363633</v>
      </c>
    </row>
    <row r="28" spans="1:66" x14ac:dyDescent="0.35">
      <c r="A28" s="2" t="s">
        <v>38</v>
      </c>
      <c r="B28" s="3">
        <v>14.9</v>
      </c>
      <c r="C28" s="6">
        <v>14</v>
      </c>
      <c r="D28" s="3">
        <v>11.6</v>
      </c>
      <c r="E28" s="3">
        <v>10.199999999999999</v>
      </c>
      <c r="F28" s="3">
        <v>9.5</v>
      </c>
      <c r="G28" s="3">
        <v>8.4</v>
      </c>
      <c r="H28" s="6">
        <v>11</v>
      </c>
      <c r="I28" s="3">
        <v>13.5</v>
      </c>
      <c r="J28" s="3">
        <v>10.5</v>
      </c>
      <c r="K28" s="3">
        <v>9.5</v>
      </c>
      <c r="L28" s="3">
        <v>13.8</v>
      </c>
      <c r="P28">
        <v>2023</v>
      </c>
      <c r="Q28" s="5">
        <f>AVERAGE(L2:L37)</f>
        <v>14.22608695652174</v>
      </c>
    </row>
    <row r="29" spans="1:66" x14ac:dyDescent="0.35">
      <c r="A29" s="2" t="s">
        <v>39</v>
      </c>
      <c r="B29" s="7"/>
      <c r="C29" s="7"/>
      <c r="D29" s="7"/>
      <c r="E29" s="7"/>
      <c r="F29" s="7"/>
      <c r="G29" s="7"/>
      <c r="H29" s="7"/>
      <c r="I29" s="7"/>
      <c r="J29" s="7"/>
      <c r="K29" s="7"/>
      <c r="L29" s="7"/>
      <c r="AE29" s="5"/>
      <c r="AF29" s="5"/>
      <c r="AG29" s="5"/>
      <c r="AH29" s="5"/>
      <c r="AI29" s="5"/>
      <c r="AJ29" s="5"/>
      <c r="AK29" s="5"/>
      <c r="AL29" s="5"/>
      <c r="AM29" s="5"/>
      <c r="AN29" s="5"/>
      <c r="AO29" s="5"/>
    </row>
    <row r="30" spans="1:66" x14ac:dyDescent="0.35">
      <c r="A30" s="2" t="s">
        <v>40</v>
      </c>
      <c r="B30" s="3">
        <v>5.4</v>
      </c>
      <c r="C30" s="3">
        <v>4.4000000000000004</v>
      </c>
      <c r="D30" s="3">
        <v>5.6</v>
      </c>
      <c r="E30" s="3">
        <v>5.2</v>
      </c>
      <c r="F30" s="7"/>
      <c r="G30" s="7"/>
      <c r="H30" s="7"/>
      <c r="I30" s="7"/>
      <c r="J30" s="7"/>
      <c r="K30" s="7"/>
      <c r="L30" s="7"/>
    </row>
    <row r="31" spans="1:66" x14ac:dyDescent="0.35">
      <c r="A31" s="2" t="s">
        <v>41</v>
      </c>
      <c r="B31" s="3">
        <v>7.4</v>
      </c>
      <c r="C31" s="3">
        <v>7.2</v>
      </c>
      <c r="D31" s="3">
        <v>9.3000000000000007</v>
      </c>
      <c r="E31" s="3">
        <v>7.2</v>
      </c>
      <c r="F31" s="3">
        <v>6.3</v>
      </c>
      <c r="G31" s="3">
        <v>7.7</v>
      </c>
      <c r="H31" s="3">
        <v>6.9</v>
      </c>
      <c r="I31" s="3">
        <v>7.3</v>
      </c>
      <c r="J31" s="3">
        <v>6.6</v>
      </c>
      <c r="K31" s="3">
        <v>6.9</v>
      </c>
      <c r="L31" s="3">
        <v>9.6</v>
      </c>
    </row>
    <row r="32" spans="1:66" x14ac:dyDescent="0.35">
      <c r="A32" s="2" t="s">
        <v>42</v>
      </c>
      <c r="B32" s="3">
        <v>13.1</v>
      </c>
      <c r="C32" s="3">
        <v>9.8000000000000007</v>
      </c>
      <c r="D32" s="3">
        <v>8.9</v>
      </c>
      <c r="E32" s="6">
        <v>8</v>
      </c>
      <c r="F32" s="3">
        <v>7.8</v>
      </c>
      <c r="G32" s="3">
        <v>7.5</v>
      </c>
      <c r="H32" s="3">
        <v>8.6999999999999993</v>
      </c>
      <c r="I32" s="7"/>
      <c r="J32" s="7"/>
      <c r="K32" s="7"/>
      <c r="L32" s="7"/>
    </row>
    <row r="33" spans="1:12" x14ac:dyDescent="0.35">
      <c r="A33" s="2" t="s">
        <v>43</v>
      </c>
      <c r="B33" s="7"/>
      <c r="C33" s="7"/>
      <c r="D33" s="7"/>
      <c r="E33" s="7"/>
      <c r="F33" s="7"/>
      <c r="G33" s="7"/>
      <c r="H33" s="7"/>
      <c r="I33" s="7"/>
      <c r="J33" s="3">
        <v>31.7</v>
      </c>
      <c r="K33" s="3">
        <v>16.600000000000001</v>
      </c>
      <c r="L33" s="3">
        <v>26.1</v>
      </c>
    </row>
    <row r="34" spans="1:12" x14ac:dyDescent="0.35">
      <c r="A34" s="2" t="s">
        <v>44</v>
      </c>
      <c r="B34" s="3">
        <v>29.6</v>
      </c>
      <c r="C34" s="7"/>
      <c r="D34" s="3">
        <v>27.9</v>
      </c>
      <c r="E34" s="7"/>
      <c r="F34" s="7"/>
      <c r="G34" s="7"/>
      <c r="H34" s="7"/>
      <c r="I34" s="6">
        <v>41</v>
      </c>
      <c r="J34" s="7"/>
      <c r="K34" s="7"/>
      <c r="L34" s="7"/>
    </row>
    <row r="35" spans="1:12" x14ac:dyDescent="0.35">
      <c r="A35" s="2" t="s">
        <v>45</v>
      </c>
      <c r="B35" s="3">
        <v>61.5</v>
      </c>
      <c r="C35" s="3">
        <v>65.5</v>
      </c>
      <c r="D35" s="3">
        <v>54.9</v>
      </c>
      <c r="E35" s="3">
        <v>52.8</v>
      </c>
      <c r="F35" s="3">
        <v>50.4</v>
      </c>
      <c r="G35" s="3">
        <v>47.4</v>
      </c>
      <c r="H35" s="3">
        <v>40.1</v>
      </c>
      <c r="I35" s="3">
        <v>37.299999999999997</v>
      </c>
      <c r="J35" s="7"/>
      <c r="K35" s="7"/>
      <c r="L35" s="7"/>
    </row>
    <row r="36" spans="1:12" x14ac:dyDescent="0.35">
      <c r="A36" s="2" t="s">
        <v>46</v>
      </c>
      <c r="B36" s="3">
        <v>63.2</v>
      </c>
      <c r="C36" s="3">
        <v>50.2</v>
      </c>
      <c r="D36" s="3">
        <v>51.5</v>
      </c>
      <c r="E36" s="3">
        <v>44.2</v>
      </c>
      <c r="F36" s="3">
        <v>35.9</v>
      </c>
      <c r="G36" s="3">
        <v>34.4</v>
      </c>
      <c r="H36" s="3">
        <v>29.7</v>
      </c>
      <c r="I36" s="3">
        <v>29.3</v>
      </c>
      <c r="J36" s="3">
        <v>28.2</v>
      </c>
      <c r="K36" s="3">
        <v>15.7</v>
      </c>
      <c r="L36" s="3">
        <v>28.8</v>
      </c>
    </row>
    <row r="37" spans="1:12" x14ac:dyDescent="0.35">
      <c r="A37" s="2" t="s">
        <v>47</v>
      </c>
      <c r="B37" s="3">
        <v>26.4</v>
      </c>
      <c r="C37" s="3">
        <v>27.7</v>
      </c>
      <c r="D37" s="3">
        <v>28.9</v>
      </c>
      <c r="E37" s="3">
        <v>30.3</v>
      </c>
      <c r="F37" s="3">
        <v>33.6</v>
      </c>
      <c r="G37" s="3">
        <v>30.1</v>
      </c>
      <c r="H37" s="6">
        <v>35</v>
      </c>
      <c r="I37" s="3">
        <v>35.200000000000003</v>
      </c>
      <c r="J37" s="3">
        <v>33.200000000000003</v>
      </c>
      <c r="K37" s="3">
        <v>28.4</v>
      </c>
      <c r="L37" s="6">
        <v>25</v>
      </c>
    </row>
  </sheetData>
  <mergeCells count="3">
    <mergeCell ref="P1:AA1"/>
    <mergeCell ref="AD14:BN14"/>
    <mergeCell ref="P16:Q16"/>
  </mergeCells>
  <pageMargins left="0.70000000000000007" right="0.70000000000000007" top="0.75" bottom="0.75" header="0.30000000000000004" footer="0.30000000000000004"/>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ADA59-56A6-4545-B6FD-83EB7D5F40F9}">
  <dimension ref="A1:Y37"/>
  <sheetViews>
    <sheetView topLeftCell="I1" zoomScale="67" workbookViewId="0">
      <selection activeCell="N25" sqref="N25"/>
    </sheetView>
  </sheetViews>
  <sheetFormatPr defaultRowHeight="14.5" x14ac:dyDescent="0.35"/>
  <cols>
    <col min="1" max="14" width="8.7265625" customWidth="1"/>
    <col min="15" max="15" width="12.08984375" bestFit="1" customWidth="1"/>
    <col min="16" max="25" width="10.08984375" bestFit="1" customWidth="1"/>
    <col min="26" max="26" width="8.7265625" customWidth="1"/>
  </cols>
  <sheetData>
    <row r="1" spans="1:25" x14ac:dyDescent="0.35">
      <c r="A1" s="1" t="s">
        <v>0</v>
      </c>
      <c r="B1" s="2" t="s">
        <v>1</v>
      </c>
      <c r="C1" s="2" t="s">
        <v>2</v>
      </c>
      <c r="D1" s="2" t="s">
        <v>3</v>
      </c>
      <c r="E1" s="2" t="s">
        <v>4</v>
      </c>
      <c r="F1" s="2" t="s">
        <v>5</v>
      </c>
      <c r="G1" s="2" t="s">
        <v>6</v>
      </c>
      <c r="H1" s="2" t="s">
        <v>7</v>
      </c>
      <c r="I1" s="2" t="s">
        <v>8</v>
      </c>
      <c r="J1" s="2" t="s">
        <v>9</v>
      </c>
      <c r="K1" s="2" t="s">
        <v>10</v>
      </c>
      <c r="L1" s="2" t="s">
        <v>11</v>
      </c>
      <c r="O1" s="54" t="s">
        <v>120</v>
      </c>
      <c r="P1" s="54"/>
      <c r="Q1" s="54"/>
      <c r="R1" s="54"/>
      <c r="S1" s="54"/>
      <c r="T1" s="54"/>
      <c r="U1" s="54"/>
      <c r="V1" s="54"/>
      <c r="W1" s="54"/>
      <c r="X1" s="54"/>
      <c r="Y1" s="54"/>
    </row>
    <row r="2" spans="1:25" x14ac:dyDescent="0.35">
      <c r="A2" s="2" t="s">
        <v>12</v>
      </c>
      <c r="B2" s="3">
        <v>5.3</v>
      </c>
      <c r="C2" s="3">
        <v>4.7</v>
      </c>
      <c r="D2" s="3">
        <v>4.8</v>
      </c>
      <c r="E2" s="3">
        <v>4.2</v>
      </c>
      <c r="F2" s="3">
        <v>4.2</v>
      </c>
      <c r="G2" s="3">
        <v>3.8</v>
      </c>
      <c r="H2" s="3">
        <v>3.5</v>
      </c>
      <c r="I2" s="3">
        <v>3.8</v>
      </c>
      <c r="J2" s="3">
        <v>3.5</v>
      </c>
      <c r="K2" s="3">
        <v>3.1</v>
      </c>
      <c r="L2" s="3">
        <v>3.2</v>
      </c>
      <c r="O2" s="2" t="s">
        <v>1</v>
      </c>
      <c r="P2" s="2" t="s">
        <v>2</v>
      </c>
      <c r="Q2" s="2" t="s">
        <v>3</v>
      </c>
      <c r="R2" s="2" t="s">
        <v>4</v>
      </c>
      <c r="S2" s="2" t="s">
        <v>5</v>
      </c>
      <c r="T2" s="2" t="s">
        <v>6</v>
      </c>
      <c r="U2" s="2" t="s">
        <v>7</v>
      </c>
      <c r="V2" s="2" t="s">
        <v>8</v>
      </c>
      <c r="W2" s="2" t="s">
        <v>9</v>
      </c>
      <c r="X2" s="2" t="s">
        <v>10</v>
      </c>
      <c r="Y2" s="2" t="s">
        <v>11</v>
      </c>
    </row>
    <row r="3" spans="1:25" x14ac:dyDescent="0.35">
      <c r="A3" s="2" t="s">
        <v>13</v>
      </c>
      <c r="B3" s="3">
        <v>7.8</v>
      </c>
      <c r="C3" s="3">
        <v>6.5</v>
      </c>
      <c r="D3" s="3">
        <v>4.5</v>
      </c>
      <c r="E3" s="3">
        <v>4.4000000000000004</v>
      </c>
      <c r="F3" s="3">
        <v>3.8</v>
      </c>
      <c r="G3" s="3">
        <v>2.9</v>
      </c>
      <c r="H3" s="3">
        <v>2.5</v>
      </c>
      <c r="I3" s="3">
        <v>3.1</v>
      </c>
      <c r="J3" s="3">
        <v>2.5</v>
      </c>
      <c r="K3" s="3">
        <v>2.5</v>
      </c>
      <c r="L3" s="3">
        <v>2.5</v>
      </c>
      <c r="O3" s="5">
        <f>AVERAGE(B2:B37)</f>
        <v>8.8088235294117627</v>
      </c>
      <c r="P3" s="5">
        <f>AVERAGE(C2:C37)</f>
        <v>8.3542857142857123</v>
      </c>
      <c r="Q3" s="5">
        <f>AVERAGE(D2:D37)</f>
        <v>7.7257142857142851</v>
      </c>
      <c r="R3" s="5">
        <f>AVERAGE(E2:E37)</f>
        <v>7.4617647058823522</v>
      </c>
      <c r="S3" s="5">
        <f>AVERAGE(F2:F37)</f>
        <v>6.5571428571428569</v>
      </c>
      <c r="T3" s="5">
        <f>AVERAGE(G2:G37)</f>
        <v>6.0857142857142845</v>
      </c>
      <c r="U3" s="5">
        <f>AVERAGE(H2:H37)</f>
        <v>5.62</v>
      </c>
      <c r="V3" s="5">
        <f>AVERAGE(I2:I37)</f>
        <v>6.5058823529411764</v>
      </c>
      <c r="W3" s="5">
        <f>AVERAGE(J2:J37)</f>
        <v>5.627272727272727</v>
      </c>
      <c r="X3" s="5">
        <f>AVERAGE(K2:K37)</f>
        <v>4.7303030303030305</v>
      </c>
      <c r="Y3" s="5">
        <f>AVERAGE(L2:L37)</f>
        <v>4.5212121212121206</v>
      </c>
    </row>
    <row r="4" spans="1:25" x14ac:dyDescent="0.35">
      <c r="A4" s="2" t="s">
        <v>14</v>
      </c>
      <c r="B4" s="3">
        <v>3.2</v>
      </c>
      <c r="C4" s="3">
        <v>3.6</v>
      </c>
      <c r="D4" s="3">
        <v>2.6</v>
      </c>
      <c r="E4" s="3">
        <v>2.4</v>
      </c>
      <c r="F4" s="3">
        <v>1.7</v>
      </c>
      <c r="G4" s="3">
        <v>1.4</v>
      </c>
      <c r="H4" s="3">
        <v>1.2</v>
      </c>
      <c r="I4" s="3">
        <v>1.9</v>
      </c>
      <c r="J4" s="3">
        <v>1.7</v>
      </c>
      <c r="K4" s="6">
        <v>1</v>
      </c>
      <c r="L4" s="3">
        <v>1.9</v>
      </c>
      <c r="O4" s="10">
        <v>8.8088235294117627</v>
      </c>
      <c r="P4" s="10">
        <v>8.3542857142857123</v>
      </c>
      <c r="Q4" s="10">
        <v>7.7257142857142851</v>
      </c>
      <c r="R4" s="10">
        <v>7.4617647058823522</v>
      </c>
      <c r="S4" s="10">
        <v>6.5571428571428569</v>
      </c>
      <c r="T4" s="10">
        <v>6.0857142857142845</v>
      </c>
      <c r="U4" s="10">
        <v>5.62</v>
      </c>
      <c r="V4" s="10">
        <v>6.5058823529411764</v>
      </c>
      <c r="W4" s="10">
        <v>5.627272727272727</v>
      </c>
      <c r="X4" s="10">
        <v>4.7303030303030305</v>
      </c>
      <c r="Y4" s="10">
        <v>4.5212121212121206</v>
      </c>
    </row>
    <row r="5" spans="1:25" x14ac:dyDescent="0.35">
      <c r="A5" s="2" t="s">
        <v>15</v>
      </c>
      <c r="B5" s="3">
        <v>6.1</v>
      </c>
      <c r="C5" s="3">
        <v>6.1</v>
      </c>
      <c r="D5" s="6">
        <v>6</v>
      </c>
      <c r="E5" s="3">
        <v>7.1</v>
      </c>
      <c r="F5" s="3">
        <v>6.7</v>
      </c>
      <c r="G5" s="3">
        <v>5.9</v>
      </c>
      <c r="H5" s="3">
        <v>6.1</v>
      </c>
      <c r="I5" s="3">
        <v>6.7</v>
      </c>
      <c r="J5" s="3">
        <v>5.6</v>
      </c>
      <c r="K5" s="3">
        <v>4.9000000000000004</v>
      </c>
      <c r="L5" s="3">
        <v>5.6</v>
      </c>
    </row>
    <row r="6" spans="1:25" x14ac:dyDescent="0.35">
      <c r="A6" s="2" t="s">
        <v>16</v>
      </c>
      <c r="B6" s="3">
        <v>2.7</v>
      </c>
      <c r="C6" s="6">
        <v>3</v>
      </c>
      <c r="D6" s="3">
        <v>2.9</v>
      </c>
      <c r="E6" s="3">
        <v>2.8</v>
      </c>
      <c r="F6" s="3">
        <v>2.5</v>
      </c>
      <c r="G6" s="3">
        <v>2.5</v>
      </c>
      <c r="H6" s="3">
        <v>2.4</v>
      </c>
      <c r="I6" s="3">
        <v>3.3</v>
      </c>
      <c r="J6" s="3">
        <v>2.9</v>
      </c>
      <c r="K6" s="3">
        <v>2.4</v>
      </c>
      <c r="L6" s="3">
        <v>2.7</v>
      </c>
    </row>
    <row r="7" spans="1:25" x14ac:dyDescent="0.35">
      <c r="A7" s="2" t="s">
        <v>17</v>
      </c>
      <c r="B7" s="3">
        <v>5.7</v>
      </c>
      <c r="C7" s="3">
        <v>5.6</v>
      </c>
      <c r="D7" s="3">
        <v>3.3</v>
      </c>
      <c r="E7" s="3">
        <v>2.9</v>
      </c>
      <c r="F7" s="3">
        <v>2.9</v>
      </c>
      <c r="G7" s="3">
        <v>3.3</v>
      </c>
      <c r="H7" s="3">
        <v>3.1</v>
      </c>
      <c r="I7" s="3">
        <v>5.5</v>
      </c>
      <c r="J7" s="3">
        <v>3.2</v>
      </c>
      <c r="K7" s="3">
        <v>3.6</v>
      </c>
      <c r="L7" s="3">
        <v>3.9</v>
      </c>
    </row>
    <row r="8" spans="1:25" x14ac:dyDescent="0.35">
      <c r="A8" s="2" t="s">
        <v>18</v>
      </c>
      <c r="B8" s="6">
        <v>7</v>
      </c>
      <c r="C8" s="3">
        <v>6.7</v>
      </c>
      <c r="D8" s="3">
        <v>5.3</v>
      </c>
      <c r="E8" s="3">
        <v>5.0999999999999996</v>
      </c>
      <c r="F8" s="3">
        <v>3.9</v>
      </c>
      <c r="G8" s="3">
        <v>3.8</v>
      </c>
      <c r="H8" s="3">
        <v>3.2</v>
      </c>
      <c r="I8" s="3">
        <v>4.3</v>
      </c>
      <c r="J8" s="3">
        <v>3.9</v>
      </c>
      <c r="K8" s="3">
        <v>3.2</v>
      </c>
      <c r="L8" s="3">
        <v>3.1</v>
      </c>
    </row>
    <row r="9" spans="1:25" x14ac:dyDescent="0.35">
      <c r="A9" s="2" t="s">
        <v>19</v>
      </c>
      <c r="B9" s="3">
        <v>28.2</v>
      </c>
      <c r="C9" s="3">
        <v>27.8</v>
      </c>
      <c r="D9" s="3">
        <v>25.9</v>
      </c>
      <c r="E9" s="3">
        <v>23.7</v>
      </c>
      <c r="F9" s="3">
        <v>21.9</v>
      </c>
      <c r="G9" s="3">
        <v>19.899999999999999</v>
      </c>
      <c r="H9" s="3">
        <v>16.8</v>
      </c>
      <c r="I9" s="3">
        <v>17.5</v>
      </c>
      <c r="J9" s="6">
        <v>17</v>
      </c>
      <c r="K9" s="3">
        <v>12.8</v>
      </c>
      <c r="L9" s="3">
        <v>11.8</v>
      </c>
    </row>
    <row r="10" spans="1:25" x14ac:dyDescent="0.35">
      <c r="A10" s="2" t="s">
        <v>20</v>
      </c>
      <c r="B10" s="3">
        <v>18.100000000000001</v>
      </c>
      <c r="C10" s="3">
        <v>16.8</v>
      </c>
      <c r="D10" s="3">
        <v>14.9</v>
      </c>
      <c r="E10" s="3">
        <v>13.5</v>
      </c>
      <c r="F10" s="3">
        <v>11.7</v>
      </c>
      <c r="G10" s="3">
        <v>10.5</v>
      </c>
      <c r="H10" s="6">
        <v>10</v>
      </c>
      <c r="I10" s="3">
        <v>13.2</v>
      </c>
      <c r="J10" s="3">
        <v>11.4</v>
      </c>
      <c r="K10" s="3">
        <v>9.3000000000000007</v>
      </c>
      <c r="L10" s="3">
        <v>8.5</v>
      </c>
      <c r="O10" s="24" t="s">
        <v>119</v>
      </c>
      <c r="P10" s="24"/>
    </row>
    <row r="11" spans="1:25" x14ac:dyDescent="0.35">
      <c r="A11" s="2" t="s">
        <v>21</v>
      </c>
      <c r="B11" s="3">
        <v>6.3</v>
      </c>
      <c r="C11" s="6">
        <v>7</v>
      </c>
      <c r="D11" s="6">
        <v>7</v>
      </c>
      <c r="E11" s="3">
        <v>5.9</v>
      </c>
      <c r="F11" s="3">
        <v>5.2</v>
      </c>
      <c r="G11" s="3">
        <v>5.9</v>
      </c>
      <c r="H11" s="3">
        <v>5.4</v>
      </c>
      <c r="I11" s="6">
        <v>6</v>
      </c>
      <c r="J11" s="3">
        <v>5.6</v>
      </c>
      <c r="K11" s="3">
        <v>4.9000000000000004</v>
      </c>
      <c r="L11" s="3">
        <v>5.5</v>
      </c>
      <c r="O11" t="s">
        <v>65</v>
      </c>
      <c r="P11" t="s">
        <v>118</v>
      </c>
    </row>
    <row r="12" spans="1:25" x14ac:dyDescent="0.35">
      <c r="A12" s="2" t="s">
        <v>22</v>
      </c>
      <c r="B12" s="3">
        <v>15.3</v>
      </c>
      <c r="C12" s="3">
        <v>13.1</v>
      </c>
      <c r="D12" s="3">
        <v>12.2</v>
      </c>
      <c r="E12" s="3">
        <v>10.5</v>
      </c>
      <c r="F12" s="3">
        <v>9.5</v>
      </c>
      <c r="G12" s="3">
        <v>8.6999999999999993</v>
      </c>
      <c r="H12" s="3">
        <v>8.1999999999999993</v>
      </c>
      <c r="I12" s="3">
        <v>7.5</v>
      </c>
      <c r="J12" s="6">
        <v>7</v>
      </c>
      <c r="K12" s="3">
        <v>7.3</v>
      </c>
      <c r="L12" s="3">
        <v>5.5</v>
      </c>
      <c r="O12" s="52">
        <v>2013</v>
      </c>
      <c r="P12" s="10">
        <v>8.8088235294117627</v>
      </c>
    </row>
    <row r="13" spans="1:25" x14ac:dyDescent="0.35">
      <c r="A13" s="2" t="s">
        <v>23</v>
      </c>
      <c r="B13" s="3">
        <v>11.9</v>
      </c>
      <c r="C13" s="3">
        <v>13.3</v>
      </c>
      <c r="D13" s="6">
        <v>12</v>
      </c>
      <c r="E13" s="3">
        <v>11.7</v>
      </c>
      <c r="F13" s="3">
        <v>10.7</v>
      </c>
      <c r="G13" s="3">
        <v>9.8000000000000007</v>
      </c>
      <c r="H13" s="3">
        <v>9.4</v>
      </c>
      <c r="I13" s="3">
        <v>8.8000000000000007</v>
      </c>
      <c r="J13" s="6">
        <v>8</v>
      </c>
      <c r="K13" s="3">
        <v>6.3</v>
      </c>
      <c r="L13" s="3">
        <v>5.7</v>
      </c>
      <c r="O13" s="52" t="s">
        <v>2</v>
      </c>
      <c r="P13" s="10">
        <v>8.3542857142857123</v>
      </c>
    </row>
    <row r="14" spans="1:25" x14ac:dyDescent="0.35">
      <c r="A14" s="2" t="s">
        <v>24</v>
      </c>
      <c r="B14" s="3">
        <v>13.2</v>
      </c>
      <c r="C14" s="3">
        <v>13.3</v>
      </c>
      <c r="D14" s="3">
        <v>12.8</v>
      </c>
      <c r="E14" s="3">
        <v>11.3</v>
      </c>
      <c r="F14" s="6">
        <v>11</v>
      </c>
      <c r="G14" s="3">
        <v>8.6</v>
      </c>
      <c r="H14" s="3">
        <v>6.6</v>
      </c>
      <c r="I14" s="3">
        <v>7.6</v>
      </c>
      <c r="J14" s="3">
        <v>7.4</v>
      </c>
      <c r="K14" s="6">
        <v>7</v>
      </c>
      <c r="L14" s="3">
        <v>5.9</v>
      </c>
      <c r="O14" s="52" t="s">
        <v>3</v>
      </c>
      <c r="P14" s="10">
        <v>7.7257142857142851</v>
      </c>
    </row>
    <row r="15" spans="1:25" x14ac:dyDescent="0.35">
      <c r="A15" s="2" t="s">
        <v>25</v>
      </c>
      <c r="B15" s="3">
        <v>5.0999999999999996</v>
      </c>
      <c r="C15" s="3">
        <v>6.4</v>
      </c>
      <c r="D15" s="3">
        <v>5.3</v>
      </c>
      <c r="E15" s="3">
        <v>3.7</v>
      </c>
      <c r="F15" s="6">
        <v>4</v>
      </c>
      <c r="G15" s="3">
        <v>4.7</v>
      </c>
      <c r="H15" s="6">
        <v>4</v>
      </c>
      <c r="I15" s="6">
        <v>6</v>
      </c>
      <c r="J15" s="3">
        <v>4.9000000000000004</v>
      </c>
      <c r="K15" s="3">
        <v>4.5999999999999996</v>
      </c>
      <c r="L15" s="3">
        <v>4.0999999999999996</v>
      </c>
      <c r="O15" s="52" t="s">
        <v>4</v>
      </c>
      <c r="P15" s="10">
        <v>7.4617647058823522</v>
      </c>
    </row>
    <row r="16" spans="1:25" x14ac:dyDescent="0.35">
      <c r="A16" s="2" t="s">
        <v>26</v>
      </c>
      <c r="B16" s="3">
        <v>4.9000000000000004</v>
      </c>
      <c r="C16" s="3">
        <v>4.5</v>
      </c>
      <c r="D16" s="3">
        <v>4.0999999999999996</v>
      </c>
      <c r="E16" s="3">
        <v>2.8</v>
      </c>
      <c r="F16" s="3">
        <v>2.6</v>
      </c>
      <c r="G16" s="3">
        <v>2.5</v>
      </c>
      <c r="H16" s="3">
        <v>3.2</v>
      </c>
      <c r="I16" s="3">
        <v>4.0999999999999996</v>
      </c>
      <c r="J16" s="3">
        <v>3.9</v>
      </c>
      <c r="K16" s="3">
        <v>3.3</v>
      </c>
      <c r="L16" s="3">
        <v>3.7</v>
      </c>
      <c r="O16" s="52" t="s">
        <v>5</v>
      </c>
      <c r="P16" s="10">
        <v>6.5571428571428569</v>
      </c>
    </row>
    <row r="17" spans="1:16" x14ac:dyDescent="0.35">
      <c r="A17" s="2" t="s">
        <v>27</v>
      </c>
      <c r="B17" s="3">
        <v>4.2</v>
      </c>
      <c r="C17" s="3">
        <v>3.9</v>
      </c>
      <c r="D17" s="3">
        <v>4.5999999999999996</v>
      </c>
      <c r="E17" s="3">
        <v>4.0999999999999996</v>
      </c>
      <c r="F17" s="3">
        <v>4.3</v>
      </c>
      <c r="G17" s="3">
        <v>5.2</v>
      </c>
      <c r="H17" s="3">
        <v>3.7</v>
      </c>
      <c r="I17" s="3">
        <v>5.6</v>
      </c>
      <c r="J17" s="3">
        <v>3.9</v>
      </c>
      <c r="K17" s="3">
        <v>3.5</v>
      </c>
      <c r="L17" s="3">
        <v>4.3</v>
      </c>
      <c r="O17" s="52" t="s">
        <v>6</v>
      </c>
      <c r="P17" s="10">
        <v>6.0857142857142845</v>
      </c>
    </row>
    <row r="18" spans="1:16" x14ac:dyDescent="0.35">
      <c r="A18" s="2" t="s">
        <v>28</v>
      </c>
      <c r="B18" s="3">
        <v>3.8</v>
      </c>
      <c r="C18" s="3">
        <v>3.2</v>
      </c>
      <c r="D18" s="3">
        <v>2.7</v>
      </c>
      <c r="E18" s="3">
        <v>1.9</v>
      </c>
      <c r="F18" s="3">
        <v>1.9</v>
      </c>
      <c r="G18" s="3">
        <v>1.6</v>
      </c>
      <c r="H18" s="3">
        <v>1.9</v>
      </c>
      <c r="I18" s="3">
        <v>2.2999999999999998</v>
      </c>
      <c r="J18" s="6">
        <v>2</v>
      </c>
      <c r="K18" s="3">
        <v>1.8</v>
      </c>
      <c r="L18" s="3">
        <v>1.9</v>
      </c>
      <c r="O18" s="52" t="s">
        <v>7</v>
      </c>
      <c r="P18" s="10">
        <v>5.62</v>
      </c>
    </row>
    <row r="19" spans="1:16" x14ac:dyDescent="0.35">
      <c r="A19" s="2" t="s">
        <v>29</v>
      </c>
      <c r="B19" s="7"/>
      <c r="C19" s="3">
        <v>2.1</v>
      </c>
      <c r="D19" s="3">
        <v>1.6</v>
      </c>
      <c r="E19" s="7"/>
      <c r="F19" s="3">
        <v>1.7</v>
      </c>
      <c r="G19" s="3">
        <v>1.9</v>
      </c>
      <c r="H19" s="3">
        <v>3.9</v>
      </c>
      <c r="I19" s="3">
        <v>3.1</v>
      </c>
      <c r="J19" s="3">
        <v>1.7</v>
      </c>
      <c r="K19" s="3">
        <v>2.4</v>
      </c>
      <c r="L19" s="3">
        <v>2.6</v>
      </c>
      <c r="O19" s="52" t="s">
        <v>8</v>
      </c>
      <c r="P19" s="10">
        <v>6.5058823529411764</v>
      </c>
    </row>
    <row r="20" spans="1:16" x14ac:dyDescent="0.35">
      <c r="A20" s="2" t="s">
        <v>30</v>
      </c>
      <c r="B20" s="3">
        <v>4.0999999999999996</v>
      </c>
      <c r="C20" s="3">
        <v>3.7</v>
      </c>
      <c r="D20" s="3">
        <v>3.2</v>
      </c>
      <c r="E20" s="6">
        <v>3</v>
      </c>
      <c r="F20" s="3">
        <v>2.5</v>
      </c>
      <c r="G20" s="3">
        <v>2.1</v>
      </c>
      <c r="H20" s="3">
        <v>2.1</v>
      </c>
      <c r="I20" s="3">
        <v>2.5</v>
      </c>
      <c r="J20" s="6">
        <v>3</v>
      </c>
      <c r="K20" s="3">
        <v>2.8</v>
      </c>
      <c r="L20" s="3">
        <v>2.8</v>
      </c>
      <c r="O20" s="52" t="s">
        <v>9</v>
      </c>
      <c r="P20" s="10">
        <v>5.627272727272727</v>
      </c>
    </row>
    <row r="21" spans="1:16" x14ac:dyDescent="0.35">
      <c r="A21" s="2" t="s">
        <v>31</v>
      </c>
      <c r="B21" s="3">
        <v>4.7</v>
      </c>
      <c r="C21" s="3">
        <v>4.7</v>
      </c>
      <c r="D21" s="6">
        <v>4</v>
      </c>
      <c r="E21" s="3">
        <v>3.8</v>
      </c>
      <c r="F21" s="3">
        <v>3.4</v>
      </c>
      <c r="G21" s="3">
        <v>3.3</v>
      </c>
      <c r="H21" s="3">
        <v>3.4</v>
      </c>
      <c r="I21" s="3">
        <v>3.7</v>
      </c>
      <c r="J21" s="3">
        <v>4.2</v>
      </c>
      <c r="K21" s="3">
        <v>3.5</v>
      </c>
      <c r="L21" s="3">
        <v>3.8</v>
      </c>
      <c r="O21" s="52" t="s">
        <v>10</v>
      </c>
      <c r="P21" s="10">
        <v>4.7303030303030305</v>
      </c>
    </row>
    <row r="22" spans="1:16" x14ac:dyDescent="0.35">
      <c r="A22" s="2" t="s">
        <v>32</v>
      </c>
      <c r="B22" s="3">
        <v>6.4</v>
      </c>
      <c r="C22" s="3">
        <v>5.3</v>
      </c>
      <c r="D22" s="3">
        <v>4.7</v>
      </c>
      <c r="E22" s="3">
        <v>3.7</v>
      </c>
      <c r="F22" s="3">
        <v>2.7</v>
      </c>
      <c r="G22" s="3">
        <v>2.4</v>
      </c>
      <c r="H22" s="3">
        <v>2.2999999999999998</v>
      </c>
      <c r="I22" s="3">
        <v>2.2999999999999998</v>
      </c>
      <c r="J22" s="3">
        <v>2.1</v>
      </c>
      <c r="K22" s="3">
        <v>1.5</v>
      </c>
      <c r="L22" s="3">
        <v>1.6</v>
      </c>
      <c r="O22" s="52" t="s">
        <v>11</v>
      </c>
      <c r="P22" s="10">
        <v>4.5212121212121206</v>
      </c>
    </row>
    <row r="23" spans="1:16" x14ac:dyDescent="0.35">
      <c r="A23" s="2" t="s">
        <v>33</v>
      </c>
      <c r="B23" s="3">
        <v>15.6</v>
      </c>
      <c r="C23" s="3">
        <v>11.8</v>
      </c>
      <c r="D23" s="3">
        <v>10.8</v>
      </c>
      <c r="E23" s="3">
        <v>9.3000000000000007</v>
      </c>
      <c r="F23" s="6">
        <v>7</v>
      </c>
      <c r="G23" s="3">
        <v>5.4</v>
      </c>
      <c r="H23" s="6">
        <v>6</v>
      </c>
      <c r="I23" s="3">
        <v>7.2</v>
      </c>
      <c r="J23" s="3">
        <v>6.3</v>
      </c>
      <c r="K23" s="3">
        <v>5.4</v>
      </c>
      <c r="L23" s="6">
        <v>5</v>
      </c>
    </row>
    <row r="24" spans="1:16" x14ac:dyDescent="0.35">
      <c r="A24" s="2" t="s">
        <v>34</v>
      </c>
      <c r="B24" s="3">
        <v>5.6</v>
      </c>
      <c r="C24" s="3">
        <v>6.2</v>
      </c>
      <c r="D24" s="3">
        <v>4.5999999999999996</v>
      </c>
      <c r="E24" s="3">
        <v>3.6</v>
      </c>
      <c r="F24" s="3">
        <v>2.6</v>
      </c>
      <c r="G24" s="3">
        <v>2.2999999999999998</v>
      </c>
      <c r="H24" s="3">
        <v>1.8</v>
      </c>
      <c r="I24" s="3">
        <v>2.5</v>
      </c>
      <c r="J24" s="3">
        <v>2.2000000000000002</v>
      </c>
      <c r="K24" s="6">
        <v>2</v>
      </c>
      <c r="L24" s="3">
        <v>1.8</v>
      </c>
    </row>
    <row r="25" spans="1:16" x14ac:dyDescent="0.35">
      <c r="A25" s="2" t="s">
        <v>35</v>
      </c>
      <c r="B25" s="3">
        <v>8.3000000000000007</v>
      </c>
      <c r="C25" s="3">
        <v>9.1</v>
      </c>
      <c r="D25" s="3">
        <v>8.3000000000000007</v>
      </c>
      <c r="E25" s="3">
        <v>9.1</v>
      </c>
      <c r="F25" s="6">
        <v>7</v>
      </c>
      <c r="G25" s="3">
        <v>5.2</v>
      </c>
      <c r="H25" s="3">
        <v>4.3</v>
      </c>
      <c r="I25" s="3">
        <v>3.9</v>
      </c>
      <c r="J25" s="3">
        <v>4.3</v>
      </c>
      <c r="K25" s="3">
        <v>3.6</v>
      </c>
      <c r="L25" s="3">
        <v>2.7</v>
      </c>
    </row>
    <row r="26" spans="1:16" x14ac:dyDescent="0.35">
      <c r="A26" s="2" t="s">
        <v>36</v>
      </c>
      <c r="B26" s="3">
        <v>8.5</v>
      </c>
      <c r="C26" s="3">
        <v>7.6</v>
      </c>
      <c r="D26" s="3">
        <v>6.8</v>
      </c>
      <c r="E26" s="3">
        <v>6.7</v>
      </c>
      <c r="F26" s="3">
        <v>4.5999999999999996</v>
      </c>
      <c r="G26" s="6">
        <v>4</v>
      </c>
      <c r="H26" s="3">
        <v>3.1</v>
      </c>
      <c r="I26" s="3">
        <v>4.4000000000000004</v>
      </c>
      <c r="J26" s="3">
        <v>4.0999999999999996</v>
      </c>
      <c r="K26" s="3">
        <v>2.9</v>
      </c>
      <c r="L26" s="3">
        <v>2.5</v>
      </c>
    </row>
    <row r="27" spans="1:16" x14ac:dyDescent="0.35">
      <c r="A27" s="2" t="s">
        <v>37</v>
      </c>
      <c r="B27" s="3">
        <v>5.2</v>
      </c>
      <c r="C27" s="3">
        <v>5.7</v>
      </c>
      <c r="D27" s="3">
        <v>6.5</v>
      </c>
      <c r="E27" s="3">
        <v>6.4</v>
      </c>
      <c r="F27" s="3">
        <v>5.6</v>
      </c>
      <c r="G27" s="3">
        <v>4.5</v>
      </c>
      <c r="H27" s="3">
        <v>4.2</v>
      </c>
      <c r="I27" s="3">
        <v>4.8</v>
      </c>
      <c r="J27" s="3">
        <v>5.0999999999999996</v>
      </c>
      <c r="K27" s="3">
        <v>3.4</v>
      </c>
      <c r="L27" s="3">
        <v>3.7</v>
      </c>
    </row>
    <row r="28" spans="1:16" x14ac:dyDescent="0.35">
      <c r="A28" s="2" t="s">
        <v>38</v>
      </c>
      <c r="B28" s="3">
        <v>4.5</v>
      </c>
      <c r="C28" s="3">
        <v>4.5999999999999996</v>
      </c>
      <c r="D28" s="3">
        <v>4.7</v>
      </c>
      <c r="E28" s="3">
        <v>4.4000000000000004</v>
      </c>
      <c r="F28" s="3">
        <v>4.5</v>
      </c>
      <c r="G28" s="3">
        <v>4.2</v>
      </c>
      <c r="H28" s="3">
        <v>3.8</v>
      </c>
      <c r="I28" s="3">
        <v>5.7</v>
      </c>
      <c r="J28" s="3">
        <v>5.2</v>
      </c>
      <c r="K28" s="3">
        <v>3.6</v>
      </c>
      <c r="L28" s="3">
        <v>4.0999999999999996</v>
      </c>
    </row>
    <row r="29" spans="1:16" x14ac:dyDescent="0.35">
      <c r="A29" s="2" t="s">
        <v>39</v>
      </c>
      <c r="B29" s="3">
        <v>5.0999999999999996</v>
      </c>
      <c r="C29" s="3">
        <v>4.3</v>
      </c>
      <c r="D29" s="3">
        <v>3.5</v>
      </c>
      <c r="E29" s="3">
        <v>2.6</v>
      </c>
      <c r="F29" s="3">
        <v>2.1</v>
      </c>
      <c r="G29" s="3">
        <v>2.5</v>
      </c>
      <c r="H29" s="3">
        <v>3.3</v>
      </c>
      <c r="I29" s="3">
        <v>6.1</v>
      </c>
      <c r="J29" s="3">
        <v>4.9000000000000004</v>
      </c>
      <c r="K29" s="6">
        <v>3</v>
      </c>
      <c r="L29" s="3">
        <v>2.2999999999999998</v>
      </c>
    </row>
    <row r="30" spans="1:16" x14ac:dyDescent="0.35">
      <c r="A30" s="2" t="s">
        <v>40</v>
      </c>
      <c r="B30" s="3">
        <v>2.7</v>
      </c>
      <c r="C30" s="3">
        <v>3.1</v>
      </c>
      <c r="D30" s="3">
        <v>3.7</v>
      </c>
      <c r="E30" s="3">
        <v>4.3</v>
      </c>
      <c r="F30" s="3">
        <v>3.1</v>
      </c>
      <c r="G30" s="3">
        <v>3.1</v>
      </c>
      <c r="H30" s="3">
        <v>2.6</v>
      </c>
      <c r="I30" s="3">
        <v>3.5</v>
      </c>
      <c r="J30" s="3">
        <v>3.3</v>
      </c>
      <c r="K30" s="3">
        <v>2.2999999999999998</v>
      </c>
      <c r="L30" s="3">
        <v>2.9</v>
      </c>
    </row>
    <row r="31" spans="1:16" x14ac:dyDescent="0.35">
      <c r="A31" s="2" t="s">
        <v>41</v>
      </c>
      <c r="B31" s="3">
        <v>4.0999999999999996</v>
      </c>
      <c r="C31" s="3">
        <v>4.0999999999999996</v>
      </c>
      <c r="D31" s="3">
        <v>3.7</v>
      </c>
      <c r="E31" s="6">
        <v>4</v>
      </c>
      <c r="F31" s="3">
        <v>4.3</v>
      </c>
      <c r="G31" s="3">
        <v>3.9</v>
      </c>
      <c r="H31" s="3">
        <v>3.6</v>
      </c>
      <c r="I31" s="3">
        <v>3.8</v>
      </c>
      <c r="J31" s="3">
        <v>3.7</v>
      </c>
      <c r="K31" s="6">
        <v>3</v>
      </c>
      <c r="L31" s="6">
        <v>3</v>
      </c>
    </row>
    <row r="32" spans="1:16" x14ac:dyDescent="0.35">
      <c r="A32" s="2" t="s">
        <v>42</v>
      </c>
      <c r="B32" s="3">
        <v>3.3</v>
      </c>
      <c r="C32" s="3">
        <v>2.8</v>
      </c>
      <c r="D32" s="3">
        <v>2.6</v>
      </c>
      <c r="E32" s="3">
        <v>2.6</v>
      </c>
      <c r="F32" s="3">
        <v>2.5</v>
      </c>
      <c r="G32" s="3">
        <v>2.1</v>
      </c>
      <c r="H32" s="3">
        <v>2.2000000000000002</v>
      </c>
      <c r="I32" s="7"/>
      <c r="J32" s="7"/>
      <c r="K32" s="7"/>
      <c r="L32" s="7"/>
    </row>
    <row r="33" spans="1:12" x14ac:dyDescent="0.35">
      <c r="A33" s="2" t="s">
        <v>43</v>
      </c>
      <c r="B33" s="7"/>
      <c r="C33" s="7"/>
      <c r="D33" s="7"/>
      <c r="E33" s="7"/>
      <c r="F33" s="7"/>
      <c r="G33" s="7"/>
      <c r="H33" s="7"/>
      <c r="I33" s="7"/>
      <c r="J33" s="3">
        <v>16.899999999999999</v>
      </c>
      <c r="K33" s="3">
        <v>15.8</v>
      </c>
      <c r="L33" s="3">
        <v>12.6</v>
      </c>
    </row>
    <row r="34" spans="1:12" x14ac:dyDescent="0.35">
      <c r="A34" s="2" t="s">
        <v>44</v>
      </c>
      <c r="B34" s="3">
        <v>12.8</v>
      </c>
      <c r="C34" s="3">
        <v>13.7</v>
      </c>
      <c r="D34" s="3">
        <v>14.5</v>
      </c>
      <c r="E34" s="3">
        <v>17.100000000000001</v>
      </c>
      <c r="F34" s="3">
        <v>16.5</v>
      </c>
      <c r="G34" s="3">
        <v>16.399999999999999</v>
      </c>
      <c r="H34" s="3">
        <v>16.3</v>
      </c>
      <c r="I34" s="3">
        <v>18.8</v>
      </c>
      <c r="J34" s="7"/>
      <c r="K34" s="7"/>
      <c r="L34" s="7"/>
    </row>
    <row r="35" spans="1:12" x14ac:dyDescent="0.35">
      <c r="A35" s="2" t="s">
        <v>45</v>
      </c>
      <c r="B35" s="3">
        <v>27.6</v>
      </c>
      <c r="C35" s="3">
        <v>27.3</v>
      </c>
      <c r="D35" s="3">
        <v>25.8</v>
      </c>
      <c r="E35" s="3">
        <v>24.6</v>
      </c>
      <c r="F35" s="3">
        <v>22.8</v>
      </c>
      <c r="G35" s="6">
        <v>22</v>
      </c>
      <c r="H35" s="3">
        <v>17.899999999999999</v>
      </c>
      <c r="I35" s="3">
        <v>17.7</v>
      </c>
      <c r="J35" s="7"/>
      <c r="K35" s="7"/>
      <c r="L35" s="7"/>
    </row>
    <row r="36" spans="1:12" x14ac:dyDescent="0.35">
      <c r="A36" s="2" t="s">
        <v>46</v>
      </c>
      <c r="B36" s="3">
        <v>23.8</v>
      </c>
      <c r="C36" s="6">
        <v>21</v>
      </c>
      <c r="D36" s="3">
        <v>20.5</v>
      </c>
      <c r="E36" s="3">
        <v>19.3</v>
      </c>
      <c r="F36" s="3">
        <v>16.7</v>
      </c>
      <c r="G36" s="6">
        <v>15</v>
      </c>
      <c r="H36" s="6">
        <v>12</v>
      </c>
      <c r="I36" s="3">
        <v>11.6</v>
      </c>
      <c r="J36" s="3">
        <v>12.1</v>
      </c>
      <c r="K36" s="6">
        <v>8</v>
      </c>
      <c r="L36" s="3">
        <v>8.1999999999999993</v>
      </c>
    </row>
    <row r="37" spans="1:12" x14ac:dyDescent="0.35">
      <c r="A37" s="2" t="s">
        <v>47</v>
      </c>
      <c r="B37" s="3">
        <v>8.4</v>
      </c>
      <c r="C37" s="3">
        <v>9.8000000000000007</v>
      </c>
      <c r="D37" s="6">
        <v>10</v>
      </c>
      <c r="E37" s="3">
        <v>11.2</v>
      </c>
      <c r="F37" s="3">
        <v>11.4</v>
      </c>
      <c r="G37" s="3">
        <v>11.7</v>
      </c>
      <c r="H37" s="3">
        <v>12.7</v>
      </c>
      <c r="I37" s="3">
        <v>12.4</v>
      </c>
      <c r="J37" s="3">
        <v>12.2</v>
      </c>
      <c r="K37" s="3">
        <v>11.4</v>
      </c>
      <c r="L37" s="3">
        <v>9.8000000000000007</v>
      </c>
    </row>
  </sheetData>
  <mergeCells count="2">
    <mergeCell ref="O10:P10"/>
    <mergeCell ref="O1:Y1"/>
  </mergeCells>
  <pageMargins left="0.70000000000000007" right="0.70000000000000007" top="0.75" bottom="0.75" header="0.30000000000000004" footer="0.30000000000000004"/>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543C1-9F63-432C-8506-FB6FE9E55FA2}">
  <dimension ref="A1:Y37"/>
  <sheetViews>
    <sheetView topLeftCell="D1" zoomScale="61" workbookViewId="0">
      <selection activeCell="O26" sqref="O26"/>
    </sheetView>
  </sheetViews>
  <sheetFormatPr defaultRowHeight="14.5" x14ac:dyDescent="0.35"/>
  <cols>
    <col min="1" max="14" width="8.7265625" customWidth="1"/>
    <col min="15" max="15" width="12.08984375" bestFit="1" customWidth="1"/>
    <col min="16" max="25" width="10.08984375" bestFit="1" customWidth="1"/>
    <col min="26" max="26" width="8.7265625" customWidth="1"/>
  </cols>
  <sheetData>
    <row r="1" spans="1:25" x14ac:dyDescent="0.35">
      <c r="A1" s="11" t="s">
        <v>0</v>
      </c>
      <c r="B1" s="12">
        <v>2013</v>
      </c>
      <c r="C1" s="12" t="s">
        <v>2</v>
      </c>
      <c r="D1" s="12" t="s">
        <v>3</v>
      </c>
      <c r="E1" s="12" t="s">
        <v>4</v>
      </c>
      <c r="F1" s="12" t="s">
        <v>5</v>
      </c>
      <c r="G1" s="12" t="s">
        <v>6</v>
      </c>
      <c r="H1" s="12" t="s">
        <v>7</v>
      </c>
      <c r="I1" s="12" t="s">
        <v>8</v>
      </c>
      <c r="J1" s="12" t="s">
        <v>9</v>
      </c>
      <c r="K1" s="12" t="s">
        <v>10</v>
      </c>
      <c r="L1" s="12" t="s">
        <v>11</v>
      </c>
      <c r="O1" s="54" t="s">
        <v>120</v>
      </c>
      <c r="P1" s="54"/>
      <c r="Q1" s="54"/>
      <c r="R1" s="54"/>
      <c r="S1" s="54"/>
      <c r="T1" s="54"/>
      <c r="U1" s="54"/>
      <c r="V1" s="54"/>
      <c r="W1" s="54"/>
      <c r="X1" s="54"/>
      <c r="Y1" s="54"/>
    </row>
    <row r="2" spans="1:25" x14ac:dyDescent="0.35">
      <c r="A2" s="12" t="s">
        <v>12</v>
      </c>
      <c r="B2" s="3">
        <v>3.4</v>
      </c>
      <c r="C2" s="3">
        <v>3.7</v>
      </c>
      <c r="D2" s="3">
        <v>3.5</v>
      </c>
      <c r="E2" s="3">
        <v>3.4</v>
      </c>
      <c r="F2" s="3">
        <v>3.5</v>
      </c>
      <c r="G2" s="3">
        <v>2.6</v>
      </c>
      <c r="H2" s="3">
        <v>2.5</v>
      </c>
      <c r="I2" s="3">
        <v>2.7</v>
      </c>
      <c r="J2" s="3">
        <v>2.9</v>
      </c>
      <c r="K2" s="3">
        <v>2.6</v>
      </c>
      <c r="L2" s="3">
        <v>2.2999999999999998</v>
      </c>
      <c r="O2" s="12">
        <v>2013</v>
      </c>
      <c r="P2" s="12" t="s">
        <v>2</v>
      </c>
      <c r="Q2" s="12" t="s">
        <v>3</v>
      </c>
      <c r="R2" s="12" t="s">
        <v>4</v>
      </c>
      <c r="S2" s="12" t="s">
        <v>5</v>
      </c>
      <c r="T2" s="12" t="s">
        <v>6</v>
      </c>
      <c r="U2" s="12" t="s">
        <v>7</v>
      </c>
      <c r="V2" s="12" t="s">
        <v>8</v>
      </c>
      <c r="W2" s="12" t="s">
        <v>9</v>
      </c>
      <c r="X2" s="12" t="s">
        <v>10</v>
      </c>
      <c r="Y2" s="12" t="s">
        <v>11</v>
      </c>
    </row>
    <row r="3" spans="1:25" x14ac:dyDescent="0.35">
      <c r="A3" s="12" t="s">
        <v>13</v>
      </c>
      <c r="B3" s="3">
        <v>4.7</v>
      </c>
      <c r="C3" s="3">
        <v>3.7</v>
      </c>
      <c r="D3" s="6">
        <v>3</v>
      </c>
      <c r="E3" s="3">
        <v>2.4</v>
      </c>
      <c r="F3" s="3">
        <v>2.2999999999999998</v>
      </c>
      <c r="G3" s="3">
        <v>1.7</v>
      </c>
      <c r="H3" s="3">
        <v>1.4</v>
      </c>
      <c r="I3" s="3">
        <v>1.9</v>
      </c>
      <c r="J3" s="3">
        <v>1.4</v>
      </c>
      <c r="K3" s="3">
        <v>1.1000000000000001</v>
      </c>
      <c r="L3" s="3">
        <v>1.4</v>
      </c>
      <c r="O3" s="55">
        <f>AVERAGE(B2:B37)</f>
        <v>4.5685714285714276</v>
      </c>
      <c r="P3" s="55">
        <f>AVERAGE(C2:C37)</f>
        <v>4.2485714285714282</v>
      </c>
      <c r="Q3" s="55">
        <f>AVERAGE(D2:D37)</f>
        <v>4.2735294117647049</v>
      </c>
      <c r="R3" s="55">
        <f>AVERAGE(E2:E37)</f>
        <v>4.03939393939394</v>
      </c>
      <c r="S3" s="55">
        <f>AVERAGE(F2:F37)</f>
        <v>3.6411764705882366</v>
      </c>
      <c r="T3" s="55">
        <f>AVERAGE(G2:G37)</f>
        <v>3.1529411764705886</v>
      </c>
      <c r="U3" s="55">
        <f>AVERAGE(H2:H37)</f>
        <v>2.9735294117647055</v>
      </c>
      <c r="V3" s="55">
        <f>AVERAGE(I2:I37)</f>
        <v>3.23030303030303</v>
      </c>
      <c r="W3" s="55">
        <f>AVERAGE(J2:J37)</f>
        <v>3.1843749999999997</v>
      </c>
      <c r="X3" s="55">
        <f>AVERAGE(K2:K37)</f>
        <v>2.8030303030303036</v>
      </c>
      <c r="Y3" s="55">
        <f>AVERAGE(L2:L37)</f>
        <v>2.7218749999999998</v>
      </c>
    </row>
    <row r="4" spans="1:25" x14ac:dyDescent="0.35">
      <c r="A4" s="12" t="s">
        <v>14</v>
      </c>
      <c r="B4" s="3">
        <v>1.7</v>
      </c>
      <c r="C4" s="3">
        <v>1.7</v>
      </c>
      <c r="D4" s="3">
        <v>1.8</v>
      </c>
      <c r="E4" s="3">
        <v>1.2</v>
      </c>
      <c r="F4" s="3">
        <v>1.1000000000000001</v>
      </c>
      <c r="G4" s="3">
        <v>0.9</v>
      </c>
      <c r="H4" s="3">
        <v>0.8</v>
      </c>
      <c r="I4" s="6">
        <v>1</v>
      </c>
      <c r="J4" s="3">
        <v>1.1000000000000001</v>
      </c>
      <c r="K4" s="3">
        <v>0.8</v>
      </c>
      <c r="L4" s="3">
        <v>0.9</v>
      </c>
      <c r="O4" s="56">
        <v>4.5685714285714276</v>
      </c>
      <c r="P4" s="56">
        <v>4.2485714285714282</v>
      </c>
      <c r="Q4" s="56">
        <v>4.2735294117647049</v>
      </c>
      <c r="R4" s="56">
        <v>4.03939393939394</v>
      </c>
      <c r="S4" s="56">
        <v>3.6411764705882366</v>
      </c>
      <c r="T4" s="56">
        <v>3.1529411764705886</v>
      </c>
      <c r="U4" s="56">
        <v>2.9735294117647055</v>
      </c>
      <c r="V4" s="56">
        <v>3.23030303030303</v>
      </c>
      <c r="W4" s="56">
        <v>3.1843749999999997</v>
      </c>
      <c r="X4" s="56">
        <v>2.8030303030303036</v>
      </c>
      <c r="Y4" s="56">
        <v>2.7218749999999998</v>
      </c>
    </row>
    <row r="5" spans="1:25" x14ac:dyDescent="0.35">
      <c r="A5" s="12" t="s">
        <v>15</v>
      </c>
      <c r="B5" s="3">
        <v>3.7</v>
      </c>
      <c r="C5" s="3">
        <v>3.6</v>
      </c>
      <c r="D5" s="3">
        <v>3.6</v>
      </c>
      <c r="E5" s="3">
        <v>2.7</v>
      </c>
      <c r="F5" s="3">
        <v>2.8</v>
      </c>
      <c r="G5" s="3">
        <v>2.6</v>
      </c>
      <c r="H5" s="3">
        <v>2.6</v>
      </c>
      <c r="I5" s="6">
        <v>3</v>
      </c>
      <c r="J5" s="3">
        <v>2.6</v>
      </c>
      <c r="K5" s="3">
        <v>2.1</v>
      </c>
      <c r="L5" s="3">
        <v>2.2999999999999998</v>
      </c>
    </row>
    <row r="6" spans="1:25" x14ac:dyDescent="0.35">
      <c r="A6" s="12" t="s">
        <v>16</v>
      </c>
      <c r="B6" s="3">
        <v>2.2000000000000002</v>
      </c>
      <c r="C6" s="3">
        <v>2.2000000000000002</v>
      </c>
      <c r="D6" s="6">
        <v>2</v>
      </c>
      <c r="E6" s="3">
        <v>1.8</v>
      </c>
      <c r="F6" s="3">
        <v>1.7</v>
      </c>
      <c r="G6" s="3">
        <v>1.5</v>
      </c>
      <c r="H6" s="3">
        <v>1.5</v>
      </c>
      <c r="I6" s="6">
        <v>2</v>
      </c>
      <c r="J6" s="3">
        <v>2.1</v>
      </c>
      <c r="K6" s="3">
        <v>1.8</v>
      </c>
      <c r="L6" s="3">
        <v>1.8</v>
      </c>
    </row>
    <row r="7" spans="1:25" x14ac:dyDescent="0.35">
      <c r="A7" s="12" t="s">
        <v>17</v>
      </c>
      <c r="B7" s="3">
        <v>5.3</v>
      </c>
      <c r="C7" s="6">
        <v>4</v>
      </c>
      <c r="D7" s="3">
        <v>4.3</v>
      </c>
      <c r="E7" s="3">
        <v>4.3</v>
      </c>
      <c r="F7" s="3">
        <v>3.6</v>
      </c>
      <c r="G7" s="3">
        <v>3.7</v>
      </c>
      <c r="H7" s="3">
        <v>2.2999999999999998</v>
      </c>
      <c r="I7" s="3">
        <v>4.0999999999999996</v>
      </c>
      <c r="J7" s="3">
        <v>3.7</v>
      </c>
      <c r="K7" s="3">
        <v>3.8</v>
      </c>
      <c r="L7" s="3">
        <v>3.3</v>
      </c>
      <c r="O7" s="24" t="s">
        <v>121</v>
      </c>
      <c r="P7" s="24"/>
    </row>
    <row r="8" spans="1:25" x14ac:dyDescent="0.35">
      <c r="A8" s="12" t="s">
        <v>18</v>
      </c>
      <c r="B8" s="3">
        <v>6.6</v>
      </c>
      <c r="C8" s="6">
        <v>6</v>
      </c>
      <c r="D8" s="3">
        <v>5.0999999999999996</v>
      </c>
      <c r="E8" s="3">
        <v>4.2</v>
      </c>
      <c r="F8" s="3">
        <v>3.6</v>
      </c>
      <c r="G8" s="3">
        <v>3.4</v>
      </c>
      <c r="H8" s="3">
        <v>2.7</v>
      </c>
      <c r="I8" s="3">
        <v>3.2</v>
      </c>
      <c r="J8" s="3">
        <v>3.8</v>
      </c>
      <c r="K8" s="3">
        <v>2.4</v>
      </c>
      <c r="L8" s="3">
        <v>2.1</v>
      </c>
      <c r="O8" s="57">
        <v>2013</v>
      </c>
      <c r="P8" s="10">
        <v>4.5685714285714276</v>
      </c>
    </row>
    <row r="9" spans="1:25" x14ac:dyDescent="0.35">
      <c r="A9" s="12" t="s">
        <v>19</v>
      </c>
      <c r="B9" s="3">
        <v>10.4</v>
      </c>
      <c r="C9" s="3">
        <v>10.199999999999999</v>
      </c>
      <c r="D9" s="3">
        <v>11.8</v>
      </c>
      <c r="E9" s="6">
        <v>11</v>
      </c>
      <c r="F9" s="3">
        <v>9.9</v>
      </c>
      <c r="G9" s="3">
        <v>8.3000000000000007</v>
      </c>
      <c r="H9" s="3">
        <v>7.3</v>
      </c>
      <c r="I9" s="3">
        <v>6.8</v>
      </c>
      <c r="J9" s="6">
        <v>6</v>
      </c>
      <c r="K9" s="3">
        <v>5.5</v>
      </c>
      <c r="L9" s="3">
        <v>4.7</v>
      </c>
      <c r="O9" s="57" t="s">
        <v>2</v>
      </c>
      <c r="P9" s="10">
        <v>4.2485714285714282</v>
      </c>
    </row>
    <row r="10" spans="1:25" x14ac:dyDescent="0.35">
      <c r="A10" s="12" t="s">
        <v>20</v>
      </c>
      <c r="B10" s="3">
        <v>11.6</v>
      </c>
      <c r="C10" s="6">
        <v>11</v>
      </c>
      <c r="D10" s="3">
        <v>10.199999999999999</v>
      </c>
      <c r="E10" s="6">
        <v>9</v>
      </c>
      <c r="F10" s="3">
        <v>7.6</v>
      </c>
      <c r="G10" s="6">
        <v>7</v>
      </c>
      <c r="H10" s="3">
        <v>6.8</v>
      </c>
      <c r="I10" s="3">
        <v>7.3</v>
      </c>
      <c r="J10" s="6">
        <v>7</v>
      </c>
      <c r="K10" s="3">
        <v>5.9</v>
      </c>
      <c r="L10" s="3">
        <v>5.8</v>
      </c>
      <c r="O10" s="57" t="s">
        <v>3</v>
      </c>
      <c r="P10" s="10">
        <v>4.2735294117647049</v>
      </c>
    </row>
    <row r="11" spans="1:25" x14ac:dyDescent="0.35">
      <c r="A11" s="12" t="s">
        <v>21</v>
      </c>
      <c r="B11" s="3">
        <v>4.4000000000000004</v>
      </c>
      <c r="C11" s="3">
        <v>4.7</v>
      </c>
      <c r="D11" s="3">
        <v>4.5</v>
      </c>
      <c r="E11" s="3">
        <v>4.3</v>
      </c>
      <c r="F11" s="3">
        <v>4.3</v>
      </c>
      <c r="G11" s="3">
        <v>4.3</v>
      </c>
      <c r="H11" s="3">
        <v>4.0999999999999996</v>
      </c>
      <c r="I11" s="3">
        <v>3.6</v>
      </c>
      <c r="J11" s="3">
        <v>4.0999999999999996</v>
      </c>
      <c r="K11" s="3">
        <v>3.8</v>
      </c>
      <c r="L11" s="3">
        <v>3.7</v>
      </c>
      <c r="O11" s="57" t="s">
        <v>4</v>
      </c>
      <c r="P11" s="10">
        <v>4.03939393939394</v>
      </c>
    </row>
    <row r="12" spans="1:25" x14ac:dyDescent="0.35">
      <c r="A12" s="12" t="s">
        <v>22</v>
      </c>
      <c r="B12" s="3">
        <v>4.7</v>
      </c>
      <c r="C12" s="3">
        <v>4.3</v>
      </c>
      <c r="D12" s="3">
        <v>5.5</v>
      </c>
      <c r="E12" s="3">
        <v>4.0999999999999996</v>
      </c>
      <c r="F12" s="3">
        <v>3.4</v>
      </c>
      <c r="G12" s="3">
        <v>2.7</v>
      </c>
      <c r="H12" s="3">
        <v>1.7</v>
      </c>
      <c r="I12" s="3">
        <v>1.8</v>
      </c>
      <c r="J12" s="3">
        <v>1.9</v>
      </c>
      <c r="K12" s="3">
        <v>2.2999999999999998</v>
      </c>
      <c r="L12" s="3">
        <v>1.7</v>
      </c>
      <c r="O12" s="57" t="s">
        <v>5</v>
      </c>
      <c r="P12" s="10">
        <v>3.6411764705882366</v>
      </c>
    </row>
    <row r="13" spans="1:25" x14ac:dyDescent="0.35">
      <c r="A13" s="12" t="s">
        <v>23</v>
      </c>
      <c r="B13" s="3">
        <v>2.9</v>
      </c>
      <c r="C13" s="3">
        <v>3.1</v>
      </c>
      <c r="D13" s="3">
        <v>2.9</v>
      </c>
      <c r="E13" s="3">
        <v>2.7</v>
      </c>
      <c r="F13" s="6">
        <v>3</v>
      </c>
      <c r="G13" s="3">
        <v>2.8</v>
      </c>
      <c r="H13" s="3">
        <v>2.9</v>
      </c>
      <c r="I13" s="3">
        <v>2.6</v>
      </c>
      <c r="J13" s="3">
        <v>2.6</v>
      </c>
      <c r="K13" s="3">
        <v>2.2999999999999998</v>
      </c>
      <c r="L13" s="3">
        <v>2.1</v>
      </c>
      <c r="O13" s="57" t="s">
        <v>6</v>
      </c>
      <c r="P13" s="10">
        <v>3.1529411764705886</v>
      </c>
    </row>
    <row r="14" spans="1:25" x14ac:dyDescent="0.35">
      <c r="A14" s="12" t="s">
        <v>24</v>
      </c>
      <c r="B14" s="3">
        <v>7.7</v>
      </c>
      <c r="C14" s="3">
        <v>7.3</v>
      </c>
      <c r="D14" s="3">
        <v>7.6</v>
      </c>
      <c r="E14" s="3">
        <v>7.1</v>
      </c>
      <c r="F14" s="3">
        <v>5.7</v>
      </c>
      <c r="G14" s="3">
        <v>4.5</v>
      </c>
      <c r="H14" s="3">
        <v>4.5</v>
      </c>
      <c r="I14" s="6">
        <v>5</v>
      </c>
      <c r="J14" s="3">
        <v>4.2</v>
      </c>
      <c r="K14" s="3">
        <v>3.2</v>
      </c>
      <c r="L14" s="3">
        <v>4.0999999999999996</v>
      </c>
      <c r="O14" s="57" t="s">
        <v>7</v>
      </c>
      <c r="P14" s="10">
        <v>2.9735294117647055</v>
      </c>
    </row>
    <row r="15" spans="1:25" x14ac:dyDescent="0.35">
      <c r="A15" s="12" t="s">
        <v>25</v>
      </c>
      <c r="B15" s="3">
        <v>5.7</v>
      </c>
      <c r="C15" s="6">
        <v>4</v>
      </c>
      <c r="D15" s="3">
        <v>3.8</v>
      </c>
      <c r="E15" s="3">
        <v>4.3</v>
      </c>
      <c r="F15" s="3">
        <v>3.2</v>
      </c>
      <c r="G15" s="3">
        <v>2.8</v>
      </c>
      <c r="H15" s="3">
        <v>3.3</v>
      </c>
      <c r="I15" s="3">
        <v>4.5999999999999996</v>
      </c>
      <c r="J15" s="3">
        <v>4.5999999999999996</v>
      </c>
      <c r="K15" s="3">
        <v>3.9</v>
      </c>
      <c r="L15" s="3">
        <v>2.7</v>
      </c>
      <c r="O15" s="57" t="s">
        <v>8</v>
      </c>
      <c r="P15" s="10">
        <v>3.23030303030303</v>
      </c>
    </row>
    <row r="16" spans="1:25" x14ac:dyDescent="0.35">
      <c r="A16" s="12" t="s">
        <v>26</v>
      </c>
      <c r="B16" s="3">
        <v>3.9</v>
      </c>
      <c r="C16" s="3">
        <v>2.9</v>
      </c>
      <c r="D16" s="3">
        <v>2.4</v>
      </c>
      <c r="E16" s="3">
        <v>2.7</v>
      </c>
      <c r="F16" s="3">
        <v>2.9</v>
      </c>
      <c r="G16" s="3">
        <v>2.7</v>
      </c>
      <c r="H16" s="3">
        <v>2.5</v>
      </c>
      <c r="I16" s="3">
        <v>4.0999999999999996</v>
      </c>
      <c r="J16" s="3">
        <v>4.0999999999999996</v>
      </c>
      <c r="K16" s="3">
        <v>3.5</v>
      </c>
      <c r="L16" s="3">
        <v>3.9</v>
      </c>
      <c r="O16" s="57" t="s">
        <v>9</v>
      </c>
      <c r="P16" s="10">
        <v>3.1843749999999997</v>
      </c>
    </row>
    <row r="17" spans="1:16" x14ac:dyDescent="0.35">
      <c r="A17" s="12" t="s">
        <v>27</v>
      </c>
      <c r="B17" s="3">
        <v>3.2</v>
      </c>
      <c r="C17" s="3">
        <v>3.4</v>
      </c>
      <c r="D17" s="3">
        <v>4.5</v>
      </c>
      <c r="E17" s="3">
        <v>3.5</v>
      </c>
      <c r="F17" s="6">
        <v>3</v>
      </c>
      <c r="G17" s="3">
        <v>2.9</v>
      </c>
      <c r="H17" s="3">
        <v>3.2</v>
      </c>
      <c r="I17" s="3">
        <v>3.3</v>
      </c>
      <c r="J17" s="3">
        <v>3.5</v>
      </c>
      <c r="K17" s="3">
        <v>3.3</v>
      </c>
      <c r="L17" s="6">
        <v>3</v>
      </c>
      <c r="O17" s="57" t="s">
        <v>10</v>
      </c>
      <c r="P17" s="10">
        <v>2.8030303030303036</v>
      </c>
    </row>
    <row r="18" spans="1:16" x14ac:dyDescent="0.35">
      <c r="A18" s="12" t="s">
        <v>28</v>
      </c>
      <c r="B18" s="3">
        <v>3.1</v>
      </c>
      <c r="C18" s="3">
        <v>2.2000000000000002</v>
      </c>
      <c r="D18" s="3">
        <v>1.7</v>
      </c>
      <c r="E18" s="3">
        <v>1.4</v>
      </c>
      <c r="F18" s="3">
        <v>1.1000000000000001</v>
      </c>
      <c r="G18" s="3">
        <v>1.1000000000000001</v>
      </c>
      <c r="H18" s="6">
        <v>1</v>
      </c>
      <c r="I18" s="3">
        <v>1.4</v>
      </c>
      <c r="J18" s="3">
        <v>1.1000000000000001</v>
      </c>
      <c r="K18" s="6">
        <v>1</v>
      </c>
      <c r="L18" s="3">
        <v>1.2</v>
      </c>
      <c r="O18" s="57" t="s">
        <v>11</v>
      </c>
      <c r="P18" s="10">
        <v>2.7218749999999998</v>
      </c>
    </row>
    <row r="19" spans="1:16" x14ac:dyDescent="0.35">
      <c r="A19" s="12" t="s">
        <v>29</v>
      </c>
      <c r="B19" s="3">
        <v>2.2999999999999998</v>
      </c>
      <c r="C19" s="3">
        <v>2.8</v>
      </c>
      <c r="D19" s="7"/>
      <c r="E19" s="7"/>
      <c r="F19" s="3">
        <v>1.9</v>
      </c>
      <c r="G19" s="3">
        <v>2.7</v>
      </c>
      <c r="H19" s="3">
        <v>2.1</v>
      </c>
      <c r="I19" s="3">
        <v>3.1</v>
      </c>
      <c r="J19" s="3">
        <v>1.4</v>
      </c>
      <c r="K19" s="3">
        <v>3.5</v>
      </c>
      <c r="L19" s="7"/>
    </row>
    <row r="20" spans="1:16" x14ac:dyDescent="0.35">
      <c r="A20" s="12" t="s">
        <v>30</v>
      </c>
      <c r="B20" s="3">
        <v>3.9</v>
      </c>
      <c r="C20" s="3">
        <v>3.9</v>
      </c>
      <c r="D20" s="3">
        <v>4.0999999999999996</v>
      </c>
      <c r="E20" s="3">
        <v>3.7</v>
      </c>
      <c r="F20" s="6">
        <v>3</v>
      </c>
      <c r="G20" s="3">
        <v>2.4</v>
      </c>
      <c r="H20" s="3">
        <v>2.1</v>
      </c>
      <c r="I20" s="3">
        <v>2.2999999999999998</v>
      </c>
      <c r="J20" s="3">
        <v>2.2999999999999998</v>
      </c>
      <c r="K20" s="3">
        <v>2.1</v>
      </c>
      <c r="L20" s="6">
        <v>2</v>
      </c>
    </row>
    <row r="21" spans="1:16" x14ac:dyDescent="0.35">
      <c r="A21" s="12" t="s">
        <v>31</v>
      </c>
      <c r="B21" s="3">
        <v>2.4</v>
      </c>
      <c r="C21" s="6">
        <v>3</v>
      </c>
      <c r="D21" s="3">
        <v>3.3</v>
      </c>
      <c r="E21" s="3">
        <v>3.1</v>
      </c>
      <c r="F21" s="3">
        <v>2.6</v>
      </c>
      <c r="G21" s="3">
        <v>2.7</v>
      </c>
      <c r="H21" s="3">
        <v>2.4</v>
      </c>
      <c r="I21" s="3">
        <v>2.8</v>
      </c>
      <c r="J21" s="3">
        <v>3.5</v>
      </c>
      <c r="K21" s="3">
        <v>2.6</v>
      </c>
      <c r="L21" s="3">
        <v>2.6</v>
      </c>
    </row>
    <row r="22" spans="1:16" x14ac:dyDescent="0.35">
      <c r="A22" s="12" t="s">
        <v>32</v>
      </c>
      <c r="B22" s="3">
        <v>2.8</v>
      </c>
      <c r="C22" s="3">
        <v>2.2999999999999998</v>
      </c>
      <c r="D22" s="3">
        <v>1.8</v>
      </c>
      <c r="E22" s="3">
        <v>1.9</v>
      </c>
      <c r="F22" s="3">
        <v>1.5</v>
      </c>
      <c r="G22" s="6">
        <v>1</v>
      </c>
      <c r="H22" s="3">
        <v>1.2</v>
      </c>
      <c r="I22" s="3">
        <v>1.2</v>
      </c>
      <c r="J22" s="3">
        <v>1.2</v>
      </c>
      <c r="K22" s="6">
        <v>1</v>
      </c>
      <c r="L22" s="3">
        <v>0.8</v>
      </c>
    </row>
    <row r="23" spans="1:16" x14ac:dyDescent="0.35">
      <c r="A23" s="12" t="s">
        <v>33</v>
      </c>
      <c r="B23" s="3">
        <v>6.2</v>
      </c>
      <c r="C23" s="3">
        <v>5.6</v>
      </c>
      <c r="D23" s="3">
        <v>5.3</v>
      </c>
      <c r="E23" s="3">
        <v>5.6</v>
      </c>
      <c r="F23" s="3">
        <v>4.4000000000000004</v>
      </c>
      <c r="G23" s="6">
        <v>4</v>
      </c>
      <c r="H23" s="3">
        <v>3.6</v>
      </c>
      <c r="I23" s="3">
        <v>3.4</v>
      </c>
      <c r="J23" s="6">
        <v>3</v>
      </c>
      <c r="K23" s="3">
        <v>2.9</v>
      </c>
      <c r="L23" s="3">
        <v>2.9</v>
      </c>
    </row>
    <row r="24" spans="1:16" x14ac:dyDescent="0.35">
      <c r="A24" s="12" t="s">
        <v>34</v>
      </c>
      <c r="B24" s="3">
        <v>2.5</v>
      </c>
      <c r="C24" s="3">
        <v>2.7</v>
      </c>
      <c r="D24" s="3">
        <v>2.1</v>
      </c>
      <c r="E24" s="3">
        <v>1.6</v>
      </c>
      <c r="F24" s="3">
        <v>1.5</v>
      </c>
      <c r="G24" s="3">
        <v>1.3</v>
      </c>
      <c r="H24" s="7"/>
      <c r="I24" s="3">
        <v>1.5</v>
      </c>
      <c r="J24" s="3">
        <v>1.1000000000000001</v>
      </c>
      <c r="K24" s="3">
        <v>0.7</v>
      </c>
      <c r="L24" s="3">
        <v>0.8</v>
      </c>
    </row>
    <row r="25" spans="1:16" x14ac:dyDescent="0.35">
      <c r="A25" s="12" t="s">
        <v>35</v>
      </c>
      <c r="B25" s="3">
        <v>3.1</v>
      </c>
      <c r="C25" s="3">
        <v>2.8</v>
      </c>
      <c r="D25" s="6">
        <v>3</v>
      </c>
      <c r="E25" s="6">
        <v>3</v>
      </c>
      <c r="F25" s="3">
        <v>3.4</v>
      </c>
      <c r="G25" s="3">
        <v>2.2000000000000002</v>
      </c>
      <c r="H25" s="3">
        <v>1.9</v>
      </c>
      <c r="I25" s="3">
        <v>2.2999999999999998</v>
      </c>
      <c r="J25" s="3">
        <v>2.5</v>
      </c>
      <c r="K25" s="3">
        <v>1.9</v>
      </c>
      <c r="L25" s="3">
        <v>1.6</v>
      </c>
    </row>
    <row r="26" spans="1:16" x14ac:dyDescent="0.35">
      <c r="A26" s="12" t="s">
        <v>36</v>
      </c>
      <c r="B26" s="3">
        <v>3.9</v>
      </c>
      <c r="C26" s="3">
        <v>3.6</v>
      </c>
      <c r="D26" s="6">
        <v>4</v>
      </c>
      <c r="E26" s="6">
        <v>3</v>
      </c>
      <c r="F26" s="3">
        <v>2.5</v>
      </c>
      <c r="G26" s="3">
        <v>1.5</v>
      </c>
      <c r="H26" s="3">
        <v>1.4</v>
      </c>
      <c r="I26" s="3">
        <v>2.1</v>
      </c>
      <c r="J26" s="7"/>
      <c r="K26" s="3">
        <v>1.6</v>
      </c>
      <c r="L26" s="3">
        <v>1.3</v>
      </c>
    </row>
    <row r="27" spans="1:16" x14ac:dyDescent="0.35">
      <c r="A27" s="12" t="s">
        <v>37</v>
      </c>
      <c r="B27" s="6">
        <v>4</v>
      </c>
      <c r="C27" s="3">
        <v>4.7</v>
      </c>
      <c r="D27" s="3">
        <v>5.6</v>
      </c>
      <c r="E27" s="3">
        <v>5.5</v>
      </c>
      <c r="F27" s="6">
        <v>5</v>
      </c>
      <c r="G27" s="6">
        <v>4</v>
      </c>
      <c r="H27" s="3">
        <v>3.8</v>
      </c>
      <c r="I27" s="6">
        <v>4</v>
      </c>
      <c r="J27" s="3">
        <v>4.3</v>
      </c>
      <c r="K27" s="3">
        <v>4.3</v>
      </c>
      <c r="L27" s="6">
        <v>4</v>
      </c>
    </row>
    <row r="28" spans="1:16" x14ac:dyDescent="0.35">
      <c r="A28" s="12" t="s">
        <v>38</v>
      </c>
      <c r="B28" s="3">
        <v>3.5</v>
      </c>
      <c r="C28" s="3">
        <v>3.5</v>
      </c>
      <c r="D28" s="3">
        <v>3.5</v>
      </c>
      <c r="E28" s="3">
        <v>3.4</v>
      </c>
      <c r="F28" s="3">
        <v>3.4</v>
      </c>
      <c r="G28" s="6">
        <v>3</v>
      </c>
      <c r="H28" s="3">
        <v>3.3</v>
      </c>
      <c r="I28" s="3">
        <v>3.6</v>
      </c>
      <c r="J28" s="3">
        <v>3.6</v>
      </c>
      <c r="K28" s="3">
        <v>2.9</v>
      </c>
      <c r="L28" s="3">
        <v>3.3</v>
      </c>
    </row>
    <row r="29" spans="1:16" x14ac:dyDescent="0.35">
      <c r="A29" s="12" t="s">
        <v>39</v>
      </c>
      <c r="B29" s="3">
        <v>2.5</v>
      </c>
      <c r="C29" s="3">
        <v>3.1</v>
      </c>
      <c r="D29" s="3">
        <v>2.2999999999999998</v>
      </c>
      <c r="E29" s="7"/>
      <c r="F29" s="7"/>
      <c r="G29" s="3">
        <v>1.4</v>
      </c>
      <c r="H29" s="3">
        <v>1.3</v>
      </c>
      <c r="I29" s="3">
        <v>2.1</v>
      </c>
      <c r="J29" s="3">
        <v>3.3</v>
      </c>
      <c r="K29" s="6">
        <v>2</v>
      </c>
      <c r="L29" s="3">
        <v>2.4</v>
      </c>
    </row>
    <row r="30" spans="1:16" x14ac:dyDescent="0.35">
      <c r="A30" s="12" t="s">
        <v>40</v>
      </c>
      <c r="B30" s="3">
        <v>1.2</v>
      </c>
      <c r="C30" s="3">
        <v>1.3</v>
      </c>
      <c r="D30" s="3">
        <v>1.6</v>
      </c>
      <c r="E30" s="6">
        <v>2</v>
      </c>
      <c r="F30" s="3">
        <v>1.7</v>
      </c>
      <c r="G30" s="3">
        <v>1.5</v>
      </c>
      <c r="H30" s="3">
        <v>1.6</v>
      </c>
      <c r="I30" s="3">
        <v>1.8</v>
      </c>
      <c r="J30" s="3">
        <v>1.8</v>
      </c>
      <c r="K30" s="3">
        <v>1.4</v>
      </c>
      <c r="L30" s="3">
        <v>1.3</v>
      </c>
    </row>
    <row r="31" spans="1:16" x14ac:dyDescent="0.35">
      <c r="A31" s="12" t="s">
        <v>41</v>
      </c>
      <c r="B31" s="3">
        <v>2.8</v>
      </c>
      <c r="C31" s="3">
        <v>2.9</v>
      </c>
      <c r="D31" s="3">
        <v>3.2</v>
      </c>
      <c r="E31" s="3">
        <v>2.8</v>
      </c>
      <c r="F31" s="3">
        <v>3.4</v>
      </c>
      <c r="G31" s="3">
        <v>3.2</v>
      </c>
      <c r="H31" s="6">
        <v>3</v>
      </c>
      <c r="I31" s="3">
        <v>3.3</v>
      </c>
      <c r="J31" s="3">
        <v>3.2</v>
      </c>
      <c r="K31" s="6">
        <v>3</v>
      </c>
      <c r="L31" s="3">
        <v>3.1</v>
      </c>
    </row>
    <row r="32" spans="1:16" x14ac:dyDescent="0.35">
      <c r="A32" s="12" t="s">
        <v>42</v>
      </c>
      <c r="B32" s="3">
        <v>3.2</v>
      </c>
      <c r="C32" s="3">
        <v>2.6</v>
      </c>
      <c r="D32" s="3">
        <v>2.4</v>
      </c>
      <c r="E32" s="3">
        <v>2.5</v>
      </c>
      <c r="F32" s="3">
        <v>2.4</v>
      </c>
      <c r="G32" s="3">
        <v>2.2000000000000002</v>
      </c>
      <c r="H32" s="6">
        <v>2</v>
      </c>
      <c r="I32" s="7"/>
      <c r="J32" s="7"/>
      <c r="K32" s="7"/>
      <c r="L32" s="7"/>
    </row>
    <row r="33" spans="1:12" x14ac:dyDescent="0.35">
      <c r="A33" s="12" t="s">
        <v>43</v>
      </c>
      <c r="B33" s="7"/>
      <c r="C33" s="7"/>
      <c r="D33" s="7"/>
      <c r="E33" s="7"/>
      <c r="F33" s="7"/>
      <c r="G33" s="7"/>
      <c r="H33" s="7"/>
      <c r="I33" s="7"/>
      <c r="J33" s="3">
        <v>3.8</v>
      </c>
      <c r="K33" s="3">
        <v>3.7</v>
      </c>
      <c r="L33" s="6">
        <v>4</v>
      </c>
    </row>
    <row r="34" spans="1:12" x14ac:dyDescent="0.35">
      <c r="A34" s="12" t="s">
        <v>44</v>
      </c>
      <c r="B34" s="3">
        <v>4.0999999999999996</v>
      </c>
      <c r="C34" s="3">
        <v>4.2</v>
      </c>
      <c r="D34" s="3">
        <v>3.9</v>
      </c>
      <c r="E34" s="3">
        <v>5.5</v>
      </c>
      <c r="F34" s="3">
        <v>4.5</v>
      </c>
      <c r="G34" s="7"/>
      <c r="H34" s="3">
        <v>4.5</v>
      </c>
      <c r="I34" s="7"/>
      <c r="J34" s="7"/>
      <c r="K34" s="7"/>
      <c r="L34" s="7"/>
    </row>
    <row r="35" spans="1:12" x14ac:dyDescent="0.35">
      <c r="A35" s="12" t="s">
        <v>45</v>
      </c>
      <c r="B35" s="3">
        <v>10.7</v>
      </c>
      <c r="C35" s="3">
        <v>9.4</v>
      </c>
      <c r="D35" s="3">
        <v>8.6999999999999993</v>
      </c>
      <c r="E35" s="3">
        <v>7.4</v>
      </c>
      <c r="F35" s="3">
        <v>8.4</v>
      </c>
      <c r="G35" s="3">
        <v>7.3</v>
      </c>
      <c r="H35" s="3">
        <v>5.5</v>
      </c>
      <c r="I35" s="3">
        <v>5.4</v>
      </c>
      <c r="J35" s="7"/>
      <c r="K35" s="7"/>
      <c r="L35" s="7"/>
    </row>
    <row r="36" spans="1:12" x14ac:dyDescent="0.35">
      <c r="A36" s="12" t="s">
        <v>46</v>
      </c>
      <c r="B36" s="6">
        <v>12</v>
      </c>
      <c r="C36" s="3">
        <v>8.1</v>
      </c>
      <c r="D36" s="3">
        <v>8.1</v>
      </c>
      <c r="E36" s="3">
        <v>7.4</v>
      </c>
      <c r="F36" s="3">
        <v>6.7</v>
      </c>
      <c r="G36" s="6">
        <v>6</v>
      </c>
      <c r="H36" s="3">
        <v>4.3</v>
      </c>
      <c r="I36" s="3">
        <v>3.9</v>
      </c>
      <c r="J36" s="3">
        <v>4.7</v>
      </c>
      <c r="K36" s="3">
        <v>4.2</v>
      </c>
      <c r="L36" s="3">
        <v>4.9000000000000004</v>
      </c>
    </row>
    <row r="37" spans="1:12" x14ac:dyDescent="0.35">
      <c r="A37" s="12" t="s">
        <v>47</v>
      </c>
      <c r="B37" s="3">
        <v>3.6</v>
      </c>
      <c r="C37" s="3">
        <v>4.2</v>
      </c>
      <c r="D37" s="3">
        <v>4.2</v>
      </c>
      <c r="E37" s="3">
        <v>4.8</v>
      </c>
      <c r="F37" s="3">
        <v>4.8</v>
      </c>
      <c r="G37" s="3">
        <v>5.3</v>
      </c>
      <c r="H37" s="6">
        <v>6</v>
      </c>
      <c r="I37" s="3">
        <v>5.4</v>
      </c>
      <c r="J37" s="3">
        <v>5.5</v>
      </c>
      <c r="K37" s="3">
        <v>5.4</v>
      </c>
      <c r="L37" s="3">
        <v>5.0999999999999996</v>
      </c>
    </row>
  </sheetData>
  <mergeCells count="2">
    <mergeCell ref="O1:Y1"/>
    <mergeCell ref="O7:P7"/>
  </mergeCells>
  <pageMargins left="0.70000000000000007" right="0.70000000000000007" top="0.75" bottom="0.75" header="0.30000000000000004" footer="0.30000000000000004"/>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01481-C788-4175-B1A6-E790C52BF2EA}">
  <dimension ref="A1:V36"/>
  <sheetViews>
    <sheetView tabSelected="1" topLeftCell="C1" zoomScale="74" workbookViewId="0">
      <selection activeCell="F26" sqref="F26"/>
    </sheetView>
  </sheetViews>
  <sheetFormatPr defaultRowHeight="14.5" x14ac:dyDescent="0.35"/>
  <cols>
    <col min="1" max="1" width="8.7265625" customWidth="1"/>
    <col min="2" max="2" width="18.54296875" customWidth="1"/>
    <col min="3" max="3" width="18.36328125" customWidth="1"/>
    <col min="4" max="4" width="22.453125" customWidth="1"/>
    <col min="5" max="9" width="8.7265625" customWidth="1"/>
    <col min="10" max="10" width="25.08984375" customWidth="1"/>
    <col min="11" max="11" width="31.1796875" customWidth="1"/>
    <col min="12" max="12" width="8.7265625" customWidth="1"/>
    <col min="13" max="13" width="12.453125" bestFit="1" customWidth="1"/>
    <col min="14" max="14" width="8.7265625" customWidth="1"/>
    <col min="16" max="16" width="17.26953125" bestFit="1" customWidth="1"/>
    <col min="17" max="20" width="8.81640625" bestFit="1" customWidth="1"/>
    <col min="21" max="21" width="11.81640625" bestFit="1" customWidth="1"/>
  </cols>
  <sheetData>
    <row r="1" spans="1:22" ht="15" thickBot="1" x14ac:dyDescent="0.4"/>
    <row r="2" spans="1:22" x14ac:dyDescent="0.35">
      <c r="B2" s="46" t="s">
        <v>60</v>
      </c>
      <c r="C2" s="47"/>
      <c r="D2" s="47"/>
      <c r="E2" s="47"/>
      <c r="F2" s="47"/>
      <c r="G2" s="48"/>
    </row>
    <row r="3" spans="1:22" ht="15" thickBot="1" x14ac:dyDescent="0.4">
      <c r="B3" s="49" t="s">
        <v>61</v>
      </c>
      <c r="C3" s="50"/>
      <c r="D3" s="50"/>
      <c r="E3" s="50"/>
      <c r="F3" s="50"/>
      <c r="G3" s="51"/>
    </row>
    <row r="4" spans="1:22" x14ac:dyDescent="0.35">
      <c r="B4" s="13" t="s">
        <v>62</v>
      </c>
      <c r="C4" s="13" t="s">
        <v>63</v>
      </c>
      <c r="D4" s="13"/>
      <c r="E4" s="13"/>
      <c r="F4" s="13"/>
      <c r="G4" s="13"/>
      <c r="J4" s="59" t="s">
        <v>124</v>
      </c>
      <c r="K4" s="59"/>
      <c r="L4" s="59"/>
      <c r="M4" s="59"/>
      <c r="P4" s="25" t="s">
        <v>114</v>
      </c>
      <c r="Q4" s="25"/>
      <c r="R4" s="25"/>
      <c r="S4" s="25"/>
      <c r="T4" s="25"/>
      <c r="U4" s="25"/>
      <c r="V4" s="25"/>
    </row>
    <row r="5" spans="1:22" ht="15" thickBot="1" x14ac:dyDescent="0.4">
      <c r="J5" s="60"/>
      <c r="K5" s="60"/>
      <c r="L5" s="60"/>
      <c r="M5" s="60"/>
      <c r="P5" s="21"/>
      <c r="Q5" s="21"/>
      <c r="R5" s="21"/>
      <c r="S5" s="21"/>
      <c r="T5" s="21"/>
      <c r="U5" s="21"/>
      <c r="V5" s="21"/>
    </row>
    <row r="6" spans="1:22" ht="15" thickBot="1" x14ac:dyDescent="0.4">
      <c r="J6" s="20" t="s">
        <v>64</v>
      </c>
      <c r="K6" s="20"/>
      <c r="L6" s="20"/>
      <c r="M6" s="20"/>
      <c r="P6" s="21" t="s">
        <v>99</v>
      </c>
      <c r="Q6" s="21"/>
      <c r="R6" s="21"/>
      <c r="S6" s="21"/>
      <c r="T6" s="21"/>
      <c r="U6" s="21"/>
      <c r="V6" s="21"/>
    </row>
    <row r="7" spans="1:22" ht="15" thickBot="1" x14ac:dyDescent="0.4">
      <c r="A7" t="s">
        <v>65</v>
      </c>
      <c r="B7" t="s">
        <v>66</v>
      </c>
      <c r="C7" t="s">
        <v>67</v>
      </c>
      <c r="D7" t="s">
        <v>68</v>
      </c>
      <c r="J7" s="14" t="s">
        <v>69</v>
      </c>
      <c r="K7" s="26">
        <v>1</v>
      </c>
      <c r="L7" s="26">
        <v>2</v>
      </c>
      <c r="M7" s="27">
        <v>3</v>
      </c>
      <c r="P7" s="21"/>
      <c r="Q7" s="21"/>
      <c r="R7" s="21"/>
      <c r="S7" s="21"/>
      <c r="T7" s="21"/>
      <c r="U7" s="21"/>
      <c r="V7" s="21"/>
    </row>
    <row r="8" spans="1:22" ht="15" thickBot="1" x14ac:dyDescent="0.4">
      <c r="A8">
        <v>2013</v>
      </c>
      <c r="B8">
        <v>25.54</v>
      </c>
      <c r="C8" s="10">
        <v>8.8088235294117627</v>
      </c>
      <c r="D8" s="10">
        <v>4.5685714285714276</v>
      </c>
      <c r="J8" s="15" t="s">
        <v>70</v>
      </c>
      <c r="K8" s="28">
        <v>11</v>
      </c>
      <c r="L8" s="28">
        <v>11</v>
      </c>
      <c r="M8" s="29">
        <v>11</v>
      </c>
      <c r="P8" s="21" t="s">
        <v>100</v>
      </c>
      <c r="Q8" s="21"/>
      <c r="R8" s="21"/>
      <c r="S8" s="21"/>
      <c r="T8" s="21"/>
      <c r="U8" s="21"/>
      <c r="V8" s="21"/>
    </row>
    <row r="9" spans="1:22" x14ac:dyDescent="0.35">
      <c r="A9">
        <v>2014</v>
      </c>
      <c r="B9">
        <v>22.66</v>
      </c>
      <c r="C9" s="10">
        <v>8.3542857142857123</v>
      </c>
      <c r="D9" s="10">
        <v>4.2485714285714282</v>
      </c>
      <c r="J9" s="15" t="s">
        <v>71</v>
      </c>
      <c r="K9" s="28">
        <v>10</v>
      </c>
      <c r="L9" s="28">
        <v>10</v>
      </c>
      <c r="M9" s="29">
        <v>10</v>
      </c>
      <c r="P9" s="22" t="s">
        <v>101</v>
      </c>
      <c r="Q9" s="22" t="s">
        <v>102</v>
      </c>
      <c r="R9" s="22" t="s">
        <v>103</v>
      </c>
      <c r="S9" s="22" t="s">
        <v>59</v>
      </c>
      <c r="T9" s="22" t="s">
        <v>104</v>
      </c>
      <c r="U9" s="21"/>
      <c r="V9" s="21"/>
    </row>
    <row r="10" spans="1:22" x14ac:dyDescent="0.35">
      <c r="A10">
        <v>2015</v>
      </c>
      <c r="B10">
        <v>20.5</v>
      </c>
      <c r="C10" s="10">
        <v>7.7257142857142851</v>
      </c>
      <c r="D10" s="10">
        <v>4.2735294117647049</v>
      </c>
      <c r="J10" s="15" t="s">
        <v>72</v>
      </c>
      <c r="K10" s="30">
        <f>AVERAGE(B8:B18)</f>
        <v>18.209090909090911</v>
      </c>
      <c r="L10" s="30">
        <f>AVERAGE(C8:C18)</f>
        <v>6.5452832372618452</v>
      </c>
      <c r="M10" s="31">
        <f>AVERAGE(D8:D18)</f>
        <v>3.5306633273143961</v>
      </c>
      <c r="P10" s="21" t="s">
        <v>66</v>
      </c>
      <c r="Q10" s="21">
        <v>11</v>
      </c>
      <c r="R10" s="21">
        <v>200.3</v>
      </c>
      <c r="S10" s="21">
        <v>18.209090909090911</v>
      </c>
      <c r="T10" s="21">
        <v>14.031829090909014</v>
      </c>
      <c r="U10" s="21"/>
      <c r="V10" s="21"/>
    </row>
    <row r="11" spans="1:22" x14ac:dyDescent="0.35">
      <c r="A11">
        <v>2016</v>
      </c>
      <c r="B11">
        <v>19.510000000000002</v>
      </c>
      <c r="C11" s="10">
        <v>7.4617647058823522</v>
      </c>
      <c r="D11" s="10">
        <v>4.03939393939394</v>
      </c>
      <c r="J11" s="15" t="s">
        <v>73</v>
      </c>
      <c r="K11" s="30">
        <f>_xlfn.VAR.S(B8:B18)</f>
        <v>14.031829090909014</v>
      </c>
      <c r="L11" s="30">
        <f>_xlfn.VAR.S(C8:C18)</f>
        <v>1.9932266460122832</v>
      </c>
      <c r="M11" s="31">
        <f>_xlfn.VAR.S(D8:D18)</f>
        <v>0.42623077916126989</v>
      </c>
      <c r="P11" s="21" t="s">
        <v>67</v>
      </c>
      <c r="Q11" s="21">
        <v>11</v>
      </c>
      <c r="R11" s="21">
        <v>71.998115609880301</v>
      </c>
      <c r="S11" s="21">
        <v>6.5452832372618452</v>
      </c>
      <c r="T11" s="21">
        <v>1.9932266460122832</v>
      </c>
      <c r="U11" s="21"/>
      <c r="V11" s="21"/>
    </row>
    <row r="12" spans="1:22" ht="15" thickBot="1" x14ac:dyDescent="0.4">
      <c r="A12">
        <v>2017</v>
      </c>
      <c r="B12">
        <v>18.38</v>
      </c>
      <c r="C12" s="10">
        <v>6.5571428571428569</v>
      </c>
      <c r="D12" s="10">
        <v>3.6411764705882366</v>
      </c>
      <c r="J12" s="16" t="s">
        <v>74</v>
      </c>
      <c r="K12" s="30">
        <f>(K10-$K$13)^2</f>
        <v>77.101484239588942</v>
      </c>
      <c r="L12" s="30">
        <f>(L10-$K$13)^2</f>
        <v>8.3120498822536408</v>
      </c>
      <c r="M12" s="31">
        <f>(M10-$K$13)^2</f>
        <v>34.782658838266627</v>
      </c>
      <c r="P12" s="23" t="s">
        <v>68</v>
      </c>
      <c r="Q12" s="23">
        <v>11</v>
      </c>
      <c r="R12" s="23">
        <v>38.837296600458359</v>
      </c>
      <c r="S12" s="23">
        <v>3.5306633273143961</v>
      </c>
      <c r="T12" s="23">
        <v>0.42623077916126989</v>
      </c>
      <c r="U12" s="21"/>
      <c r="V12" s="21"/>
    </row>
    <row r="13" spans="1:22" x14ac:dyDescent="0.35">
      <c r="A13">
        <v>2018</v>
      </c>
      <c r="B13">
        <v>16.5</v>
      </c>
      <c r="C13" s="10">
        <v>6.0857142857142845</v>
      </c>
      <c r="D13" s="10">
        <v>3.1529411764705886</v>
      </c>
      <c r="J13" s="17" t="s">
        <v>75</v>
      </c>
      <c r="K13" s="30">
        <f>AVERAGE(B8:D18)</f>
        <v>9.4283458245557181</v>
      </c>
      <c r="L13" s="30"/>
      <c r="M13" s="31"/>
      <c r="P13" s="21"/>
      <c r="Q13" s="21"/>
      <c r="R13" s="21"/>
      <c r="S13" s="21"/>
      <c r="T13" s="21"/>
      <c r="U13" s="21"/>
      <c r="V13" s="21"/>
    </row>
    <row r="14" spans="1:22" x14ac:dyDescent="0.35">
      <c r="A14">
        <v>2019</v>
      </c>
      <c r="B14">
        <v>14.78</v>
      </c>
      <c r="C14" s="10">
        <v>5.62</v>
      </c>
      <c r="D14" s="10">
        <v>2.9735294117647055</v>
      </c>
      <c r="J14" s="17" t="s">
        <v>76</v>
      </c>
      <c r="K14" s="28">
        <v>33</v>
      </c>
      <c r="L14" s="28"/>
      <c r="M14" s="29"/>
      <c r="P14" s="21"/>
      <c r="Q14" s="21"/>
      <c r="R14" s="21"/>
      <c r="S14" s="21"/>
      <c r="T14" s="21"/>
      <c r="U14" s="21"/>
      <c r="V14" s="21"/>
    </row>
    <row r="15" spans="1:22" ht="15" thickBot="1" x14ac:dyDescent="0.4">
      <c r="A15">
        <v>2020</v>
      </c>
      <c r="B15">
        <v>18.86</v>
      </c>
      <c r="C15" s="10">
        <v>6.5058823529411764</v>
      </c>
      <c r="D15" s="10">
        <v>3.23030303030303</v>
      </c>
      <c r="J15" s="17" t="s">
        <v>77</v>
      </c>
      <c r="K15" s="28">
        <v>3</v>
      </c>
      <c r="L15" s="28"/>
      <c r="M15" s="29"/>
      <c r="P15" s="21" t="s">
        <v>63</v>
      </c>
      <c r="Q15" s="21"/>
      <c r="R15" s="21"/>
      <c r="S15" s="21"/>
      <c r="T15" s="21"/>
      <c r="U15" s="21"/>
      <c r="V15" s="21"/>
    </row>
    <row r="16" spans="1:22" x14ac:dyDescent="0.35">
      <c r="A16">
        <v>2021</v>
      </c>
      <c r="B16">
        <v>16.05</v>
      </c>
      <c r="C16" s="10">
        <v>5.627272727272727</v>
      </c>
      <c r="D16" s="10">
        <v>3.1843749999999997</v>
      </c>
      <c r="J16" s="17" t="s">
        <v>78</v>
      </c>
      <c r="K16" s="28">
        <v>2</v>
      </c>
      <c r="L16" s="28"/>
      <c r="M16" s="29"/>
      <c r="P16" s="22" t="s">
        <v>105</v>
      </c>
      <c r="Q16" s="22" t="s">
        <v>106</v>
      </c>
      <c r="R16" s="22" t="s">
        <v>107</v>
      </c>
      <c r="S16" s="22" t="s">
        <v>108</v>
      </c>
      <c r="T16" s="22" t="s">
        <v>97</v>
      </c>
      <c r="U16" s="22" t="s">
        <v>109</v>
      </c>
      <c r="V16" s="22" t="s">
        <v>110</v>
      </c>
    </row>
    <row r="17" spans="1:22" ht="15" thickBot="1" x14ac:dyDescent="0.4">
      <c r="A17">
        <v>2022</v>
      </c>
      <c r="B17">
        <v>13.29</v>
      </c>
      <c r="C17" s="10">
        <v>4.7303030303030305</v>
      </c>
      <c r="D17" s="10">
        <v>2.8030303030303036</v>
      </c>
      <c r="J17" s="18" t="s">
        <v>79</v>
      </c>
      <c r="K17" s="32">
        <v>30</v>
      </c>
      <c r="L17" s="32"/>
      <c r="M17" s="33"/>
      <c r="P17" s="21" t="s">
        <v>111</v>
      </c>
      <c r="Q17" s="21">
        <v>1322.1581225612006</v>
      </c>
      <c r="R17" s="21">
        <v>2</v>
      </c>
      <c r="S17" s="21">
        <v>661.07906128060029</v>
      </c>
      <c r="T17" s="21">
        <v>120.55210283420729</v>
      </c>
      <c r="U17" s="21">
        <v>4.5685143926925398E-15</v>
      </c>
      <c r="V17" s="21">
        <v>3.3158295010135221</v>
      </c>
    </row>
    <row r="18" spans="1:22" ht="15" thickBot="1" x14ac:dyDescent="0.4">
      <c r="A18">
        <v>2023</v>
      </c>
      <c r="B18">
        <v>14.23</v>
      </c>
      <c r="C18" s="10">
        <v>4.5212121212121206</v>
      </c>
      <c r="D18" s="10">
        <v>2.7218749999999998</v>
      </c>
      <c r="J18" s="28"/>
      <c r="K18" s="28"/>
      <c r="L18" s="28"/>
      <c r="M18" s="28"/>
      <c r="P18" s="21" t="s">
        <v>112</v>
      </c>
      <c r="Q18" s="21">
        <v>164.51286516082629</v>
      </c>
      <c r="R18" s="21">
        <v>30</v>
      </c>
      <c r="S18" s="21">
        <v>5.4837621720275429</v>
      </c>
      <c r="T18" s="21"/>
      <c r="U18" s="21"/>
      <c r="V18" s="21"/>
    </row>
    <row r="19" spans="1:22" x14ac:dyDescent="0.35">
      <c r="J19" s="34" t="s">
        <v>80</v>
      </c>
      <c r="K19" s="35">
        <v>0.05</v>
      </c>
      <c r="L19" s="28"/>
      <c r="M19" s="28"/>
      <c r="P19" s="21"/>
      <c r="Q19" s="21"/>
      <c r="R19" s="21"/>
      <c r="S19" s="21"/>
      <c r="T19" s="21"/>
      <c r="U19" s="21"/>
      <c r="V19" s="21"/>
    </row>
    <row r="20" spans="1:22" ht="15" thickBot="1" x14ac:dyDescent="0.4">
      <c r="J20" s="36" t="s">
        <v>81</v>
      </c>
      <c r="K20" s="37" t="s">
        <v>82</v>
      </c>
      <c r="L20" s="28"/>
      <c r="M20" s="28"/>
      <c r="P20" s="23" t="s">
        <v>113</v>
      </c>
      <c r="Q20" s="23">
        <v>1486.6709877220269</v>
      </c>
      <c r="R20" s="23">
        <v>32</v>
      </c>
      <c r="S20" s="23"/>
      <c r="T20" s="23"/>
      <c r="U20" s="23"/>
      <c r="V20" s="23"/>
    </row>
    <row r="21" spans="1:22" x14ac:dyDescent="0.35">
      <c r="J21" s="38" t="s">
        <v>83</v>
      </c>
      <c r="K21" s="39" t="s">
        <v>84</v>
      </c>
      <c r="L21" s="28"/>
      <c r="M21" s="28"/>
    </row>
    <row r="22" spans="1:22" x14ac:dyDescent="0.35">
      <c r="J22" s="40" t="s">
        <v>85</v>
      </c>
      <c r="K22" s="41" t="s">
        <v>86</v>
      </c>
      <c r="L22" s="28"/>
      <c r="M22" s="28"/>
    </row>
    <row r="23" spans="1:22" x14ac:dyDescent="0.35">
      <c r="J23" s="40" t="s">
        <v>87</v>
      </c>
      <c r="K23" s="31">
        <f>SUMPRODUCT(K8:M8,K12:M12)</f>
        <v>1322.1581225612013</v>
      </c>
      <c r="L23" s="28"/>
      <c r="M23" s="28"/>
    </row>
    <row r="24" spans="1:22" x14ac:dyDescent="0.35">
      <c r="J24" s="40" t="s">
        <v>88</v>
      </c>
      <c r="K24" s="31">
        <f>SUMPRODUCT(K9:M9,K11:M11)</f>
        <v>164.51286516082567</v>
      </c>
      <c r="L24" s="28"/>
      <c r="M24" s="28"/>
    </row>
    <row r="25" spans="1:22" x14ac:dyDescent="0.35">
      <c r="J25" s="42" t="s">
        <v>89</v>
      </c>
      <c r="K25" s="31">
        <f>K23/K16</f>
        <v>661.07906128060063</v>
      </c>
      <c r="L25" s="28"/>
      <c r="M25" s="28"/>
    </row>
    <row r="26" spans="1:22" x14ac:dyDescent="0.35">
      <c r="J26" s="42" t="s">
        <v>90</v>
      </c>
      <c r="K26" s="31">
        <f>K24/K17</f>
        <v>5.4837621720275225</v>
      </c>
      <c r="L26" s="28"/>
      <c r="M26" s="28"/>
    </row>
    <row r="27" spans="1:22" x14ac:dyDescent="0.35">
      <c r="J27" s="43" t="s">
        <v>91</v>
      </c>
      <c r="K27" s="31">
        <f>K25/K26</f>
        <v>120.5521028342078</v>
      </c>
      <c r="L27" s="28"/>
      <c r="M27" s="28"/>
    </row>
    <row r="28" spans="1:22" x14ac:dyDescent="0.35">
      <c r="J28" s="43" t="s">
        <v>92</v>
      </c>
      <c r="K28" s="31">
        <f>_xlfn.F.INV.RT(K19,K16,K17)</f>
        <v>3.3158295010135221</v>
      </c>
      <c r="L28" s="28"/>
      <c r="M28" s="28"/>
    </row>
    <row r="29" spans="1:22" x14ac:dyDescent="0.35">
      <c r="J29" s="44" t="s">
        <v>93</v>
      </c>
      <c r="K29" s="31">
        <f>_xlfn.F.DIST.RT(K27,K16,K17)</f>
        <v>4.5685143926922803E-15</v>
      </c>
      <c r="L29" s="28"/>
      <c r="M29" s="28"/>
    </row>
    <row r="30" spans="1:22" x14ac:dyDescent="0.35">
      <c r="J30" s="44" t="s">
        <v>80</v>
      </c>
      <c r="K30" s="29">
        <v>0.05</v>
      </c>
      <c r="L30" s="28"/>
      <c r="M30" s="28"/>
    </row>
    <row r="31" spans="1:22" ht="15" thickBot="1" x14ac:dyDescent="0.4">
      <c r="J31" s="45" t="s">
        <v>94</v>
      </c>
      <c r="K31" s="72" t="s">
        <v>95</v>
      </c>
      <c r="L31" s="28"/>
      <c r="M31" s="28"/>
    </row>
    <row r="32" spans="1:22" ht="16" thickBot="1" x14ac:dyDescent="0.4">
      <c r="J32" s="19"/>
    </row>
    <row r="33" spans="10:13" ht="14.5" customHeight="1" x14ac:dyDescent="0.35">
      <c r="J33" s="63" t="s">
        <v>126</v>
      </c>
      <c r="K33" s="64"/>
      <c r="L33" s="64"/>
      <c r="M33" s="65"/>
    </row>
    <row r="34" spans="10:13" x14ac:dyDescent="0.35">
      <c r="J34" s="66"/>
      <c r="K34" s="67"/>
      <c r="L34" s="67"/>
      <c r="M34" s="68"/>
    </row>
    <row r="35" spans="10:13" x14ac:dyDescent="0.35">
      <c r="J35" s="66"/>
      <c r="K35" s="67"/>
      <c r="L35" s="67"/>
      <c r="M35" s="68"/>
    </row>
    <row r="36" spans="10:13" ht="15" thickBot="1" x14ac:dyDescent="0.4">
      <c r="J36" s="69"/>
      <c r="K36" s="70"/>
      <c r="L36" s="70"/>
      <c r="M36" s="71"/>
    </row>
  </sheetData>
  <mergeCells count="6">
    <mergeCell ref="J33:M36"/>
    <mergeCell ref="B2:G2"/>
    <mergeCell ref="B3:G3"/>
    <mergeCell ref="J6:M6"/>
    <mergeCell ref="P4:V4"/>
    <mergeCell ref="J4:M5"/>
  </mergeCells>
  <pageMargins left="0.70000000000000007" right="0.70000000000000007" top="0.75" bottom="0.75" header="0.30000000000000004" footer="0.3000000000000000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65708-0893-41AE-8991-39EB48F67ACC}">
  <dimension ref="A2:S41"/>
  <sheetViews>
    <sheetView zoomScale="90" workbookViewId="0">
      <selection activeCell="O13" sqref="O13"/>
    </sheetView>
  </sheetViews>
  <sheetFormatPr defaultRowHeight="14.5" x14ac:dyDescent="0.35"/>
  <cols>
    <col min="1" max="1" width="8.7265625" customWidth="1"/>
    <col min="2" max="2" width="17.453125" customWidth="1"/>
    <col min="3" max="3" width="8.7265625" customWidth="1"/>
  </cols>
  <sheetData>
    <row r="2" spans="1:19" ht="14.5" customHeight="1" x14ac:dyDescent="0.35">
      <c r="A2" t="s">
        <v>96</v>
      </c>
      <c r="B2" t="s">
        <v>66</v>
      </c>
      <c r="C2" t="s">
        <v>97</v>
      </c>
      <c r="D2" t="s">
        <v>98</v>
      </c>
      <c r="K2" t="s">
        <v>122</v>
      </c>
      <c r="L2" s="58" t="s">
        <v>123</v>
      </c>
      <c r="M2" s="58"/>
      <c r="N2" s="58"/>
      <c r="O2" s="58"/>
      <c r="P2" s="58"/>
      <c r="Q2" s="58"/>
      <c r="R2" s="58"/>
      <c r="S2" s="58"/>
    </row>
    <row r="3" spans="1:19" x14ac:dyDescent="0.35">
      <c r="A3">
        <v>1</v>
      </c>
      <c r="B3">
        <v>25.54</v>
      </c>
      <c r="C3" s="10">
        <f t="shared" ref="C3:C13" si="0">(A3-0.375)/(11+0.25)</f>
        <v>5.5555555555555552E-2</v>
      </c>
      <c r="D3" s="10">
        <f t="shared" ref="D3:D13" si="1">_xlfn.NORM.S.INV(C3)</f>
        <v>-1.5932188180230502</v>
      </c>
      <c r="L3" s="58"/>
      <c r="M3" s="58"/>
      <c r="N3" s="58"/>
      <c r="O3" s="58"/>
      <c r="P3" s="58"/>
      <c r="Q3" s="58"/>
      <c r="R3" s="58"/>
      <c r="S3" s="58"/>
    </row>
    <row r="4" spans="1:19" x14ac:dyDescent="0.35">
      <c r="A4">
        <v>2</v>
      </c>
      <c r="B4">
        <v>22.66</v>
      </c>
      <c r="C4" s="10">
        <f t="shared" si="0"/>
        <v>0.14444444444444443</v>
      </c>
      <c r="D4" s="10">
        <f t="shared" si="1"/>
        <v>-1.0605622435314261</v>
      </c>
      <c r="L4" s="58"/>
      <c r="M4" s="58"/>
      <c r="N4" s="58"/>
      <c r="O4" s="58"/>
      <c r="P4" s="58"/>
      <c r="Q4" s="58"/>
      <c r="R4" s="58"/>
      <c r="S4" s="58"/>
    </row>
    <row r="5" spans="1:19" x14ac:dyDescent="0.35">
      <c r="A5">
        <v>3</v>
      </c>
      <c r="B5">
        <v>20.5</v>
      </c>
      <c r="C5" s="10">
        <f t="shared" si="0"/>
        <v>0.23333333333333334</v>
      </c>
      <c r="D5" s="10">
        <f t="shared" si="1"/>
        <v>-0.72791329088164469</v>
      </c>
    </row>
    <row r="6" spans="1:19" x14ac:dyDescent="0.35">
      <c r="A6">
        <v>4</v>
      </c>
      <c r="B6">
        <v>19.510000000000002</v>
      </c>
      <c r="C6" s="10">
        <f t="shared" si="0"/>
        <v>0.32222222222222224</v>
      </c>
      <c r="D6" s="10">
        <f t="shared" si="1"/>
        <v>-0.46149369421815839</v>
      </c>
    </row>
    <row r="7" spans="1:19" x14ac:dyDescent="0.35">
      <c r="A7">
        <v>5</v>
      </c>
      <c r="B7">
        <v>18.38</v>
      </c>
      <c r="C7" s="10">
        <f t="shared" si="0"/>
        <v>0.41111111111111109</v>
      </c>
      <c r="D7" s="10">
        <f t="shared" si="1"/>
        <v>-0.22468771507277532</v>
      </c>
      <c r="L7" s="61" t="s">
        <v>125</v>
      </c>
      <c r="M7" s="62"/>
      <c r="N7" s="62"/>
      <c r="O7" s="62"/>
      <c r="P7" s="62"/>
      <c r="Q7" s="62"/>
    </row>
    <row r="8" spans="1:19" x14ac:dyDescent="0.35">
      <c r="A8">
        <v>6</v>
      </c>
      <c r="B8">
        <v>16.5</v>
      </c>
      <c r="C8" s="10">
        <f t="shared" si="0"/>
        <v>0.5</v>
      </c>
      <c r="D8" s="10">
        <f t="shared" si="1"/>
        <v>0</v>
      </c>
      <c r="L8" s="62"/>
      <c r="M8" s="62"/>
      <c r="N8" s="62"/>
      <c r="O8" s="62"/>
      <c r="P8" s="62"/>
      <c r="Q8" s="62"/>
    </row>
    <row r="9" spans="1:19" x14ac:dyDescent="0.35">
      <c r="A9">
        <v>7</v>
      </c>
      <c r="B9">
        <v>14.78</v>
      </c>
      <c r="C9" s="10">
        <f t="shared" si="0"/>
        <v>0.58888888888888891</v>
      </c>
      <c r="D9" s="10">
        <f t="shared" si="1"/>
        <v>0.22468771507277532</v>
      </c>
      <c r="L9" s="62"/>
      <c r="M9" s="62"/>
      <c r="N9" s="62"/>
      <c r="O9" s="62"/>
      <c r="P9" s="62"/>
      <c r="Q9" s="62"/>
    </row>
    <row r="10" spans="1:19" x14ac:dyDescent="0.35">
      <c r="A10">
        <v>8</v>
      </c>
      <c r="B10">
        <v>18.86</v>
      </c>
      <c r="C10" s="10">
        <f t="shared" si="0"/>
        <v>0.67777777777777781</v>
      </c>
      <c r="D10" s="10">
        <f t="shared" si="1"/>
        <v>0.46149369421815856</v>
      </c>
    </row>
    <row r="11" spans="1:19" x14ac:dyDescent="0.35">
      <c r="A11">
        <v>9</v>
      </c>
      <c r="B11">
        <v>16.05</v>
      </c>
      <c r="C11" s="10">
        <f t="shared" si="0"/>
        <v>0.76666666666666672</v>
      </c>
      <c r="D11" s="10">
        <f t="shared" si="1"/>
        <v>0.72791329088164458</v>
      </c>
    </row>
    <row r="12" spans="1:19" x14ac:dyDescent="0.35">
      <c r="A12">
        <v>10</v>
      </c>
      <c r="B12">
        <v>13.29</v>
      </c>
      <c r="C12" s="10">
        <f t="shared" si="0"/>
        <v>0.85555555555555551</v>
      </c>
      <c r="D12" s="10">
        <f t="shared" si="1"/>
        <v>1.0605622435314257</v>
      </c>
    </row>
    <row r="13" spans="1:19" x14ac:dyDescent="0.35">
      <c r="A13">
        <v>11</v>
      </c>
      <c r="B13">
        <v>14.23</v>
      </c>
      <c r="C13" s="10">
        <f t="shared" si="0"/>
        <v>0.94444444444444442</v>
      </c>
      <c r="D13" s="10">
        <f t="shared" si="1"/>
        <v>1.59321881802305</v>
      </c>
    </row>
    <row r="16" spans="1:19" x14ac:dyDescent="0.35">
      <c r="A16" t="s">
        <v>96</v>
      </c>
      <c r="B16" t="s">
        <v>67</v>
      </c>
      <c r="C16" t="s">
        <v>97</v>
      </c>
      <c r="D16" t="s">
        <v>98</v>
      </c>
    </row>
    <row r="17" spans="1:4" x14ac:dyDescent="0.35">
      <c r="A17">
        <v>1</v>
      </c>
      <c r="B17" s="10">
        <v>8.8088235294117627</v>
      </c>
      <c r="C17" s="10">
        <f t="shared" ref="C17:C27" si="2">(A17-0.375)/(11+0.25)</f>
        <v>5.5555555555555552E-2</v>
      </c>
      <c r="D17" s="10">
        <f t="shared" ref="D17:D27" si="3">_xlfn.NORM.S.INV(C17)</f>
        <v>-1.5932188180230502</v>
      </c>
    </row>
    <row r="18" spans="1:4" x14ac:dyDescent="0.35">
      <c r="A18">
        <v>2</v>
      </c>
      <c r="B18" s="10">
        <v>8.3542857142857123</v>
      </c>
      <c r="C18" s="10">
        <f t="shared" si="2"/>
        <v>0.14444444444444443</v>
      </c>
      <c r="D18" s="10">
        <f t="shared" si="3"/>
        <v>-1.0605622435314261</v>
      </c>
    </row>
    <row r="19" spans="1:4" x14ac:dyDescent="0.35">
      <c r="A19">
        <v>3</v>
      </c>
      <c r="B19" s="10">
        <v>7.7257142857142851</v>
      </c>
      <c r="C19" s="10">
        <f t="shared" si="2"/>
        <v>0.23333333333333334</v>
      </c>
      <c r="D19" s="10">
        <f t="shared" si="3"/>
        <v>-0.72791329088164469</v>
      </c>
    </row>
    <row r="20" spans="1:4" x14ac:dyDescent="0.35">
      <c r="A20">
        <v>4</v>
      </c>
      <c r="B20" s="10">
        <v>7.4617647058823522</v>
      </c>
      <c r="C20" s="10">
        <f t="shared" si="2"/>
        <v>0.32222222222222224</v>
      </c>
      <c r="D20" s="10">
        <f t="shared" si="3"/>
        <v>-0.46149369421815839</v>
      </c>
    </row>
    <row r="21" spans="1:4" x14ac:dyDescent="0.35">
      <c r="A21">
        <v>5</v>
      </c>
      <c r="B21" s="10">
        <v>6.5571428571428569</v>
      </c>
      <c r="C21" s="10">
        <f t="shared" si="2"/>
        <v>0.41111111111111109</v>
      </c>
      <c r="D21" s="10">
        <f t="shared" si="3"/>
        <v>-0.22468771507277532</v>
      </c>
    </row>
    <row r="22" spans="1:4" x14ac:dyDescent="0.35">
      <c r="A22">
        <v>6</v>
      </c>
      <c r="B22" s="10">
        <v>6.0857142857142845</v>
      </c>
      <c r="C22" s="10">
        <f t="shared" si="2"/>
        <v>0.5</v>
      </c>
      <c r="D22" s="10">
        <f t="shared" si="3"/>
        <v>0</v>
      </c>
    </row>
    <row r="23" spans="1:4" x14ac:dyDescent="0.35">
      <c r="A23">
        <v>7</v>
      </c>
      <c r="B23" s="10">
        <v>5.62</v>
      </c>
      <c r="C23" s="10">
        <f t="shared" si="2"/>
        <v>0.58888888888888891</v>
      </c>
      <c r="D23" s="10">
        <f t="shared" si="3"/>
        <v>0.22468771507277532</v>
      </c>
    </row>
    <row r="24" spans="1:4" x14ac:dyDescent="0.35">
      <c r="A24">
        <v>8</v>
      </c>
      <c r="B24" s="10">
        <v>6.5058823529411764</v>
      </c>
      <c r="C24" s="10">
        <f t="shared" si="2"/>
        <v>0.67777777777777781</v>
      </c>
      <c r="D24" s="10">
        <f t="shared" si="3"/>
        <v>0.46149369421815856</v>
      </c>
    </row>
    <row r="25" spans="1:4" x14ac:dyDescent="0.35">
      <c r="A25">
        <v>9</v>
      </c>
      <c r="B25" s="10">
        <v>5.627272727272727</v>
      </c>
      <c r="C25" s="10">
        <f t="shared" si="2"/>
        <v>0.76666666666666672</v>
      </c>
      <c r="D25" s="10">
        <f t="shared" si="3"/>
        <v>0.72791329088164458</v>
      </c>
    </row>
    <row r="26" spans="1:4" x14ac:dyDescent="0.35">
      <c r="A26">
        <v>10</v>
      </c>
      <c r="B26" s="10">
        <v>4.7303030303030305</v>
      </c>
      <c r="C26" s="10">
        <f t="shared" si="2"/>
        <v>0.85555555555555551</v>
      </c>
      <c r="D26" s="10">
        <f t="shared" si="3"/>
        <v>1.0605622435314257</v>
      </c>
    </row>
    <row r="27" spans="1:4" x14ac:dyDescent="0.35">
      <c r="A27">
        <v>11</v>
      </c>
      <c r="B27" s="10">
        <v>4.5212121212121206</v>
      </c>
      <c r="C27" s="10">
        <f t="shared" si="2"/>
        <v>0.94444444444444442</v>
      </c>
      <c r="D27" s="10">
        <f t="shared" si="3"/>
        <v>1.59321881802305</v>
      </c>
    </row>
    <row r="28" spans="1:4" x14ac:dyDescent="0.35">
      <c r="B28" s="10"/>
    </row>
    <row r="29" spans="1:4" x14ac:dyDescent="0.35">
      <c r="B29" s="10"/>
    </row>
    <row r="30" spans="1:4" x14ac:dyDescent="0.35">
      <c r="A30" t="s">
        <v>96</v>
      </c>
      <c r="B30" t="s">
        <v>68</v>
      </c>
      <c r="C30" t="s">
        <v>97</v>
      </c>
      <c r="D30" t="s">
        <v>98</v>
      </c>
    </row>
    <row r="31" spans="1:4" x14ac:dyDescent="0.35">
      <c r="A31">
        <v>1</v>
      </c>
      <c r="B31" s="10">
        <v>4.5685714285714276</v>
      </c>
      <c r="C31" s="10">
        <f t="shared" ref="C31:C41" si="4">(A31-0.375)/(11+0.25)</f>
        <v>5.5555555555555552E-2</v>
      </c>
      <c r="D31" s="10">
        <f t="shared" ref="D31:D41" si="5">_xlfn.NORM.S.INV(C31)</f>
        <v>-1.5932188180230502</v>
      </c>
    </row>
    <row r="32" spans="1:4" x14ac:dyDescent="0.35">
      <c r="A32">
        <v>2</v>
      </c>
      <c r="B32" s="10">
        <v>4.2485714285714282</v>
      </c>
      <c r="C32" s="10">
        <f t="shared" si="4"/>
        <v>0.14444444444444443</v>
      </c>
      <c r="D32" s="10">
        <f t="shared" si="5"/>
        <v>-1.0605622435314261</v>
      </c>
    </row>
    <row r="33" spans="1:4" x14ac:dyDescent="0.35">
      <c r="A33">
        <v>3</v>
      </c>
      <c r="B33" s="10">
        <v>4.2735294117647049</v>
      </c>
      <c r="C33" s="10">
        <f t="shared" si="4"/>
        <v>0.23333333333333334</v>
      </c>
      <c r="D33" s="10">
        <f t="shared" si="5"/>
        <v>-0.72791329088164469</v>
      </c>
    </row>
    <row r="34" spans="1:4" x14ac:dyDescent="0.35">
      <c r="A34">
        <v>4</v>
      </c>
      <c r="B34" s="10">
        <v>4.03939393939394</v>
      </c>
      <c r="C34" s="10">
        <f t="shared" si="4"/>
        <v>0.32222222222222224</v>
      </c>
      <c r="D34" s="10">
        <f t="shared" si="5"/>
        <v>-0.46149369421815839</v>
      </c>
    </row>
    <row r="35" spans="1:4" x14ac:dyDescent="0.35">
      <c r="A35">
        <v>5</v>
      </c>
      <c r="B35" s="10">
        <v>3.6411764705882366</v>
      </c>
      <c r="C35" s="10">
        <f t="shared" si="4"/>
        <v>0.41111111111111109</v>
      </c>
      <c r="D35" s="10">
        <f t="shared" si="5"/>
        <v>-0.22468771507277532</v>
      </c>
    </row>
    <row r="36" spans="1:4" x14ac:dyDescent="0.35">
      <c r="A36">
        <v>6</v>
      </c>
      <c r="B36" s="10">
        <v>3.1529411764705886</v>
      </c>
      <c r="C36" s="10">
        <f t="shared" si="4"/>
        <v>0.5</v>
      </c>
      <c r="D36" s="10">
        <f t="shared" si="5"/>
        <v>0</v>
      </c>
    </row>
    <row r="37" spans="1:4" x14ac:dyDescent="0.35">
      <c r="A37">
        <v>7</v>
      </c>
      <c r="B37" s="10">
        <v>2.9735294117647055</v>
      </c>
      <c r="C37" s="10">
        <f t="shared" si="4"/>
        <v>0.58888888888888891</v>
      </c>
      <c r="D37" s="10">
        <f t="shared" si="5"/>
        <v>0.22468771507277532</v>
      </c>
    </row>
    <row r="38" spans="1:4" x14ac:dyDescent="0.35">
      <c r="A38">
        <v>8</v>
      </c>
      <c r="B38" s="10">
        <v>3.23030303030303</v>
      </c>
      <c r="C38" s="10">
        <f t="shared" si="4"/>
        <v>0.67777777777777781</v>
      </c>
      <c r="D38" s="10">
        <f t="shared" si="5"/>
        <v>0.46149369421815856</v>
      </c>
    </row>
    <row r="39" spans="1:4" x14ac:dyDescent="0.35">
      <c r="A39">
        <v>9</v>
      </c>
      <c r="B39" s="10">
        <v>3.1843749999999997</v>
      </c>
      <c r="C39" s="10">
        <f t="shared" si="4"/>
        <v>0.76666666666666672</v>
      </c>
      <c r="D39" s="10">
        <f t="shared" si="5"/>
        <v>0.72791329088164458</v>
      </c>
    </row>
    <row r="40" spans="1:4" x14ac:dyDescent="0.35">
      <c r="A40">
        <v>10</v>
      </c>
      <c r="B40" s="10">
        <v>2.8030303030303036</v>
      </c>
      <c r="C40" s="10">
        <f t="shared" si="4"/>
        <v>0.85555555555555551</v>
      </c>
      <c r="D40" s="10">
        <f t="shared" si="5"/>
        <v>1.0605622435314257</v>
      </c>
    </row>
    <row r="41" spans="1:4" x14ac:dyDescent="0.35">
      <c r="A41">
        <v>11</v>
      </c>
      <c r="B41" s="10">
        <v>2.7218749999999998</v>
      </c>
      <c r="C41" s="10">
        <f t="shared" si="4"/>
        <v>0.94444444444444442</v>
      </c>
      <c r="D41" s="10">
        <f t="shared" si="5"/>
        <v>1.59321881802305</v>
      </c>
    </row>
  </sheetData>
  <mergeCells count="2">
    <mergeCell ref="L2:S4"/>
    <mergeCell ref="L7:Q9"/>
  </mergeCells>
  <pageMargins left="0.70000000000000007" right="0.70000000000000007" top="0.75" bottom="0.75" header="0.30000000000000004" footer="0.30000000000000004"/>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Age_15-24</vt:lpstr>
      <vt:lpstr>Age_24-39</vt:lpstr>
      <vt:lpstr>Age_40-64</vt:lpstr>
      <vt:lpstr>Inferential_Testing</vt:lpstr>
      <vt:lpstr>Normality_Plot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Vijay Sharma</dc:creator>
  <cp:lastModifiedBy>Jaee Jain</cp:lastModifiedBy>
  <dcterms:created xsi:type="dcterms:W3CDTF">2024-11-29T14:35:50Z</dcterms:created>
  <dcterms:modified xsi:type="dcterms:W3CDTF">2024-12-01T23:01:24Z</dcterms:modified>
</cp:coreProperties>
</file>