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2175" yWindow="210" windowWidth="8625" windowHeight="5400" tabRatio="684"/>
  </bookViews>
  <sheets>
    <sheet name="고장률 해석" sheetId="4" r:id="rId1"/>
  </sheets>
  <calcPr calcId="125725"/>
</workbook>
</file>

<file path=xl/calcChain.xml><?xml version="1.0" encoding="utf-8"?>
<calcChain xmlns="http://schemas.openxmlformats.org/spreadsheetml/2006/main">
  <c r="AO5" i="4"/>
  <c r="AN5"/>
  <c r="P43"/>
  <c r="AO27" s="1"/>
  <c r="O43"/>
  <c r="N43"/>
  <c r="C43"/>
  <c r="AO40"/>
  <c r="AO8"/>
  <c r="AO12"/>
  <c r="AO26"/>
  <c r="AO28"/>
  <c r="AO29"/>
  <c r="AO33"/>
  <c r="AO37"/>
  <c r="AO39"/>
  <c r="AD43"/>
  <c r="AL43"/>
  <c r="D43"/>
  <c r="AO38" s="1"/>
  <c r="E43"/>
  <c r="F43"/>
  <c r="AO36" s="1"/>
  <c r="G43"/>
  <c r="AO35" s="1"/>
  <c r="H43"/>
  <c r="AO34" s="1"/>
  <c r="I43"/>
  <c r="J43"/>
  <c r="AO32" s="1"/>
  <c r="K43"/>
  <c r="AO31" s="1"/>
  <c r="L43"/>
  <c r="AO30" s="1"/>
  <c r="M43"/>
  <c r="Q43"/>
  <c r="AO25" s="1"/>
  <c r="R43"/>
  <c r="AO24" s="1"/>
  <c r="S43"/>
  <c r="AO23" s="1"/>
  <c r="T43"/>
  <c r="AO22" s="1"/>
  <c r="U43"/>
  <c r="AO21" s="1"/>
  <c r="V43"/>
  <c r="AO20" s="1"/>
  <c r="W43"/>
  <c r="AO19" s="1"/>
  <c r="X43"/>
  <c r="AO18" s="1"/>
  <c r="Y43"/>
  <c r="AO17" s="1"/>
  <c r="Z43"/>
  <c r="AO16" s="1"/>
  <c r="AA43"/>
  <c r="AO15" s="1"/>
  <c r="AB43"/>
  <c r="AO14" s="1"/>
  <c r="AC43"/>
  <c r="AO13" s="1"/>
  <c r="AE43"/>
  <c r="AO11" s="1"/>
  <c r="AF43"/>
  <c r="AO10" s="1"/>
  <c r="AG43"/>
  <c r="AO9" s="1"/>
  <c r="AH43"/>
  <c r="AI43"/>
  <c r="AO7" s="1"/>
  <c r="AJ43"/>
  <c r="AO6" s="1"/>
  <c r="AK43"/>
  <c r="AN42"/>
  <c r="AP5" s="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AN40"/>
  <c r="AN39"/>
  <c r="AN38"/>
  <c r="AN37"/>
  <c r="AN36"/>
  <c r="AN35"/>
  <c r="AN34"/>
  <c r="AN33"/>
  <c r="AN32"/>
  <c r="AN31"/>
  <c r="AN30"/>
  <c r="AN29"/>
  <c r="AN28"/>
  <c r="AN27"/>
  <c r="AN26"/>
  <c r="AN25"/>
  <c r="AN24"/>
  <c r="AN23"/>
  <c r="AN22"/>
  <c r="AN21"/>
  <c r="AN20"/>
  <c r="AN19"/>
  <c r="AN18"/>
  <c r="AN17"/>
  <c r="AN16"/>
  <c r="AN15"/>
  <c r="AN14"/>
  <c r="AN13"/>
  <c r="AN12"/>
  <c r="AN11"/>
  <c r="AN10"/>
  <c r="AN9"/>
  <c r="AN8"/>
  <c r="AN7"/>
  <c r="AN6"/>
  <c r="AP6" l="1"/>
  <c r="AP7" s="1"/>
  <c r="AP8" s="1"/>
  <c r="AP9" s="1"/>
  <c r="AP10" s="1"/>
  <c r="AP11" s="1"/>
  <c r="AP12" s="1"/>
  <c r="AP13" s="1"/>
  <c r="AP14" s="1"/>
  <c r="AP15" s="1"/>
  <c r="AP16" s="1"/>
  <c r="AP17" s="1"/>
  <c r="AP18" s="1"/>
  <c r="AP19" s="1"/>
  <c r="AP20" s="1"/>
  <c r="AP21" s="1"/>
  <c r="AP22" s="1"/>
  <c r="AP23" s="1"/>
  <c r="AP24" s="1"/>
  <c r="AP25" s="1"/>
  <c r="AP26" s="1"/>
  <c r="AP27" s="1"/>
  <c r="AP28" s="1"/>
  <c r="AP29" s="1"/>
  <c r="AP30" s="1"/>
  <c r="AP31" s="1"/>
  <c r="AP32" s="1"/>
  <c r="AP33" s="1"/>
  <c r="AP34" s="1"/>
  <c r="AP35" s="1"/>
  <c r="AP36" s="1"/>
  <c r="AP37" s="1"/>
  <c r="AP38" s="1"/>
  <c r="AP39" s="1"/>
  <c r="AP40" s="1"/>
  <c r="AQ5"/>
  <c r="AU5" s="1"/>
  <c r="AV5" s="1"/>
  <c r="AW5" s="1"/>
  <c r="AN41"/>
  <c r="AR5" l="1"/>
  <c r="AS5" s="1"/>
  <c r="AT5" s="1"/>
  <c r="AQ6"/>
  <c r="AU6" l="1"/>
  <c r="AV6" s="1"/>
  <c r="AW6" s="1"/>
  <c r="AR6"/>
  <c r="AS6" s="1"/>
  <c r="AT6" s="1"/>
  <c r="AQ7"/>
  <c r="AU7" l="1"/>
  <c r="AV7" s="1"/>
  <c r="AW7" s="1"/>
  <c r="AR7"/>
  <c r="AS7" s="1"/>
  <c r="AT7" s="1"/>
  <c r="AQ8"/>
  <c r="AU8" l="1"/>
  <c r="AV8" s="1"/>
  <c r="AW8" s="1"/>
  <c r="AR8"/>
  <c r="AS8" s="1"/>
  <c r="AT8" s="1"/>
  <c r="AQ9"/>
  <c r="AU9" l="1"/>
  <c r="AV9" s="1"/>
  <c r="AW9" s="1"/>
  <c r="AR9"/>
  <c r="AS9" s="1"/>
  <c r="AT9" s="1"/>
  <c r="AQ10"/>
  <c r="AU10" l="1"/>
  <c r="AV10" s="1"/>
  <c r="AW10" s="1"/>
  <c r="AR10"/>
  <c r="AS10" s="1"/>
  <c r="AT10" s="1"/>
  <c r="AQ11"/>
  <c r="AU11" l="1"/>
  <c r="AV11" s="1"/>
  <c r="AW11" s="1"/>
  <c r="AR11"/>
  <c r="AS11" s="1"/>
  <c r="AT11" s="1"/>
  <c r="AQ12"/>
  <c r="AU12" l="1"/>
  <c r="AV12" s="1"/>
  <c r="AW12" s="1"/>
  <c r="AR12"/>
  <c r="AS12" s="1"/>
  <c r="AT12" s="1"/>
  <c r="AQ13"/>
  <c r="AU13" l="1"/>
  <c r="AV13" s="1"/>
  <c r="AW13" s="1"/>
  <c r="AR13"/>
  <c r="AS13" s="1"/>
  <c r="AT13" s="1"/>
  <c r="AQ14"/>
  <c r="AU14" l="1"/>
  <c r="AV14" s="1"/>
  <c r="AW14" s="1"/>
  <c r="AR14"/>
  <c r="AS14" s="1"/>
  <c r="AT14" s="1"/>
  <c r="AQ15"/>
  <c r="AU15" l="1"/>
  <c r="AV15" s="1"/>
  <c r="AW15" s="1"/>
  <c r="AR15"/>
  <c r="AS15" s="1"/>
  <c r="AT15" s="1"/>
  <c r="AQ16"/>
  <c r="AU16" l="1"/>
  <c r="AV16" s="1"/>
  <c r="AW16" s="1"/>
  <c r="AR16"/>
  <c r="AS16" s="1"/>
  <c r="AT16" s="1"/>
  <c r="AQ17"/>
  <c r="AU17" l="1"/>
  <c r="AV17" s="1"/>
  <c r="AW17" s="1"/>
  <c r="AR17"/>
  <c r="AS17" s="1"/>
  <c r="AT17" s="1"/>
  <c r="AQ18"/>
  <c r="AU18" l="1"/>
  <c r="AV18" s="1"/>
  <c r="AW18" s="1"/>
  <c r="AR18"/>
  <c r="AS18" s="1"/>
  <c r="AT18" s="1"/>
  <c r="AQ19"/>
  <c r="AU19" l="1"/>
  <c r="AV19" s="1"/>
  <c r="AW19" s="1"/>
  <c r="AR19"/>
  <c r="AS19" s="1"/>
  <c r="AT19" s="1"/>
  <c r="AQ20"/>
  <c r="AU20" l="1"/>
  <c r="AV20" s="1"/>
  <c r="AW20" s="1"/>
  <c r="AR20"/>
  <c r="AS20" s="1"/>
  <c r="AT20" s="1"/>
  <c r="AQ21"/>
  <c r="AU21" l="1"/>
  <c r="AV21" s="1"/>
  <c r="AW21" s="1"/>
  <c r="AR21"/>
  <c r="AS21" s="1"/>
  <c r="AT21" s="1"/>
  <c r="AQ22"/>
  <c r="AU22" l="1"/>
  <c r="AV22" s="1"/>
  <c r="AW22" s="1"/>
  <c r="AR22"/>
  <c r="AS22" s="1"/>
  <c r="AT22" s="1"/>
  <c r="AQ23"/>
  <c r="AU23" l="1"/>
  <c r="AV23" s="1"/>
  <c r="AW23" s="1"/>
  <c r="AR23"/>
  <c r="AS23" s="1"/>
  <c r="AT23" s="1"/>
  <c r="AQ24"/>
  <c r="AU24" l="1"/>
  <c r="AV24" s="1"/>
  <c r="AW24" s="1"/>
  <c r="AR24"/>
  <c r="AS24" s="1"/>
  <c r="AT24" s="1"/>
  <c r="AQ25"/>
  <c r="AU25" l="1"/>
  <c r="AV25" s="1"/>
  <c r="AW25" s="1"/>
  <c r="AR25"/>
  <c r="AS25" s="1"/>
  <c r="AT25" s="1"/>
  <c r="AQ26"/>
  <c r="AU26" l="1"/>
  <c r="AV26" s="1"/>
  <c r="AW26" s="1"/>
  <c r="AR26"/>
  <c r="AS26" s="1"/>
  <c r="AT26" s="1"/>
  <c r="AQ27"/>
  <c r="AU27" l="1"/>
  <c r="AV27" s="1"/>
  <c r="AW27" s="1"/>
  <c r="AR27"/>
  <c r="AS27" s="1"/>
  <c r="AT27" s="1"/>
  <c r="AQ28"/>
  <c r="AU28" l="1"/>
  <c r="AV28" s="1"/>
  <c r="AW28" s="1"/>
  <c r="AR28"/>
  <c r="AS28" s="1"/>
  <c r="AT28" s="1"/>
  <c r="AQ29"/>
  <c r="AU29" l="1"/>
  <c r="AV29" s="1"/>
  <c r="AW29" s="1"/>
  <c r="AR29"/>
  <c r="AS29" s="1"/>
  <c r="AT29" s="1"/>
  <c r="AQ30"/>
  <c r="AU30" l="1"/>
  <c r="AV30" s="1"/>
  <c r="AW30" s="1"/>
  <c r="AR30"/>
  <c r="AS30" s="1"/>
  <c r="AT30" s="1"/>
  <c r="AQ31"/>
  <c r="AU31" l="1"/>
  <c r="AV31" s="1"/>
  <c r="AW31" s="1"/>
  <c r="AR31"/>
  <c r="AS31" s="1"/>
  <c r="AT31" s="1"/>
  <c r="AQ32"/>
  <c r="AU32" l="1"/>
  <c r="AV32" s="1"/>
  <c r="AW32" s="1"/>
  <c r="AR32"/>
  <c r="AS32" s="1"/>
  <c r="AT32" s="1"/>
  <c r="AQ33"/>
  <c r="AU33" l="1"/>
  <c r="AV33" s="1"/>
  <c r="AW33" s="1"/>
  <c r="AR33"/>
  <c r="AS33" s="1"/>
  <c r="AT33" s="1"/>
  <c r="AQ34"/>
  <c r="AU34" l="1"/>
  <c r="AV34" s="1"/>
  <c r="AW34" s="1"/>
  <c r="AR34"/>
  <c r="AS34" s="1"/>
  <c r="AT34" s="1"/>
  <c r="AQ35"/>
  <c r="AU35" l="1"/>
  <c r="AV35" s="1"/>
  <c r="AW35" s="1"/>
  <c r="AR35"/>
  <c r="AS35" s="1"/>
  <c r="AT35" s="1"/>
  <c r="AQ36"/>
  <c r="AU36" l="1"/>
  <c r="AV36" s="1"/>
  <c r="AW36" s="1"/>
  <c r="AR36"/>
  <c r="AS36" s="1"/>
  <c r="AT36" s="1"/>
  <c r="AQ37"/>
  <c r="AU37" l="1"/>
  <c r="AV37" s="1"/>
  <c r="AW37" s="1"/>
  <c r="AR37"/>
  <c r="AS37" s="1"/>
  <c r="AT37" s="1"/>
  <c r="AQ38"/>
  <c r="AU38" l="1"/>
  <c r="AV38" s="1"/>
  <c r="AW38" s="1"/>
  <c r="AR38"/>
  <c r="AS38" s="1"/>
  <c r="AT38" s="1"/>
  <c r="AQ39"/>
  <c r="AQ40"/>
  <c r="AR40" s="1"/>
  <c r="AU39" l="1"/>
  <c r="AV39" s="1"/>
  <c r="AW39" s="1"/>
  <c r="AR39"/>
  <c r="AS39" s="1"/>
  <c r="AS40" l="1"/>
  <c r="AT40" s="1"/>
  <c r="AT39"/>
  <c r="AU40"/>
  <c r="AV40" s="1"/>
  <c r="AW40" s="1"/>
</calcChain>
</file>

<file path=xl/sharedStrings.xml><?xml version="1.0" encoding="utf-8"?>
<sst xmlns="http://schemas.openxmlformats.org/spreadsheetml/2006/main" count="17" uniqueCount="15">
  <si>
    <t>d(t)</t>
    <phoneticPr fontId="2" type="noConversion"/>
  </si>
  <si>
    <t>c(t)</t>
    <phoneticPr fontId="2" type="noConversion"/>
  </si>
  <si>
    <t>N(t)</t>
    <phoneticPr fontId="2" type="noConversion"/>
  </si>
  <si>
    <t>h(t)</t>
    <phoneticPr fontId="2" type="noConversion"/>
  </si>
  <si>
    <t>제번별 SVC</t>
    <phoneticPr fontId="2" type="noConversion"/>
  </si>
  <si>
    <t>생산 Q'ty</t>
    <phoneticPr fontId="2" type="noConversion"/>
  </si>
  <si>
    <t>Censored</t>
    <phoneticPr fontId="2" type="noConversion"/>
  </si>
  <si>
    <t>H(t)</t>
    <phoneticPr fontId="2" type="noConversion"/>
  </si>
  <si>
    <t>R(t)</t>
    <phoneticPr fontId="2" type="noConversion"/>
  </si>
  <si>
    <t>F(t)</t>
    <phoneticPr fontId="2" type="noConversion"/>
  </si>
  <si>
    <t>초기의 총수</t>
    <phoneticPr fontId="2" type="noConversion"/>
  </si>
  <si>
    <t>신뢰도</t>
    <phoneticPr fontId="2" type="noConversion"/>
  </si>
  <si>
    <t xml:space="preserve">         생산제번
사용개월</t>
    <phoneticPr fontId="2" type="noConversion"/>
  </si>
  <si>
    <t>P(t)</t>
    <phoneticPr fontId="2" type="noConversion"/>
  </si>
  <si>
    <t>흰색컬럼 데이터 입력 필요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</si>
</sst>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13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indexed="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i/>
      <sz val="9.5"/>
      <color theme="0" tint="-0.249977111117893"/>
      <name val="맑은 고딕"/>
      <family val="3"/>
      <charset val="129"/>
      <scheme val="minor"/>
    </font>
    <font>
      <b/>
      <sz val="9.5"/>
      <color theme="0" tint="-0.249977111117893"/>
      <name val="맑은 고딕"/>
      <family val="3"/>
      <charset val="129"/>
      <scheme val="minor"/>
    </font>
    <font>
      <sz val="10"/>
      <color theme="0" tint="-0.249977111117893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6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/>
    <xf numFmtId="0" fontId="4" fillId="2" borderId="0" xfId="1" applyFont="1" applyFill="1"/>
    <xf numFmtId="0" fontId="4" fillId="2" borderId="0" xfId="1" applyFont="1" applyFill="1" applyBorder="1" applyAlignment="1">
      <alignment horizontal="center"/>
    </xf>
    <xf numFmtId="0" fontId="4" fillId="2" borderId="2" xfId="1" applyFont="1" applyFill="1" applyBorder="1" applyAlignment="1">
      <alignment vertical="center"/>
    </xf>
    <xf numFmtId="0" fontId="5" fillId="2" borderId="2" xfId="1" applyFont="1" applyFill="1" applyBorder="1"/>
    <xf numFmtId="41" fontId="4" fillId="2" borderId="0" xfId="2" applyFont="1" applyFill="1"/>
    <xf numFmtId="0" fontId="6" fillId="2" borderId="2" xfId="1" applyFont="1" applyFill="1" applyBorder="1"/>
    <xf numFmtId="0" fontId="4" fillId="2" borderId="2" xfId="1" applyFont="1" applyFill="1" applyBorder="1"/>
    <xf numFmtId="0" fontId="3" fillId="2" borderId="2" xfId="4" applyFont="1" applyFill="1" applyBorder="1">
      <alignment vertical="center"/>
    </xf>
    <xf numFmtId="41" fontId="3" fillId="2" borderId="2" xfId="2" applyFont="1" applyFill="1" applyBorder="1" applyAlignment="1">
      <alignment vertical="center"/>
    </xf>
    <xf numFmtId="0" fontId="7" fillId="2" borderId="2" xfId="1" applyFont="1" applyFill="1" applyBorder="1"/>
    <xf numFmtId="0" fontId="8" fillId="3" borderId="3" xfId="3" applyFont="1" applyFill="1" applyBorder="1" applyAlignment="1">
      <alignment vertical="center" wrapText="1"/>
    </xf>
    <xf numFmtId="0" fontId="9" fillId="3" borderId="2" xfId="1" applyFont="1" applyFill="1" applyBorder="1" applyAlignment="1">
      <alignment vertical="center"/>
    </xf>
    <xf numFmtId="0" fontId="4" fillId="4" borderId="2" xfId="4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wrapText="1"/>
    </xf>
    <xf numFmtId="0" fontId="7" fillId="5" borderId="2" xfId="5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0" xfId="1" applyFont="1" applyFill="1"/>
    <xf numFmtId="0" fontId="4" fillId="6" borderId="2" xfId="1" applyFont="1" applyFill="1" applyBorder="1"/>
    <xf numFmtId="0" fontId="9" fillId="6" borderId="2" xfId="1" applyFont="1" applyFill="1" applyBorder="1" applyAlignment="1">
      <alignment vertical="center"/>
    </xf>
    <xf numFmtId="0" fontId="5" fillId="6" borderId="2" xfId="1" applyFont="1" applyFill="1" applyBorder="1"/>
    <xf numFmtId="0" fontId="4" fillId="6" borderId="2" xfId="4" applyFont="1" applyFill="1" applyBorder="1">
      <alignment vertical="center"/>
    </xf>
    <xf numFmtId="0" fontId="6" fillId="6" borderId="2" xfId="1" applyFont="1" applyFill="1" applyBorder="1"/>
    <xf numFmtId="0" fontId="10" fillId="2" borderId="1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0" fontId="12" fillId="2" borderId="0" xfId="1" applyFont="1" applyFill="1"/>
    <xf numFmtId="0" fontId="4" fillId="5" borderId="2" xfId="4" applyFont="1" applyFill="1" applyBorder="1">
      <alignment vertical="center"/>
    </xf>
    <xf numFmtId="0" fontId="4" fillId="5" borderId="2" xfId="1" applyFont="1" applyFill="1" applyBorder="1"/>
  </cellXfs>
  <cellStyles count="6">
    <cellStyle name="0,0_x000d__x000a_NA_x000d__x000a_" xfId="1"/>
    <cellStyle name="쉼표 [0]" xfId="2" builtinId="6"/>
    <cellStyle name="표준" xfId="0" builtinId="0"/>
    <cellStyle name="표준_Sheet11" xfId="3"/>
    <cellStyle name="표준_Sheet2" xfId="4"/>
    <cellStyle name="표준_Sheet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>
        <c:manualLayout>
          <c:xMode val="edge"/>
          <c:yMode val="edge"/>
          <c:x val="0.47706493974685343"/>
          <c:y val="3.3854136288519507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title>
    <c:plotArea>
      <c:layout>
        <c:manualLayout>
          <c:layoutTarget val="inner"/>
          <c:xMode val="edge"/>
          <c:yMode val="edge"/>
          <c:x val="8.1039876361627378E-2"/>
          <c:y val="0.18750047683837101"/>
          <c:w val="0.77064335257094718"/>
          <c:h val="0.68489757511793758"/>
        </c:manualLayout>
      </c:layout>
      <c:scatterChart>
        <c:scatterStyle val="smoothMarker"/>
        <c:ser>
          <c:idx val="0"/>
          <c:order val="0"/>
          <c:tx>
            <c:strRef>
              <c:f>'고장률 해석'!$AQ$4</c:f>
              <c:strCache>
                <c:ptCount val="1"/>
                <c:pt idx="0">
                  <c:v>h(t)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'고장률 해석'!$B$5:$B$40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'고장률 해석'!$AQ$5:$AQ$40</c:f>
              <c:numCache>
                <c:formatCode>General</c:formatCode>
                <c:ptCount val="36"/>
                <c:pt idx="0">
                  <c:v>6.3589320385605636E-6</c:v>
                </c:pt>
                <c:pt idx="1">
                  <c:v>6.7475334409170429E-4</c:v>
                </c:pt>
                <c:pt idx="2">
                  <c:v>3.7107901185022313E-3</c:v>
                </c:pt>
                <c:pt idx="3">
                  <c:v>7.0322722866436992E-3</c:v>
                </c:pt>
                <c:pt idx="4">
                  <c:v>7.4258195250301697E-3</c:v>
                </c:pt>
                <c:pt idx="5">
                  <c:v>9.1731127396257554E-3</c:v>
                </c:pt>
                <c:pt idx="6">
                  <c:v>1.0632134368473262E-2</c:v>
                </c:pt>
                <c:pt idx="7">
                  <c:v>1.2109526245432167E-2</c:v>
                </c:pt>
                <c:pt idx="8">
                  <c:v>1.4116829125604451E-2</c:v>
                </c:pt>
                <c:pt idx="9">
                  <c:v>1.5825262199964388E-2</c:v>
                </c:pt>
                <c:pt idx="10">
                  <c:v>1.6331150571032096E-2</c:v>
                </c:pt>
                <c:pt idx="11">
                  <c:v>1.7270152868726206E-2</c:v>
                </c:pt>
                <c:pt idx="12">
                  <c:v>1.7773215047776778E-2</c:v>
                </c:pt>
                <c:pt idx="13">
                  <c:v>1.6521211984184631E-2</c:v>
                </c:pt>
                <c:pt idx="14">
                  <c:v>1.6497189352038956E-2</c:v>
                </c:pt>
                <c:pt idx="15">
                  <c:v>1.3215273872137421E-2</c:v>
                </c:pt>
                <c:pt idx="16">
                  <c:v>3.0049486622220085E-3</c:v>
                </c:pt>
                <c:pt idx="17">
                  <c:v>5.1366039911483665E-4</c:v>
                </c:pt>
                <c:pt idx="18">
                  <c:v>2.7414062566238873E-4</c:v>
                </c:pt>
                <c:pt idx="19">
                  <c:v>1.6533223300257467E-4</c:v>
                </c:pt>
                <c:pt idx="20">
                  <c:v>1.0810184465552959E-4</c:v>
                </c:pt>
                <c:pt idx="21">
                  <c:v>7.1361348432735216E-5</c:v>
                </c:pt>
                <c:pt idx="22">
                  <c:v>1.1304768068552114E-5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axId val="156222976"/>
        <c:axId val="156224512"/>
      </c:scatterChart>
      <c:valAx>
        <c:axId val="156222976"/>
        <c:scaling>
          <c:orientation val="minMax"/>
        </c:scaling>
        <c:delete val="1"/>
        <c:axPos val="b"/>
        <c:numFmt formatCode="General" sourceLinked="1"/>
        <c:majorTickMark val="in"/>
        <c:tickLblPos val="none"/>
        <c:crossAx val="156224512"/>
        <c:crosses val="autoZero"/>
        <c:crossBetween val="midCat"/>
      </c:valAx>
      <c:valAx>
        <c:axId val="156224512"/>
        <c:scaling>
          <c:orientation val="minMax"/>
        </c:scaling>
        <c:axPos val="l"/>
        <c:numFmt formatCode="0%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15622297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plotArea>
      <c:layout>
        <c:manualLayout>
          <c:layoutTarget val="inner"/>
          <c:xMode val="edge"/>
          <c:yMode val="edge"/>
          <c:x val="0.12125534950071326"/>
          <c:y val="0.14138817480719806"/>
          <c:w val="0.82738944365192579"/>
          <c:h val="0.66580976863753283"/>
        </c:manualLayout>
      </c:layout>
      <c:scatterChart>
        <c:scatterStyle val="smoothMarker"/>
        <c:ser>
          <c:idx val="0"/>
          <c:order val="0"/>
          <c:tx>
            <c:strRef>
              <c:f>'고장률 해석'!$AW$4</c:f>
              <c:strCache>
                <c:ptCount val="1"/>
                <c:pt idx="0">
                  <c:v>F(t)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Ref>
              <c:f>'고장률 해석'!$AW$5:$AW$40</c:f>
              <c:numCache>
                <c:formatCode>General</c:formatCode>
                <c:ptCount val="36"/>
                <c:pt idx="0">
                  <c:v>6.358911820547597E-6</c:v>
                </c:pt>
                <c:pt idx="1">
                  <c:v>6.8088037181790462E-4</c:v>
                </c:pt>
                <c:pt idx="2">
                  <c:v>4.3822720949143745E-3</c:v>
                </c:pt>
                <c:pt idx="3">
                  <c:v>1.1359166587803116E-2</c:v>
                </c:pt>
                <c:pt idx="4">
                  <c:v>1.8673444128532446E-2</c:v>
                </c:pt>
                <c:pt idx="5">
                  <c:v>2.7634101864577709E-2</c:v>
                </c:pt>
                <c:pt idx="6">
                  <c:v>3.7917661780561329E-2</c:v>
                </c:pt>
                <c:pt idx="7">
                  <c:v>4.9497766803504817E-2</c:v>
                </c:pt>
                <c:pt idx="8">
                  <c:v>6.2821578160172975E-2</c:v>
                </c:pt>
                <c:pt idx="9">
                  <c:v>7.7535936042096854E-2</c:v>
                </c:pt>
                <c:pt idx="10">
                  <c:v>9.2478488921634683E-2</c:v>
                </c:pt>
                <c:pt idx="11">
                  <c:v>0.10801696204207412</c:v>
                </c:pt>
                <c:pt idx="12">
                  <c:v>0.12373031634699949</c:v>
                </c:pt>
                <c:pt idx="13">
                  <c:v>0.13808842032014235</c:v>
                </c:pt>
                <c:pt idx="14">
                  <c:v>0.15219089343080139</c:v>
                </c:pt>
                <c:pt idx="15">
                  <c:v>0.16332121584984582</c:v>
                </c:pt>
                <c:pt idx="16">
                  <c:v>0.16583161893776832</c:v>
                </c:pt>
                <c:pt idx="17">
                  <c:v>0.16625998817373866</c:v>
                </c:pt>
                <c:pt idx="18">
                  <c:v>0.16648851885601712</c:v>
                </c:pt>
                <c:pt idx="19">
                  <c:v>0.16662631377914294</c:v>
                </c:pt>
                <c:pt idx="20">
                  <c:v>0.16671639814268013</c:v>
                </c:pt>
                <c:pt idx="21">
                  <c:v>0.16677586026246183</c:v>
                </c:pt>
                <c:pt idx="22">
                  <c:v>0.16678527961486878</c:v>
                </c:pt>
                <c:pt idx="23">
                  <c:v>0.16678527961486878</c:v>
                </c:pt>
                <c:pt idx="24">
                  <c:v>0.16678527961486878</c:v>
                </c:pt>
                <c:pt idx="25">
                  <c:v>0.16678527961486878</c:v>
                </c:pt>
                <c:pt idx="26">
                  <c:v>0.16678527961486878</c:v>
                </c:pt>
                <c:pt idx="27">
                  <c:v>0.16678527961486878</c:v>
                </c:pt>
                <c:pt idx="28">
                  <c:v>0.16678527961486878</c:v>
                </c:pt>
                <c:pt idx="29">
                  <c:v>0.16678527961486878</c:v>
                </c:pt>
                <c:pt idx="30">
                  <c:v>0.16678527961486878</c:v>
                </c:pt>
                <c:pt idx="31">
                  <c:v>0.16678527961486878</c:v>
                </c:pt>
                <c:pt idx="32">
                  <c:v>0.16678527961486878</c:v>
                </c:pt>
                <c:pt idx="33">
                  <c:v>0.16678527961486878</c:v>
                </c:pt>
                <c:pt idx="34">
                  <c:v>0.16678527961486878</c:v>
                </c:pt>
                <c:pt idx="35">
                  <c:v>0</c:v>
                </c:pt>
              </c:numCache>
            </c:numRef>
          </c:yVal>
          <c:smooth val="1"/>
        </c:ser>
        <c:axId val="152071552"/>
        <c:axId val="152102400"/>
      </c:scatterChart>
      <c:valAx>
        <c:axId val="152071552"/>
        <c:scaling>
          <c:orientation val="minMax"/>
          <c:max val="36"/>
          <c:min val="0"/>
        </c:scaling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돋움"/>
                    <a:ea typeface="돋움"/>
                    <a:cs typeface="돋움"/>
                  </a:defRPr>
                </a:pPr>
                <a:r>
                  <a:rPr lang="ko-KR" altLang="en-US"/>
                  <a:t>사용개월</a:t>
                </a:r>
              </a:p>
            </c:rich>
          </c:tx>
          <c:layout>
            <c:manualLayout>
              <c:xMode val="edge"/>
              <c:yMode val="edge"/>
              <c:x val="0.50071326899184598"/>
              <c:y val="0.889460110392379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152102400"/>
        <c:crosses val="autoZero"/>
        <c:crossBetween val="midCat"/>
        <c:majorUnit val="3"/>
      </c:valAx>
      <c:valAx>
        <c:axId val="1521024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돋움"/>
                    <a:ea typeface="돋움"/>
                    <a:cs typeface="돋움"/>
                  </a:defRPr>
                </a:pPr>
                <a:r>
                  <a:rPr lang="en-US" altLang="en-US"/>
                  <a:t>F(t)</a:t>
                </a:r>
              </a:p>
            </c:rich>
          </c:tx>
          <c:layout>
            <c:manualLayout>
              <c:xMode val="edge"/>
              <c:yMode val="edge"/>
              <c:x val="3.2810209068694016E-2"/>
              <c:y val="0.44473017531847431"/>
            </c:manualLayout>
          </c:layout>
          <c:spPr>
            <a:noFill/>
            <a:ln w="25400">
              <a:noFill/>
            </a:ln>
          </c:spPr>
        </c:title>
        <c:numFmt formatCode="0%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15207155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45</xdr:row>
      <xdr:rowOff>38100</xdr:rowOff>
    </xdr:from>
    <xdr:to>
      <xdr:col>11</xdr:col>
      <xdr:colOff>476250</xdr:colOff>
      <xdr:row>69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180975</xdr:colOff>
      <xdr:row>45</xdr:row>
      <xdr:rowOff>66675</xdr:rowOff>
    </xdr:from>
    <xdr:to>
      <xdr:col>35</xdr:col>
      <xdr:colOff>285750</xdr:colOff>
      <xdr:row>69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W43"/>
  <sheetViews>
    <sheetView tabSelected="1" zoomScale="85" zoomScaleNormal="85" workbookViewId="0">
      <selection activeCell="J14" sqref="J14"/>
    </sheetView>
  </sheetViews>
  <sheetFormatPr defaultRowHeight="13.5"/>
  <cols>
    <col min="1" max="1" width="1.6640625" style="1" customWidth="1"/>
    <col min="2" max="2" width="11.33203125" style="1" customWidth="1"/>
    <col min="3" max="9" width="6.109375" style="1" customWidth="1"/>
    <col min="10" max="10" width="7.109375" style="1" customWidth="1"/>
    <col min="11" max="35" width="6.109375" style="1" customWidth="1"/>
    <col min="36" max="39" width="6.33203125" style="1" customWidth="1"/>
    <col min="40" max="40" width="9.44140625" style="1" bestFit="1" customWidth="1"/>
    <col min="41" max="45" width="8.88671875" style="1"/>
    <col min="46" max="46" width="10.88671875" style="1" bestFit="1" customWidth="1"/>
    <col min="47" max="47" width="10.6640625" style="1" bestFit="1" customWidth="1"/>
    <col min="48" max="48" width="9" style="1" bestFit="1" customWidth="1"/>
    <col min="49" max="49" width="10.6640625" style="1" bestFit="1" customWidth="1"/>
    <col min="50" max="16384" width="8.88671875" style="1"/>
  </cols>
  <sheetData>
    <row r="1" spans="2:49">
      <c r="AP1" s="1" t="s">
        <v>10</v>
      </c>
      <c r="AV1" s="1" t="s">
        <v>11</v>
      </c>
    </row>
    <row r="2" spans="2:49">
      <c r="B2" s="7"/>
      <c r="C2" s="1" t="s">
        <v>14</v>
      </c>
    </row>
    <row r="4" spans="2:49" ht="44.25" customHeight="1">
      <c r="B4" s="11" t="s">
        <v>12</v>
      </c>
      <c r="C4" s="12">
        <v>201401</v>
      </c>
      <c r="D4" s="12">
        <v>201402</v>
      </c>
      <c r="E4" s="12">
        <v>201403</v>
      </c>
      <c r="F4" s="12">
        <v>201404</v>
      </c>
      <c r="G4" s="12">
        <v>201405</v>
      </c>
      <c r="H4" s="12">
        <v>201406</v>
      </c>
      <c r="I4" s="12">
        <v>201407</v>
      </c>
      <c r="J4" s="12">
        <v>201408</v>
      </c>
      <c r="K4" s="12">
        <v>201409</v>
      </c>
      <c r="L4" s="12">
        <v>201410</v>
      </c>
      <c r="M4" s="12">
        <v>201411</v>
      </c>
      <c r="N4" s="12">
        <v>201412</v>
      </c>
      <c r="O4" s="12">
        <v>201501</v>
      </c>
      <c r="P4" s="12">
        <v>201502</v>
      </c>
      <c r="Q4" s="12">
        <v>201503</v>
      </c>
      <c r="R4" s="12">
        <v>201504</v>
      </c>
      <c r="S4" s="12">
        <v>201505</v>
      </c>
      <c r="T4" s="12">
        <v>201506</v>
      </c>
      <c r="U4" s="12">
        <v>201507</v>
      </c>
      <c r="V4" s="12">
        <v>201508</v>
      </c>
      <c r="W4" s="12">
        <v>201509</v>
      </c>
      <c r="X4" s="12">
        <v>201510</v>
      </c>
      <c r="Y4" s="12">
        <v>201511</v>
      </c>
      <c r="Z4" s="12">
        <v>201512</v>
      </c>
      <c r="AA4" s="12">
        <v>201601</v>
      </c>
      <c r="AB4" s="12">
        <v>201602</v>
      </c>
      <c r="AC4" s="12">
        <v>201603</v>
      </c>
      <c r="AD4" s="12">
        <v>201604</v>
      </c>
      <c r="AE4" s="12">
        <v>201605</v>
      </c>
      <c r="AF4" s="12">
        <v>201606</v>
      </c>
      <c r="AG4" s="12">
        <v>201607</v>
      </c>
      <c r="AH4" s="12">
        <v>201608</v>
      </c>
      <c r="AI4" s="12">
        <v>201609</v>
      </c>
      <c r="AJ4" s="12">
        <v>201610</v>
      </c>
      <c r="AK4" s="12">
        <v>201611</v>
      </c>
      <c r="AL4" s="12">
        <v>201612</v>
      </c>
      <c r="AM4" s="20"/>
      <c r="AN4" s="2" t="s">
        <v>0</v>
      </c>
      <c r="AO4" s="2" t="s">
        <v>1</v>
      </c>
      <c r="AP4" s="2" t="s">
        <v>2</v>
      </c>
      <c r="AQ4" s="2" t="s">
        <v>3</v>
      </c>
      <c r="AR4" s="17" t="s">
        <v>13</v>
      </c>
      <c r="AS4" s="17" t="s">
        <v>8</v>
      </c>
      <c r="AT4" s="17" t="s">
        <v>9</v>
      </c>
      <c r="AU4" s="24" t="s">
        <v>7</v>
      </c>
      <c r="AV4" s="25" t="s">
        <v>8</v>
      </c>
      <c r="AW4" s="24" t="s">
        <v>9</v>
      </c>
    </row>
    <row r="5" spans="2:49" ht="16.5">
      <c r="B5" s="13">
        <v>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/>
      <c r="J5" s="3">
        <v>1</v>
      </c>
      <c r="K5" s="3">
        <v>6</v>
      </c>
      <c r="L5" s="3">
        <v>0</v>
      </c>
      <c r="M5" s="3">
        <v>2</v>
      </c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21"/>
      <c r="AN5" s="1">
        <f>SUM(C5:AM5)</f>
        <v>9</v>
      </c>
      <c r="AO5" s="18">
        <f ca="1">OFFSET($AL$43,0,(ROW()-4)*-1)</f>
        <v>0</v>
      </c>
      <c r="AP5" s="1">
        <f>AN42</f>
        <v>1415332</v>
      </c>
      <c r="AQ5" s="1">
        <f>AN5/AP5</f>
        <v>6.3589320385605636E-6</v>
      </c>
      <c r="AR5" s="18">
        <f>1-AQ5</f>
        <v>0.9999936410679614</v>
      </c>
      <c r="AS5" s="18">
        <f>AR5</f>
        <v>0.9999936410679614</v>
      </c>
      <c r="AT5" s="18">
        <f>1-AS5</f>
        <v>6.3589320385970538E-6</v>
      </c>
      <c r="AU5" s="26">
        <f>AQ5</f>
        <v>6.3589320385605636E-6</v>
      </c>
      <c r="AV5" s="26">
        <f>EXP(-AU5)</f>
        <v>0.99999364108817945</v>
      </c>
      <c r="AW5" s="26">
        <f>1-AV5</f>
        <v>6.358911820547597E-6</v>
      </c>
    </row>
    <row r="6" spans="2:49" ht="16.5">
      <c r="B6" s="13">
        <v>2</v>
      </c>
      <c r="C6" s="3">
        <v>69</v>
      </c>
      <c r="D6" s="3">
        <v>347</v>
      </c>
      <c r="E6" s="3">
        <v>266</v>
      </c>
      <c r="F6" s="3">
        <v>28</v>
      </c>
      <c r="G6" s="3">
        <v>6</v>
      </c>
      <c r="H6" s="3">
        <v>0</v>
      </c>
      <c r="I6" s="3"/>
      <c r="J6" s="3">
        <v>1</v>
      </c>
      <c r="K6" s="3">
        <v>121</v>
      </c>
      <c r="L6" s="3">
        <v>108</v>
      </c>
      <c r="M6" s="3">
        <v>9</v>
      </c>
      <c r="N6" s="3"/>
      <c r="O6" s="3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21"/>
      <c r="AN6" s="1">
        <f t="shared" ref="AN6:AN42" si="0">SUM(C6:AM6)</f>
        <v>955</v>
      </c>
      <c r="AO6" s="18">
        <f ca="1">OFFSET($AL$43,0,(ROW()-4)*-1)</f>
        <v>0</v>
      </c>
      <c r="AP6" s="1">
        <f ca="1">AP5-AO5</f>
        <v>1415332</v>
      </c>
      <c r="AQ6" s="1">
        <f t="shared" ref="AQ6:AQ26" ca="1" si="1">AN6/AP6</f>
        <v>6.7475334409170429E-4</v>
      </c>
      <c r="AR6" s="18">
        <f t="shared" ref="AR6:AR40" ca="1" si="2">1-AQ6</f>
        <v>0.99932524665590827</v>
      </c>
      <c r="AS6" s="18">
        <f ca="1">AS5*AR6</f>
        <v>0.99931889201458035</v>
      </c>
      <c r="AT6" s="18">
        <f t="shared" ref="AT6:AT40" ca="1" si="3">1-AS6</f>
        <v>6.811079854196489E-4</v>
      </c>
      <c r="AU6" s="26">
        <f ca="1">AU5+AQ6</f>
        <v>6.8111227613026481E-4</v>
      </c>
      <c r="AV6" s="26">
        <f t="shared" ref="AV6:AV40" ca="1" si="4">EXP(-AU6)</f>
        <v>0.9993191196281821</v>
      </c>
      <c r="AW6" s="26">
        <f t="shared" ref="AW6:AW27" ca="1" si="5">1-AV6</f>
        <v>6.8088037181790462E-4</v>
      </c>
    </row>
    <row r="7" spans="2:49" ht="16.5">
      <c r="B7" s="13">
        <v>3</v>
      </c>
      <c r="C7" s="3">
        <v>687</v>
      </c>
      <c r="D7" s="3">
        <v>1516</v>
      </c>
      <c r="E7" s="3">
        <v>960</v>
      </c>
      <c r="F7" s="3">
        <v>585</v>
      </c>
      <c r="G7" s="3">
        <v>176</v>
      </c>
      <c r="H7" s="3">
        <v>37</v>
      </c>
      <c r="I7" s="3"/>
      <c r="J7" s="3">
        <v>4</v>
      </c>
      <c r="K7" s="3">
        <v>1071</v>
      </c>
      <c r="L7" s="3">
        <v>215</v>
      </c>
      <c r="M7" s="3">
        <v>1</v>
      </c>
      <c r="N7" s="3"/>
      <c r="O7" s="3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21"/>
      <c r="AN7" s="1">
        <f t="shared" si="0"/>
        <v>5252</v>
      </c>
      <c r="AO7" s="18">
        <f ca="1">OFFSET($AL$43,0,(ROW()-4)*-1)</f>
        <v>0</v>
      </c>
      <c r="AP7" s="1">
        <f ca="1">AP6-AO6</f>
        <v>1415332</v>
      </c>
      <c r="AQ7" s="1">
        <f t="shared" ca="1" si="1"/>
        <v>3.7107901185022313E-3</v>
      </c>
      <c r="AR7" s="18">
        <f t="shared" ca="1" si="2"/>
        <v>0.99628920988149772</v>
      </c>
      <c r="AS7" s="18">
        <f t="shared" ref="AS7:AS40" ca="1" si="6">AS6*AR7</f>
        <v>0.99561062934486</v>
      </c>
      <c r="AT7" s="18">
        <f t="shared" ca="1" si="3"/>
        <v>4.3893706551400014E-3</v>
      </c>
      <c r="AU7" s="26">
        <f t="shared" ref="AU7:AU26" ca="1" si="7">AU6+AQ7</f>
        <v>4.3919023946324964E-3</v>
      </c>
      <c r="AV7" s="26">
        <f t="shared" ca="1" si="4"/>
        <v>0.99561772790508563</v>
      </c>
      <c r="AW7" s="26">
        <f t="shared" ca="1" si="5"/>
        <v>4.3822720949143745E-3</v>
      </c>
    </row>
    <row r="8" spans="2:49" ht="16.5">
      <c r="B8" s="13">
        <v>4</v>
      </c>
      <c r="C8" s="3">
        <v>1180</v>
      </c>
      <c r="D8" s="3">
        <v>1125</v>
      </c>
      <c r="E8" s="3">
        <v>1626</v>
      </c>
      <c r="F8" s="3">
        <v>1688</v>
      </c>
      <c r="G8" s="3">
        <v>612</v>
      </c>
      <c r="H8" s="3">
        <v>1725</v>
      </c>
      <c r="I8" s="3"/>
      <c r="J8" s="3">
        <v>9</v>
      </c>
      <c r="K8" s="3">
        <v>1769</v>
      </c>
      <c r="L8" s="3">
        <v>177</v>
      </c>
      <c r="M8" s="3">
        <v>42</v>
      </c>
      <c r="N8" s="3"/>
      <c r="O8" s="3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21"/>
      <c r="AN8" s="1">
        <f t="shared" si="0"/>
        <v>9953</v>
      </c>
      <c r="AO8" s="18">
        <f ca="1">OFFSET($AL$43,0,(ROW()-4)*-1)</f>
        <v>0</v>
      </c>
      <c r="AP8" s="1">
        <f ca="1">AP7-AO7</f>
        <v>1415332</v>
      </c>
      <c r="AQ8" s="1">
        <f t="shared" ca="1" si="1"/>
        <v>7.0322722866436992E-3</v>
      </c>
      <c r="AR8" s="18">
        <f t="shared" ca="1" si="2"/>
        <v>0.99296772771335629</v>
      </c>
      <c r="AS8" s="18">
        <f t="shared" ca="1" si="6"/>
        <v>0.98860922430783027</v>
      </c>
      <c r="AT8" s="18">
        <f t="shared" ca="1" si="3"/>
        <v>1.139077569216973E-2</v>
      </c>
      <c r="AU8" s="26">
        <f t="shared" ca="1" si="7"/>
        <v>1.1424174681276196E-2</v>
      </c>
      <c r="AV8" s="26">
        <f t="shared" ca="1" si="4"/>
        <v>0.98864083341219688</v>
      </c>
      <c r="AW8" s="26">
        <f t="shared" ca="1" si="5"/>
        <v>1.1359166587803116E-2</v>
      </c>
    </row>
    <row r="9" spans="2:49" ht="16.5">
      <c r="B9" s="13">
        <v>5</v>
      </c>
      <c r="C9" s="3">
        <v>906</v>
      </c>
      <c r="D9" s="3">
        <v>1491</v>
      </c>
      <c r="E9" s="3">
        <v>2000</v>
      </c>
      <c r="F9" s="3">
        <v>1324</v>
      </c>
      <c r="G9" s="3">
        <v>1854</v>
      </c>
      <c r="H9" s="3">
        <v>1251</v>
      </c>
      <c r="I9" s="3"/>
      <c r="J9" s="3">
        <v>9</v>
      </c>
      <c r="K9" s="3">
        <v>1401</v>
      </c>
      <c r="L9" s="3">
        <v>234</v>
      </c>
      <c r="M9" s="3">
        <v>40</v>
      </c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21"/>
      <c r="AN9" s="1">
        <f t="shared" si="0"/>
        <v>10510</v>
      </c>
      <c r="AO9" s="18">
        <f ca="1">OFFSET($AL$43,0,(ROW()-4)*-1)</f>
        <v>0</v>
      </c>
      <c r="AP9" s="1">
        <f t="shared" ref="AP9:AP40" ca="1" si="8">AP8-AO8</f>
        <v>1415332</v>
      </c>
      <c r="AQ9" s="1">
        <f t="shared" ca="1" si="1"/>
        <v>7.4258195250301697E-3</v>
      </c>
      <c r="AR9" s="18">
        <f t="shared" ca="1" si="2"/>
        <v>0.99257418047496981</v>
      </c>
      <c r="AS9" s="18">
        <f t="shared" ca="1" si="6"/>
        <v>0.98126799062734027</v>
      </c>
      <c r="AT9" s="18">
        <f t="shared" ca="1" si="3"/>
        <v>1.873200937265973E-2</v>
      </c>
      <c r="AU9" s="26">
        <f t="shared" ca="1" si="7"/>
        <v>1.8849994206306366E-2</v>
      </c>
      <c r="AV9" s="26">
        <f t="shared" ca="1" si="4"/>
        <v>0.98132655587146755</v>
      </c>
      <c r="AW9" s="26">
        <f t="shared" ca="1" si="5"/>
        <v>1.8673444128532446E-2</v>
      </c>
    </row>
    <row r="10" spans="2:49" ht="16.5">
      <c r="B10" s="13">
        <v>6</v>
      </c>
      <c r="C10" s="3">
        <v>1140</v>
      </c>
      <c r="D10" s="3">
        <v>1960</v>
      </c>
      <c r="E10" s="3">
        <v>1548</v>
      </c>
      <c r="F10" s="3">
        <v>1502</v>
      </c>
      <c r="G10" s="3">
        <v>2384</v>
      </c>
      <c r="H10" s="3">
        <v>2401</v>
      </c>
      <c r="I10" s="3"/>
      <c r="J10" s="3">
        <v>1</v>
      </c>
      <c r="K10" s="3">
        <v>1750</v>
      </c>
      <c r="L10" s="3">
        <v>285</v>
      </c>
      <c r="M10" s="3">
        <v>12</v>
      </c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21"/>
      <c r="AN10" s="1">
        <f t="shared" si="0"/>
        <v>12983</v>
      </c>
      <c r="AO10" s="18">
        <f ca="1">OFFSET($AL$43,0,(ROW()-4)*-1)</f>
        <v>0</v>
      </c>
      <c r="AP10" s="1">
        <f t="shared" ca="1" si="8"/>
        <v>1415332</v>
      </c>
      <c r="AQ10" s="1">
        <f t="shared" ca="1" si="1"/>
        <v>9.1731127396257554E-3</v>
      </c>
      <c r="AR10" s="18">
        <f t="shared" ca="1" si="2"/>
        <v>0.99082688726037427</v>
      </c>
      <c r="AS10" s="18">
        <f t="shared" ca="1" si="6"/>
        <v>0.97226670872152965</v>
      </c>
      <c r="AT10" s="18">
        <f t="shared" ca="1" si="3"/>
        <v>2.7733291278470351E-2</v>
      </c>
      <c r="AU10" s="26">
        <f t="shared" ca="1" si="7"/>
        <v>2.8023106945932123E-2</v>
      </c>
      <c r="AV10" s="26">
        <f t="shared" ca="1" si="4"/>
        <v>0.97236589813542229</v>
      </c>
      <c r="AW10" s="26">
        <f t="shared" ca="1" si="5"/>
        <v>2.7634101864577709E-2</v>
      </c>
    </row>
    <row r="11" spans="2:49" ht="16.5">
      <c r="B11" s="13">
        <v>7</v>
      </c>
      <c r="C11" s="3">
        <v>1487</v>
      </c>
      <c r="D11" s="3">
        <v>1660</v>
      </c>
      <c r="E11" s="3">
        <v>1842</v>
      </c>
      <c r="F11" s="3">
        <v>2209</v>
      </c>
      <c r="G11" s="3">
        <v>2847</v>
      </c>
      <c r="H11" s="3">
        <v>2745</v>
      </c>
      <c r="I11" s="3"/>
      <c r="J11" s="3">
        <v>4</v>
      </c>
      <c r="K11" s="3">
        <v>2027</v>
      </c>
      <c r="L11" s="3">
        <v>218</v>
      </c>
      <c r="M11" s="3">
        <v>9</v>
      </c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21"/>
      <c r="AN11" s="1">
        <f t="shared" si="0"/>
        <v>15048</v>
      </c>
      <c r="AO11" s="18">
        <f ca="1">OFFSET($AL$43,0,(ROW()-4)*-1)</f>
        <v>0</v>
      </c>
      <c r="AP11" s="1">
        <f t="shared" ca="1" si="8"/>
        <v>1415332</v>
      </c>
      <c r="AQ11" s="1">
        <f t="shared" ca="1" si="1"/>
        <v>1.0632134368473262E-2</v>
      </c>
      <c r="AR11" s="18">
        <f t="shared" ca="1" si="2"/>
        <v>0.98936786563152679</v>
      </c>
      <c r="AS11" s="18">
        <f t="shared" ca="1" si="6"/>
        <v>0.96192943843240919</v>
      </c>
      <c r="AT11" s="18">
        <f t="shared" ca="1" si="3"/>
        <v>3.807056156759081E-2</v>
      </c>
      <c r="AU11" s="26">
        <f t="shared" ca="1" si="7"/>
        <v>3.8655241314405384E-2</v>
      </c>
      <c r="AV11" s="26">
        <f t="shared" ca="1" si="4"/>
        <v>0.96208233821943867</v>
      </c>
      <c r="AW11" s="26">
        <f t="shared" ca="1" si="5"/>
        <v>3.7917661780561329E-2</v>
      </c>
    </row>
    <row r="12" spans="2:49" ht="16.5">
      <c r="B12" s="13">
        <v>8</v>
      </c>
      <c r="C12" s="3">
        <v>1433</v>
      </c>
      <c r="D12" s="3">
        <v>1597</v>
      </c>
      <c r="E12" s="3">
        <v>2616</v>
      </c>
      <c r="F12" s="3">
        <v>2844</v>
      </c>
      <c r="G12" s="3">
        <v>4325</v>
      </c>
      <c r="H12" s="3">
        <v>2435</v>
      </c>
      <c r="I12" s="3"/>
      <c r="J12" s="3">
        <v>1</v>
      </c>
      <c r="K12" s="3">
        <v>1676</v>
      </c>
      <c r="L12" s="3">
        <v>208</v>
      </c>
      <c r="M12" s="3">
        <v>4</v>
      </c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21"/>
      <c r="AN12" s="1">
        <f t="shared" si="0"/>
        <v>17139</v>
      </c>
      <c r="AO12" s="18">
        <f ca="1">OFFSET($AL$43,0,(ROW()-4)*-1)</f>
        <v>0</v>
      </c>
      <c r="AP12" s="1">
        <f t="shared" ca="1" si="8"/>
        <v>1415332</v>
      </c>
      <c r="AQ12" s="1">
        <f t="shared" ca="1" si="1"/>
        <v>1.2109526245432167E-2</v>
      </c>
      <c r="AR12" s="18">
        <f t="shared" ca="1" si="2"/>
        <v>0.98789047375456784</v>
      </c>
      <c r="AS12" s="18">
        <f t="shared" ca="1" si="6"/>
        <v>0.95028092865145808</v>
      </c>
      <c r="AT12" s="18">
        <f t="shared" ca="1" si="3"/>
        <v>4.9719071348541921E-2</v>
      </c>
      <c r="AU12" s="26">
        <f t="shared" ca="1" si="7"/>
        <v>5.0764767559837554E-2</v>
      </c>
      <c r="AV12" s="26">
        <f t="shared" ca="1" si="4"/>
        <v>0.95050223319649518</v>
      </c>
      <c r="AW12" s="26">
        <f t="shared" ca="1" si="5"/>
        <v>4.9497766803504817E-2</v>
      </c>
    </row>
    <row r="13" spans="2:49" ht="16.5">
      <c r="B13" s="13">
        <v>9</v>
      </c>
      <c r="C13" s="3">
        <v>1296</v>
      </c>
      <c r="D13" s="3">
        <v>2247</v>
      </c>
      <c r="E13" s="3">
        <v>3089</v>
      </c>
      <c r="F13" s="3">
        <v>4216</v>
      </c>
      <c r="G13" s="3">
        <v>3563</v>
      </c>
      <c r="H13" s="3">
        <v>3288</v>
      </c>
      <c r="I13" s="3"/>
      <c r="J13" s="3">
        <v>2</v>
      </c>
      <c r="K13" s="3">
        <v>2079</v>
      </c>
      <c r="L13" s="3">
        <v>195</v>
      </c>
      <c r="M13" s="3">
        <v>5</v>
      </c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21"/>
      <c r="AN13" s="1">
        <f t="shared" si="0"/>
        <v>19980</v>
      </c>
      <c r="AO13" s="18">
        <f ca="1">OFFSET($AL$43,0,(ROW()-4)*-1)</f>
        <v>0</v>
      </c>
      <c r="AP13" s="1">
        <f t="shared" ca="1" si="8"/>
        <v>1415332</v>
      </c>
      <c r="AQ13" s="1">
        <f t="shared" ca="1" si="1"/>
        <v>1.4116829125604451E-2</v>
      </c>
      <c r="AR13" s="18">
        <f t="shared" ca="1" si="2"/>
        <v>0.98588317087439559</v>
      </c>
      <c r="AS13" s="18">
        <f t="shared" ca="1" si="6"/>
        <v>0.93686597516036474</v>
      </c>
      <c r="AT13" s="18">
        <f t="shared" ca="1" si="3"/>
        <v>6.3134024839635261E-2</v>
      </c>
      <c r="AU13" s="26">
        <f t="shared" ca="1" si="7"/>
        <v>6.4881596685442008E-2</v>
      </c>
      <c r="AV13" s="26">
        <f t="shared" ca="1" si="4"/>
        <v>0.93717842183982702</v>
      </c>
      <c r="AW13" s="26">
        <f t="shared" ca="1" si="5"/>
        <v>6.2821578160172975E-2</v>
      </c>
    </row>
    <row r="14" spans="2:49" ht="16.5">
      <c r="B14" s="13">
        <v>10</v>
      </c>
      <c r="C14" s="3">
        <v>1808</v>
      </c>
      <c r="D14" s="3">
        <v>2586</v>
      </c>
      <c r="E14" s="3">
        <v>4520</v>
      </c>
      <c r="F14" s="3">
        <v>3113</v>
      </c>
      <c r="G14" s="3">
        <v>4344</v>
      </c>
      <c r="H14" s="3">
        <v>3965</v>
      </c>
      <c r="I14" s="3"/>
      <c r="J14" s="3">
        <v>1</v>
      </c>
      <c r="K14" s="3">
        <v>1826</v>
      </c>
      <c r="L14" s="3">
        <v>228</v>
      </c>
      <c r="M14" s="3">
        <v>7</v>
      </c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21"/>
      <c r="AN14" s="1">
        <f t="shared" si="0"/>
        <v>22398</v>
      </c>
      <c r="AO14" s="18">
        <f ca="1">OFFSET($AL$43,0,(ROW()-4)*-1)</f>
        <v>0</v>
      </c>
      <c r="AP14" s="1">
        <f t="shared" ca="1" si="8"/>
        <v>1415332</v>
      </c>
      <c r="AQ14" s="1">
        <f t="shared" ca="1" si="1"/>
        <v>1.5825262199964388E-2</v>
      </c>
      <c r="AR14" s="18">
        <f t="shared" ca="1" si="2"/>
        <v>0.98417473780003562</v>
      </c>
      <c r="AS14" s="18">
        <f t="shared" ca="1" si="6"/>
        <v>0.92203982545722663</v>
      </c>
      <c r="AT14" s="18">
        <f t="shared" ca="1" si="3"/>
        <v>7.7960174542773375E-2</v>
      </c>
      <c r="AU14" s="26">
        <f t="shared" ca="1" si="7"/>
        <v>8.0706858885406393E-2</v>
      </c>
      <c r="AV14" s="26">
        <f t="shared" ca="1" si="4"/>
        <v>0.92246406395790315</v>
      </c>
      <c r="AW14" s="26">
        <f t="shared" ca="1" si="5"/>
        <v>7.7535936042096854E-2</v>
      </c>
    </row>
    <row r="15" spans="2:49" ht="16.5">
      <c r="B15" s="13">
        <v>11</v>
      </c>
      <c r="C15" s="3">
        <v>2105</v>
      </c>
      <c r="D15" s="3">
        <v>3554</v>
      </c>
      <c r="E15" s="3">
        <v>3178</v>
      </c>
      <c r="F15" s="3">
        <v>3766</v>
      </c>
      <c r="G15" s="3">
        <v>5082</v>
      </c>
      <c r="H15" s="3">
        <v>3051</v>
      </c>
      <c r="I15" s="3"/>
      <c r="J15" s="3">
        <v>1</v>
      </c>
      <c r="K15" s="3">
        <v>1919</v>
      </c>
      <c r="L15" s="3">
        <v>450</v>
      </c>
      <c r="M15" s="3">
        <v>8</v>
      </c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21"/>
      <c r="AN15" s="1">
        <f t="shared" si="0"/>
        <v>23114</v>
      </c>
      <c r="AO15" s="18">
        <f ca="1">OFFSET($AL$43,0,(ROW()-4)*-1)</f>
        <v>0</v>
      </c>
      <c r="AP15" s="1">
        <f t="shared" ca="1" si="8"/>
        <v>1415332</v>
      </c>
      <c r="AQ15" s="1">
        <f t="shared" ca="1" si="1"/>
        <v>1.6331150571032096E-2</v>
      </c>
      <c r="AR15" s="18">
        <f t="shared" ca="1" si="2"/>
        <v>0.98366884942896793</v>
      </c>
      <c r="AS15" s="18">
        <f t="shared" ca="1" si="6"/>
        <v>0.90698185423519651</v>
      </c>
      <c r="AT15" s="18">
        <f t="shared" ca="1" si="3"/>
        <v>9.3018145764803495E-2</v>
      </c>
      <c r="AU15" s="26">
        <f t="shared" ca="1" si="7"/>
        <v>9.7038009456438493E-2</v>
      </c>
      <c r="AV15" s="26">
        <f t="shared" ca="1" si="4"/>
        <v>0.90752151107836532</v>
      </c>
      <c r="AW15" s="26">
        <f t="shared" ca="1" si="5"/>
        <v>9.2478488921634683E-2</v>
      </c>
    </row>
    <row r="16" spans="2:49" ht="16.5">
      <c r="B16" s="13">
        <v>12</v>
      </c>
      <c r="C16" s="3">
        <v>2775</v>
      </c>
      <c r="D16" s="3">
        <v>2469</v>
      </c>
      <c r="E16" s="3">
        <v>3496</v>
      </c>
      <c r="F16" s="3">
        <v>3999</v>
      </c>
      <c r="G16" s="3">
        <v>3702</v>
      </c>
      <c r="H16" s="3">
        <v>3573</v>
      </c>
      <c r="I16" s="3"/>
      <c r="J16" s="3">
        <v>1</v>
      </c>
      <c r="K16" s="3">
        <v>3785</v>
      </c>
      <c r="L16" s="3">
        <v>638</v>
      </c>
      <c r="M16" s="3">
        <v>5</v>
      </c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21"/>
      <c r="AN16" s="1">
        <f t="shared" si="0"/>
        <v>24443</v>
      </c>
      <c r="AO16" s="18">
        <f ca="1">OFFSET($AL$43,0,(ROW()-4)*-1)</f>
        <v>0</v>
      </c>
      <c r="AP16" s="1">
        <f t="shared" ca="1" si="8"/>
        <v>1415332</v>
      </c>
      <c r="AQ16" s="1">
        <f t="shared" ca="1" si="1"/>
        <v>1.7270152868726206E-2</v>
      </c>
      <c r="AR16" s="18">
        <f t="shared" ca="1" si="2"/>
        <v>0.98272984713127376</v>
      </c>
      <c r="AS16" s="18">
        <f t="shared" ca="1" si="6"/>
        <v>0.89131813896339385</v>
      </c>
      <c r="AT16" s="18">
        <f t="shared" ca="1" si="3"/>
        <v>0.10868186103660615</v>
      </c>
      <c r="AU16" s="26">
        <f t="shared" ca="1" si="7"/>
        <v>0.11430816232516469</v>
      </c>
      <c r="AV16" s="26">
        <f t="shared" ca="1" si="4"/>
        <v>0.89198303795792588</v>
      </c>
      <c r="AW16" s="26">
        <f t="shared" ca="1" si="5"/>
        <v>0.10801696204207412</v>
      </c>
    </row>
    <row r="17" spans="2:49" ht="16.5">
      <c r="B17" s="13">
        <v>13</v>
      </c>
      <c r="C17" s="3">
        <v>1923</v>
      </c>
      <c r="D17" s="3">
        <v>2783</v>
      </c>
      <c r="E17" s="3">
        <v>3964</v>
      </c>
      <c r="F17" s="3">
        <v>3291</v>
      </c>
      <c r="G17" s="3">
        <v>4159</v>
      </c>
      <c r="H17" s="3">
        <v>3244</v>
      </c>
      <c r="I17" s="3"/>
      <c r="J17" s="3">
        <v>0</v>
      </c>
      <c r="K17" s="3">
        <v>5291</v>
      </c>
      <c r="L17" s="3">
        <v>494</v>
      </c>
      <c r="M17" s="3">
        <v>6</v>
      </c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21"/>
      <c r="AN17" s="1">
        <f t="shared" si="0"/>
        <v>25155</v>
      </c>
      <c r="AO17" s="18">
        <f ca="1">OFFSET($AL$43,0,(ROW()-4)*-1)</f>
        <v>0</v>
      </c>
      <c r="AP17" s="1">
        <f t="shared" ca="1" si="8"/>
        <v>1415332</v>
      </c>
      <c r="AQ17" s="1">
        <f t="shared" ca="1" si="1"/>
        <v>1.7773215047776778E-2</v>
      </c>
      <c r="AR17" s="18">
        <f t="shared" ca="1" si="2"/>
        <v>0.98222678495222326</v>
      </c>
      <c r="AS17" s="18">
        <f t="shared" ca="1" si="6"/>
        <v>0.87547655000361335</v>
      </c>
      <c r="AT17" s="18">
        <f t="shared" ca="1" si="3"/>
        <v>0.12452344999638665</v>
      </c>
      <c r="AU17" s="26">
        <f t="shared" ca="1" si="7"/>
        <v>0.13208137737294146</v>
      </c>
      <c r="AV17" s="26">
        <f t="shared" ca="1" si="4"/>
        <v>0.87626968365300051</v>
      </c>
      <c r="AW17" s="26">
        <f t="shared" ca="1" si="5"/>
        <v>0.12373031634699949</v>
      </c>
    </row>
    <row r="18" spans="2:49" ht="16.5">
      <c r="B18" s="13">
        <v>14</v>
      </c>
      <c r="C18" s="3">
        <v>2064</v>
      </c>
      <c r="D18" s="3">
        <v>2724</v>
      </c>
      <c r="E18" s="3">
        <v>3636</v>
      </c>
      <c r="F18" s="3">
        <v>3438</v>
      </c>
      <c r="G18" s="3">
        <v>3766</v>
      </c>
      <c r="H18" s="3">
        <v>3258</v>
      </c>
      <c r="I18" s="3"/>
      <c r="J18" s="3">
        <v>3</v>
      </c>
      <c r="K18" s="3">
        <v>4037</v>
      </c>
      <c r="L18" s="3">
        <v>457</v>
      </c>
      <c r="M18" s="3">
        <v>0</v>
      </c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21"/>
      <c r="AN18" s="1">
        <f t="shared" si="0"/>
        <v>23383</v>
      </c>
      <c r="AO18" s="18">
        <f ca="1">OFFSET($AL$43,0,(ROW()-4)*-1)</f>
        <v>0</v>
      </c>
      <c r="AP18" s="1">
        <f t="shared" ca="1" si="8"/>
        <v>1415332</v>
      </c>
      <c r="AQ18" s="1">
        <f t="shared" ca="1" si="1"/>
        <v>1.6521211984184631E-2</v>
      </c>
      <c r="AR18" s="18">
        <f t="shared" ca="1" si="2"/>
        <v>0.98347878801581534</v>
      </c>
      <c r="AS18" s="18">
        <f t="shared" ca="1" si="6"/>
        <v>0.86101261633382098</v>
      </c>
      <c r="AT18" s="18">
        <f t="shared" ca="1" si="3"/>
        <v>0.13898738366617902</v>
      </c>
      <c r="AU18" s="26">
        <f t="shared" ca="1" si="7"/>
        <v>0.14860258935712609</v>
      </c>
      <c r="AV18" s="26">
        <f t="shared" ca="1" si="4"/>
        <v>0.86191157967985765</v>
      </c>
      <c r="AW18" s="26">
        <f t="shared" ca="1" si="5"/>
        <v>0.13808842032014235</v>
      </c>
    </row>
    <row r="19" spans="2:49" ht="16.5">
      <c r="B19" s="13">
        <v>15</v>
      </c>
      <c r="C19" s="3">
        <v>1855</v>
      </c>
      <c r="D19" s="3">
        <v>2001</v>
      </c>
      <c r="E19" s="3">
        <v>3791</v>
      </c>
      <c r="F19" s="3">
        <v>2775</v>
      </c>
      <c r="G19" s="3">
        <v>3606</v>
      </c>
      <c r="H19" s="3">
        <v>5715</v>
      </c>
      <c r="I19" s="3"/>
      <c r="J19" s="3">
        <v>1</v>
      </c>
      <c r="K19" s="3">
        <v>3605</v>
      </c>
      <c r="L19" s="3">
        <v>0</v>
      </c>
      <c r="M19" s="3">
        <v>0</v>
      </c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21"/>
      <c r="AN19" s="1">
        <f t="shared" si="0"/>
        <v>23349</v>
      </c>
      <c r="AO19" s="18">
        <f ca="1">OFFSET($AL$43,0,(ROW()-4)*-1)</f>
        <v>0</v>
      </c>
      <c r="AP19" s="1">
        <f t="shared" ca="1" si="8"/>
        <v>1415332</v>
      </c>
      <c r="AQ19" s="1">
        <f t="shared" ca="1" si="1"/>
        <v>1.6497189352038956E-2</v>
      </c>
      <c r="AR19" s="18">
        <f t="shared" ca="1" si="2"/>
        <v>0.98350281064796108</v>
      </c>
      <c r="AS19" s="18">
        <f t="shared" ca="1" si="6"/>
        <v>0.84680832816766749</v>
      </c>
      <c r="AT19" s="18">
        <f t="shared" ca="1" si="3"/>
        <v>0.15319167183233251</v>
      </c>
      <c r="AU19" s="26">
        <f t="shared" ca="1" si="7"/>
        <v>0.16509977870916503</v>
      </c>
      <c r="AV19" s="26">
        <f t="shared" ca="1" si="4"/>
        <v>0.84780910656919861</v>
      </c>
      <c r="AW19" s="26">
        <f t="shared" ca="1" si="5"/>
        <v>0.15219089343080139</v>
      </c>
    </row>
    <row r="20" spans="2:49" ht="16.5">
      <c r="B20" s="13">
        <v>16</v>
      </c>
      <c r="C20" s="3">
        <v>1168</v>
      </c>
      <c r="D20" s="3">
        <v>1960</v>
      </c>
      <c r="E20" s="3">
        <v>2436</v>
      </c>
      <c r="F20" s="3">
        <v>1822</v>
      </c>
      <c r="G20" s="3">
        <v>4746</v>
      </c>
      <c r="H20" s="3">
        <v>6570</v>
      </c>
      <c r="I20" s="3"/>
      <c r="J20" s="3">
        <v>2</v>
      </c>
      <c r="K20" s="3">
        <v>0</v>
      </c>
      <c r="L20" s="3">
        <v>0</v>
      </c>
      <c r="M20" s="3">
        <v>0</v>
      </c>
      <c r="N20" s="3"/>
      <c r="O20" s="3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21"/>
      <c r="AN20" s="1">
        <f t="shared" si="0"/>
        <v>18704</v>
      </c>
      <c r="AO20" s="18">
        <f ca="1">OFFSET($AL$43,0,(ROW()-4)*-1)</f>
        <v>0</v>
      </c>
      <c r="AP20" s="1">
        <f t="shared" ca="1" si="8"/>
        <v>1415332</v>
      </c>
      <c r="AQ20" s="1">
        <f t="shared" ca="1" si="1"/>
        <v>1.3215273872137421E-2</v>
      </c>
      <c r="AR20" s="18">
        <f t="shared" ca="1" si="2"/>
        <v>0.98678472612786261</v>
      </c>
      <c r="AS20" s="18">
        <f t="shared" ca="1" si="6"/>
        <v>0.83561752419372493</v>
      </c>
      <c r="AT20" s="18">
        <f t="shared" ca="1" si="3"/>
        <v>0.16438247580627507</v>
      </c>
      <c r="AU20" s="26">
        <f t="shared" ca="1" si="7"/>
        <v>0.17831505258130245</v>
      </c>
      <c r="AV20" s="26">
        <f t="shared" ca="1" si="4"/>
        <v>0.83667878415015418</v>
      </c>
      <c r="AW20" s="26">
        <f t="shared" ca="1" si="5"/>
        <v>0.16332121584984582</v>
      </c>
    </row>
    <row r="21" spans="2:49" ht="16.5">
      <c r="B21" s="13">
        <v>17</v>
      </c>
      <c r="C21" s="3">
        <v>228</v>
      </c>
      <c r="D21" s="3">
        <v>498</v>
      </c>
      <c r="E21" s="3">
        <v>389</v>
      </c>
      <c r="F21" s="3">
        <v>426</v>
      </c>
      <c r="G21" s="3">
        <v>1414</v>
      </c>
      <c r="H21" s="3">
        <v>1298</v>
      </c>
      <c r="I21" s="3"/>
      <c r="J21" s="3">
        <v>0</v>
      </c>
      <c r="K21" s="3">
        <v>0</v>
      </c>
      <c r="L21" s="3">
        <v>0</v>
      </c>
      <c r="M21" s="3">
        <v>0</v>
      </c>
      <c r="N21" s="3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21"/>
      <c r="AN21" s="1">
        <f t="shared" si="0"/>
        <v>4253</v>
      </c>
      <c r="AO21" s="18">
        <f ca="1">OFFSET($AL$43,0,(ROW()-4)*-1)</f>
        <v>0</v>
      </c>
      <c r="AP21" s="1">
        <f t="shared" ca="1" si="8"/>
        <v>1415332</v>
      </c>
      <c r="AQ21" s="1">
        <f t="shared" ca="1" si="1"/>
        <v>3.0049486622220085E-3</v>
      </c>
      <c r="AR21" s="18">
        <f t="shared" ca="1" si="2"/>
        <v>0.99699505133777799</v>
      </c>
      <c r="AS21" s="18">
        <f t="shared" ca="1" si="6"/>
        <v>0.83310653643226973</v>
      </c>
      <c r="AT21" s="18">
        <f t="shared" ca="1" si="3"/>
        <v>0.16689346356773027</v>
      </c>
      <c r="AU21" s="26">
        <f t="shared" ca="1" si="7"/>
        <v>0.18132000124352446</v>
      </c>
      <c r="AV21" s="26">
        <f t="shared" ca="1" si="4"/>
        <v>0.83416838106223168</v>
      </c>
      <c r="AW21" s="26">
        <f t="shared" ca="1" si="5"/>
        <v>0.16583161893776832</v>
      </c>
    </row>
    <row r="22" spans="2:49" ht="16.5">
      <c r="B22" s="13">
        <v>18</v>
      </c>
      <c r="C22" s="3">
        <v>97</v>
      </c>
      <c r="D22" s="3">
        <v>88</v>
      </c>
      <c r="E22" s="3">
        <v>66</v>
      </c>
      <c r="F22" s="3">
        <v>92</v>
      </c>
      <c r="G22" s="3">
        <v>257</v>
      </c>
      <c r="H22" s="3">
        <v>127</v>
      </c>
      <c r="I22" s="3"/>
      <c r="J22" s="3">
        <v>0</v>
      </c>
      <c r="K22" s="3">
        <v>0</v>
      </c>
      <c r="L22" s="3">
        <v>0</v>
      </c>
      <c r="M22" s="3">
        <v>0</v>
      </c>
      <c r="N22" s="3"/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21"/>
      <c r="AN22" s="1">
        <f t="shared" si="0"/>
        <v>727</v>
      </c>
      <c r="AO22" s="18">
        <f ca="1">OFFSET($AL$43,0,(ROW()-4)*-1)</f>
        <v>0</v>
      </c>
      <c r="AP22" s="1">
        <f t="shared" ca="1" si="8"/>
        <v>1415332</v>
      </c>
      <c r="AQ22" s="1">
        <f t="shared" ca="1" si="1"/>
        <v>5.1366039911483665E-4</v>
      </c>
      <c r="AR22" s="18">
        <f t="shared" ca="1" si="2"/>
        <v>0.99948633960088518</v>
      </c>
      <c r="AS22" s="18">
        <f t="shared" ca="1" si="6"/>
        <v>0.83267860259626081</v>
      </c>
      <c r="AT22" s="18">
        <f t="shared" ca="1" si="3"/>
        <v>0.16732139740373919</v>
      </c>
      <c r="AU22" s="26">
        <f t="shared" ca="1" si="7"/>
        <v>0.18183366164263928</v>
      </c>
      <c r="AV22" s="26">
        <f t="shared" ca="1" si="4"/>
        <v>0.83374001182626134</v>
      </c>
      <c r="AW22" s="26">
        <f t="shared" ca="1" si="5"/>
        <v>0.16625998817373866</v>
      </c>
    </row>
    <row r="23" spans="2:49" ht="16.5">
      <c r="B23" s="13">
        <v>19</v>
      </c>
      <c r="C23" s="3">
        <v>59</v>
      </c>
      <c r="D23" s="3">
        <v>36</v>
      </c>
      <c r="E23" s="3">
        <v>46</v>
      </c>
      <c r="F23" s="3">
        <v>119</v>
      </c>
      <c r="G23" s="3">
        <v>128</v>
      </c>
      <c r="H23" s="3">
        <v>0</v>
      </c>
      <c r="I23" s="3"/>
      <c r="J23" s="3">
        <v>0</v>
      </c>
      <c r="K23" s="3">
        <v>0</v>
      </c>
      <c r="L23" s="3">
        <v>0</v>
      </c>
      <c r="M23" s="3">
        <v>0</v>
      </c>
      <c r="N23" s="3"/>
      <c r="O23" s="3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21"/>
      <c r="AN23" s="1">
        <f t="shared" si="0"/>
        <v>388</v>
      </c>
      <c r="AO23" s="18">
        <f ca="1">OFFSET($AL$43,0,(ROW()-4)*-1)</f>
        <v>0</v>
      </c>
      <c r="AP23" s="1">
        <f t="shared" ca="1" si="8"/>
        <v>1415332</v>
      </c>
      <c r="AQ23" s="1">
        <f t="shared" ca="1" si="1"/>
        <v>2.7414062566238873E-4</v>
      </c>
      <c r="AR23" s="18">
        <f t="shared" ca="1" si="2"/>
        <v>0.99972585937433767</v>
      </c>
      <c r="AS23" s="18">
        <f t="shared" ca="1" si="6"/>
        <v>0.83245033156316939</v>
      </c>
      <c r="AT23" s="18">
        <f t="shared" ca="1" si="3"/>
        <v>0.16754966843683061</v>
      </c>
      <c r="AU23" s="26">
        <f t="shared" ca="1" si="7"/>
        <v>0.18210780226830167</v>
      </c>
      <c r="AV23" s="26">
        <f t="shared" ca="1" si="4"/>
        <v>0.83351148114398288</v>
      </c>
      <c r="AW23" s="26">
        <f t="shared" ca="1" si="5"/>
        <v>0.16648851885601712</v>
      </c>
    </row>
    <row r="24" spans="2:49" ht="16.5">
      <c r="B24" s="13">
        <v>20</v>
      </c>
      <c r="C24" s="3">
        <v>22</v>
      </c>
      <c r="D24" s="3">
        <v>40</v>
      </c>
      <c r="E24" s="3">
        <v>91</v>
      </c>
      <c r="F24" s="3">
        <v>81</v>
      </c>
      <c r="G24" s="3">
        <v>0</v>
      </c>
      <c r="H24" s="3">
        <v>0</v>
      </c>
      <c r="I24" s="3"/>
      <c r="J24" s="3">
        <v>0</v>
      </c>
      <c r="K24" s="3">
        <v>0</v>
      </c>
      <c r="L24" s="3">
        <v>0</v>
      </c>
      <c r="M24" s="3">
        <v>0</v>
      </c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21"/>
      <c r="AN24" s="1">
        <f t="shared" si="0"/>
        <v>234</v>
      </c>
      <c r="AO24" s="18">
        <f ca="1">OFFSET($AL$43,0,(ROW()-4)*-1)</f>
        <v>0</v>
      </c>
      <c r="AP24" s="1">
        <f t="shared" ca="1" si="8"/>
        <v>1415332</v>
      </c>
      <c r="AQ24" s="1">
        <f t="shared" ca="1" si="1"/>
        <v>1.6533223300257467E-4</v>
      </c>
      <c r="AR24" s="18">
        <f t="shared" ca="1" si="2"/>
        <v>0.99983466776699748</v>
      </c>
      <c r="AS24" s="18">
        <f t="shared" ca="1" si="6"/>
        <v>0.83231270069098839</v>
      </c>
      <c r="AT24" s="18">
        <f t="shared" ca="1" si="3"/>
        <v>0.16768729930901161</v>
      </c>
      <c r="AU24" s="26">
        <f t="shared" ca="1" si="7"/>
        <v>0.18227313450130425</v>
      </c>
      <c r="AV24" s="26">
        <f t="shared" ca="1" si="4"/>
        <v>0.83337368622085706</v>
      </c>
      <c r="AW24" s="26">
        <f t="shared" ca="1" si="5"/>
        <v>0.16662631377914294</v>
      </c>
    </row>
    <row r="25" spans="2:49" ht="16.5">
      <c r="B25" s="13">
        <v>21</v>
      </c>
      <c r="C25" s="3">
        <v>27</v>
      </c>
      <c r="D25" s="3">
        <v>79</v>
      </c>
      <c r="E25" s="3">
        <v>47</v>
      </c>
      <c r="F25" s="3">
        <v>0</v>
      </c>
      <c r="G25" s="3">
        <v>0</v>
      </c>
      <c r="H25" s="3">
        <v>0</v>
      </c>
      <c r="I25" s="3"/>
      <c r="J25" s="3">
        <v>0</v>
      </c>
      <c r="K25" s="3">
        <v>0</v>
      </c>
      <c r="L25" s="3">
        <v>0</v>
      </c>
      <c r="M25" s="3">
        <v>0</v>
      </c>
      <c r="N25" s="3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21"/>
      <c r="AN25" s="1">
        <f t="shared" si="0"/>
        <v>153</v>
      </c>
      <c r="AO25" s="18">
        <f ca="1">OFFSET($AL$43,0,(ROW()-4)*-1)</f>
        <v>0</v>
      </c>
      <c r="AP25" s="1">
        <f t="shared" ca="1" si="8"/>
        <v>1415332</v>
      </c>
      <c r="AQ25" s="1">
        <f t="shared" ca="1" si="1"/>
        <v>1.0810184465552959E-4</v>
      </c>
      <c r="AR25" s="18">
        <f t="shared" ca="1" si="2"/>
        <v>0.99989189815534452</v>
      </c>
      <c r="AS25" s="18">
        <f t="shared" ca="1" si="6"/>
        <v>0.83222272615271353</v>
      </c>
      <c r="AT25" s="18">
        <f t="shared" ca="1" si="3"/>
        <v>0.16777727384728647</v>
      </c>
      <c r="AU25" s="26">
        <f t="shared" ca="1" si="7"/>
        <v>0.18238123634595979</v>
      </c>
      <c r="AV25" s="26">
        <f t="shared" ca="1" si="4"/>
        <v>0.83328360185731987</v>
      </c>
      <c r="AW25" s="26">
        <f t="shared" ca="1" si="5"/>
        <v>0.16671639814268013</v>
      </c>
    </row>
    <row r="26" spans="2:49" ht="16.5">
      <c r="B26" s="13">
        <v>22</v>
      </c>
      <c r="C26" s="3">
        <v>66</v>
      </c>
      <c r="D26" s="3">
        <v>35</v>
      </c>
      <c r="E26" s="3">
        <v>0</v>
      </c>
      <c r="F26" s="3">
        <v>0</v>
      </c>
      <c r="G26" s="3">
        <v>0</v>
      </c>
      <c r="H26" s="3">
        <v>0</v>
      </c>
      <c r="I26" s="3"/>
      <c r="J26" s="3">
        <v>0</v>
      </c>
      <c r="K26" s="3">
        <v>0</v>
      </c>
      <c r="L26" s="3">
        <v>0</v>
      </c>
      <c r="M26" s="3">
        <v>0</v>
      </c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21"/>
      <c r="AN26" s="1">
        <f t="shared" si="0"/>
        <v>101</v>
      </c>
      <c r="AO26" s="18">
        <f ca="1">OFFSET($AL$43,0,(ROW()-4)*-1)</f>
        <v>0</v>
      </c>
      <c r="AP26" s="1">
        <f t="shared" ca="1" si="8"/>
        <v>1415332</v>
      </c>
      <c r="AQ26" s="1">
        <f t="shared" ca="1" si="1"/>
        <v>7.1361348432735216E-5</v>
      </c>
      <c r="AR26" s="18">
        <f t="shared" ca="1" si="2"/>
        <v>0.99992863865156723</v>
      </c>
      <c r="AS26" s="18">
        <f t="shared" ca="1" si="6"/>
        <v>0.83216333761677885</v>
      </c>
      <c r="AT26" s="18">
        <f t="shared" ca="1" si="3"/>
        <v>0.16783666238322115</v>
      </c>
      <c r="AU26" s="26">
        <f t="shared" ca="1" si="7"/>
        <v>0.18245259769439254</v>
      </c>
      <c r="AV26" s="26">
        <f t="shared" ca="1" si="4"/>
        <v>0.83322413973753817</v>
      </c>
      <c r="AW26" s="26">
        <f t="shared" ca="1" si="5"/>
        <v>0.16677586026246183</v>
      </c>
    </row>
    <row r="27" spans="2:49" ht="16.5">
      <c r="B27" s="13">
        <v>23</v>
      </c>
      <c r="C27" s="3">
        <v>16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/>
      <c r="J27" s="3">
        <v>0</v>
      </c>
      <c r="K27" s="3">
        <v>0</v>
      </c>
      <c r="L27" s="3">
        <v>0</v>
      </c>
      <c r="M27" s="3">
        <v>0</v>
      </c>
      <c r="N27" s="3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21"/>
      <c r="AN27" s="1">
        <f t="shared" si="0"/>
        <v>16</v>
      </c>
      <c r="AO27" s="18">
        <f ca="1">OFFSET($AL$43,0,(ROW()-4)*-1)</f>
        <v>0</v>
      </c>
      <c r="AP27" s="1">
        <f t="shared" ca="1" si="8"/>
        <v>1415332</v>
      </c>
      <c r="AQ27" s="1">
        <f ca="1">AN27/AP27</f>
        <v>1.1304768068552114E-5</v>
      </c>
      <c r="AR27" s="18">
        <f t="shared" ca="1" si="2"/>
        <v>0.99998869523193146</v>
      </c>
      <c r="AS27" s="18">
        <f t="shared" ca="1" si="6"/>
        <v>0.8321539302032519</v>
      </c>
      <c r="AT27" s="18">
        <f t="shared" ca="1" si="3"/>
        <v>0.1678460697967481</v>
      </c>
      <c r="AU27" s="26">
        <f ca="1">AU26+AQ27</f>
        <v>0.18246390246246108</v>
      </c>
      <c r="AV27" s="26">
        <f t="shared" ca="1" si="4"/>
        <v>0.83321472038513122</v>
      </c>
      <c r="AW27" s="26">
        <f t="shared" ca="1" si="5"/>
        <v>0.16678527961486878</v>
      </c>
    </row>
    <row r="28" spans="2:49" ht="16.5">
      <c r="B28" s="13">
        <v>24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21"/>
      <c r="AN28" s="1">
        <f t="shared" si="0"/>
        <v>0</v>
      </c>
      <c r="AO28" s="18">
        <f ca="1">OFFSET($AL$43,0,(ROW()-4)*-1)</f>
        <v>0</v>
      </c>
      <c r="AP28" s="1">
        <f t="shared" ca="1" si="8"/>
        <v>1415332</v>
      </c>
      <c r="AQ28" s="1">
        <f t="shared" ref="AQ28:AQ40" ca="1" si="9">AN28/AP28</f>
        <v>0</v>
      </c>
      <c r="AR28" s="18">
        <f t="shared" ca="1" si="2"/>
        <v>1</v>
      </c>
      <c r="AS28" s="18">
        <f t="shared" ca="1" si="6"/>
        <v>0.8321539302032519</v>
      </c>
      <c r="AT28" s="18">
        <f t="shared" ca="1" si="3"/>
        <v>0.1678460697967481</v>
      </c>
      <c r="AU28" s="26">
        <f t="shared" ref="AU28:AU40" ca="1" si="10">AU27+AQ28</f>
        <v>0.18246390246246108</v>
      </c>
      <c r="AV28" s="26">
        <f t="shared" ca="1" si="4"/>
        <v>0.83321472038513122</v>
      </c>
      <c r="AW28" s="26">
        <f ca="1">1-AV28</f>
        <v>0.16678527961486878</v>
      </c>
    </row>
    <row r="29" spans="2:49" ht="16.5">
      <c r="B29" s="13">
        <v>25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21"/>
      <c r="AN29" s="1">
        <f t="shared" si="0"/>
        <v>0</v>
      </c>
      <c r="AO29" s="18">
        <f ca="1">OFFSET($AL$43,0,(ROW()-4)*-1)</f>
        <v>1430</v>
      </c>
      <c r="AP29" s="1">
        <f t="shared" ca="1" si="8"/>
        <v>1415332</v>
      </c>
      <c r="AQ29" s="1">
        <f t="shared" ca="1" si="9"/>
        <v>0</v>
      </c>
      <c r="AR29" s="18">
        <f t="shared" ca="1" si="2"/>
        <v>1</v>
      </c>
      <c r="AS29" s="18">
        <f t="shared" ca="1" si="6"/>
        <v>0.8321539302032519</v>
      </c>
      <c r="AT29" s="18">
        <f t="shared" ca="1" si="3"/>
        <v>0.1678460697967481</v>
      </c>
      <c r="AU29" s="26">
        <f t="shared" ca="1" si="10"/>
        <v>0.18246390246246108</v>
      </c>
      <c r="AV29" s="26">
        <f t="shared" ca="1" si="4"/>
        <v>0.83321472038513122</v>
      </c>
      <c r="AW29" s="26">
        <f t="shared" ref="AW29:AW40" ca="1" si="11">1-AV29</f>
        <v>0.16678527961486878</v>
      </c>
    </row>
    <row r="30" spans="2:49" ht="16.5">
      <c r="B30" s="13">
        <v>26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21"/>
      <c r="AN30" s="1">
        <f t="shared" si="0"/>
        <v>0</v>
      </c>
      <c r="AO30" s="18">
        <f ca="1">OFFSET($AL$43,0,(ROW()-4)*-1)</f>
        <v>27110</v>
      </c>
      <c r="AP30" s="1">
        <f t="shared" ca="1" si="8"/>
        <v>1413902</v>
      </c>
      <c r="AQ30" s="1">
        <f t="shared" ca="1" si="9"/>
        <v>0</v>
      </c>
      <c r="AR30" s="18">
        <f t="shared" ca="1" si="2"/>
        <v>1</v>
      </c>
      <c r="AS30" s="18">
        <f t="shared" ca="1" si="6"/>
        <v>0.8321539302032519</v>
      </c>
      <c r="AT30" s="18">
        <f t="shared" ca="1" si="3"/>
        <v>0.1678460697967481</v>
      </c>
      <c r="AU30" s="26">
        <f t="shared" ca="1" si="10"/>
        <v>0.18246390246246108</v>
      </c>
      <c r="AV30" s="26">
        <f t="shared" ca="1" si="4"/>
        <v>0.83321472038513122</v>
      </c>
      <c r="AW30" s="26">
        <f t="shared" ca="1" si="11"/>
        <v>0.16678527961486878</v>
      </c>
    </row>
    <row r="31" spans="2:49" ht="16.5">
      <c r="B31" s="13">
        <v>27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21"/>
      <c r="AN31" s="1">
        <f t="shared" si="0"/>
        <v>0</v>
      </c>
      <c r="AO31" s="18">
        <f ca="1">OFFSET($AL$43,0,(ROW()-4)*-1)</f>
        <v>134200</v>
      </c>
      <c r="AP31" s="1">
        <f t="shared" ca="1" si="8"/>
        <v>1386792</v>
      </c>
      <c r="AQ31" s="1">
        <f t="shared" ca="1" si="9"/>
        <v>0</v>
      </c>
      <c r="AR31" s="18">
        <f t="shared" ca="1" si="2"/>
        <v>1</v>
      </c>
      <c r="AS31" s="18">
        <f t="shared" ca="1" si="6"/>
        <v>0.8321539302032519</v>
      </c>
      <c r="AT31" s="18">
        <f t="shared" ca="1" si="3"/>
        <v>0.1678460697967481</v>
      </c>
      <c r="AU31" s="26">
        <f t="shared" ca="1" si="10"/>
        <v>0.18246390246246108</v>
      </c>
      <c r="AV31" s="26">
        <f t="shared" ca="1" si="4"/>
        <v>0.83321472038513122</v>
      </c>
      <c r="AW31" s="26">
        <f t="shared" ca="1" si="11"/>
        <v>0.16678527961486878</v>
      </c>
    </row>
    <row r="32" spans="2:49" ht="16.5">
      <c r="B32" s="13">
        <v>28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21"/>
      <c r="AN32" s="1">
        <f t="shared" si="0"/>
        <v>0</v>
      </c>
      <c r="AO32" s="18">
        <f ca="1">OFFSET($AL$43,0,(ROW()-4)*-1)</f>
        <v>32010</v>
      </c>
      <c r="AP32" s="1">
        <f t="shared" ca="1" si="8"/>
        <v>1252592</v>
      </c>
      <c r="AQ32" s="1">
        <f t="shared" ca="1" si="9"/>
        <v>0</v>
      </c>
      <c r="AR32" s="18">
        <f t="shared" ca="1" si="2"/>
        <v>1</v>
      </c>
      <c r="AS32" s="18">
        <f t="shared" ca="1" si="6"/>
        <v>0.8321539302032519</v>
      </c>
      <c r="AT32" s="18">
        <f t="shared" ca="1" si="3"/>
        <v>0.1678460697967481</v>
      </c>
      <c r="AU32" s="26">
        <f t="shared" ca="1" si="10"/>
        <v>0.18246390246246108</v>
      </c>
      <c r="AV32" s="26">
        <f t="shared" ca="1" si="4"/>
        <v>0.83321472038513122</v>
      </c>
      <c r="AW32" s="26">
        <f t="shared" ca="1" si="11"/>
        <v>0.16678527961486878</v>
      </c>
    </row>
    <row r="33" spans="2:49" ht="16.5">
      <c r="B33" s="13">
        <v>29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21"/>
      <c r="AN33" s="1">
        <f t="shared" si="0"/>
        <v>0</v>
      </c>
      <c r="AO33" s="18">
        <f ca="1">OFFSET($AL$43,0,(ROW()-4)*-1)</f>
        <v>0</v>
      </c>
      <c r="AP33" s="1">
        <f t="shared" ca="1" si="8"/>
        <v>1220582</v>
      </c>
      <c r="AQ33" s="1">
        <f t="shared" ca="1" si="9"/>
        <v>0</v>
      </c>
      <c r="AR33" s="18">
        <f t="shared" ca="1" si="2"/>
        <v>1</v>
      </c>
      <c r="AS33" s="18">
        <f t="shared" ca="1" si="6"/>
        <v>0.8321539302032519</v>
      </c>
      <c r="AT33" s="18">
        <f t="shared" ca="1" si="3"/>
        <v>0.1678460697967481</v>
      </c>
      <c r="AU33" s="26">
        <f t="shared" ca="1" si="10"/>
        <v>0.18246390246246108</v>
      </c>
      <c r="AV33" s="26">
        <f t="shared" ca="1" si="4"/>
        <v>0.83321472038513122</v>
      </c>
      <c r="AW33" s="26">
        <f t="shared" ca="1" si="11"/>
        <v>0.16678527961486878</v>
      </c>
    </row>
    <row r="34" spans="2:49" ht="16.5">
      <c r="B34" s="13">
        <v>30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21"/>
      <c r="AN34" s="1">
        <f t="shared" si="0"/>
        <v>0</v>
      </c>
      <c r="AO34" s="18">
        <f ca="1">OFFSET($AL$43,0,(ROW()-4)*-1)</f>
        <v>222775</v>
      </c>
      <c r="AP34" s="1">
        <f t="shared" ca="1" si="8"/>
        <v>1220582</v>
      </c>
      <c r="AQ34" s="1">
        <f t="shared" ca="1" si="9"/>
        <v>0</v>
      </c>
      <c r="AR34" s="18">
        <f t="shared" ca="1" si="2"/>
        <v>1</v>
      </c>
      <c r="AS34" s="18">
        <f t="shared" ca="1" si="6"/>
        <v>0.8321539302032519</v>
      </c>
      <c r="AT34" s="18">
        <f t="shared" ca="1" si="3"/>
        <v>0.1678460697967481</v>
      </c>
      <c r="AU34" s="26">
        <f t="shared" ca="1" si="10"/>
        <v>0.18246390246246108</v>
      </c>
      <c r="AV34" s="26">
        <f t="shared" ca="1" si="4"/>
        <v>0.83321472038513122</v>
      </c>
      <c r="AW34" s="26">
        <f t="shared" ca="1" si="11"/>
        <v>0.16678527961486878</v>
      </c>
    </row>
    <row r="35" spans="2:49" ht="16.5">
      <c r="B35" s="13">
        <v>31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21"/>
      <c r="AN35" s="1">
        <f t="shared" si="0"/>
        <v>0</v>
      </c>
      <c r="AO35" s="18">
        <f ca="1">OFFSET($AL$43,0,(ROW()-4)*-1)</f>
        <v>303075</v>
      </c>
      <c r="AP35" s="1">
        <f t="shared" ca="1" si="8"/>
        <v>997807</v>
      </c>
      <c r="AQ35" s="1">
        <f t="shared" ca="1" si="9"/>
        <v>0</v>
      </c>
      <c r="AR35" s="18">
        <f t="shared" ca="1" si="2"/>
        <v>1</v>
      </c>
      <c r="AS35" s="18">
        <f t="shared" ca="1" si="6"/>
        <v>0.8321539302032519</v>
      </c>
      <c r="AT35" s="18">
        <f t="shared" ca="1" si="3"/>
        <v>0.1678460697967481</v>
      </c>
      <c r="AU35" s="26">
        <f t="shared" ca="1" si="10"/>
        <v>0.18246390246246108</v>
      </c>
      <c r="AV35" s="26">
        <f t="shared" ca="1" si="4"/>
        <v>0.83321472038513122</v>
      </c>
      <c r="AW35" s="26">
        <f t="shared" ca="1" si="11"/>
        <v>0.16678527961486878</v>
      </c>
    </row>
    <row r="36" spans="2:49" ht="16.5">
      <c r="B36" s="13">
        <v>32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21"/>
      <c r="AN36" s="1">
        <f t="shared" si="0"/>
        <v>0</v>
      </c>
      <c r="AO36" s="18">
        <f ca="1">OFFSET($AL$43,0,(ROW()-4)*-1)</f>
        <v>230780</v>
      </c>
      <c r="AP36" s="1">
        <f t="shared" ca="1" si="8"/>
        <v>694732</v>
      </c>
      <c r="AQ36" s="1">
        <f t="shared" ca="1" si="9"/>
        <v>0</v>
      </c>
      <c r="AR36" s="18">
        <f t="shared" ca="1" si="2"/>
        <v>1</v>
      </c>
      <c r="AS36" s="18">
        <f t="shared" ca="1" si="6"/>
        <v>0.8321539302032519</v>
      </c>
      <c r="AT36" s="18">
        <f t="shared" ca="1" si="3"/>
        <v>0.1678460697967481</v>
      </c>
      <c r="AU36" s="26">
        <f t="shared" ca="1" si="10"/>
        <v>0.18246390246246108</v>
      </c>
      <c r="AV36" s="26">
        <f t="shared" ca="1" si="4"/>
        <v>0.83321472038513122</v>
      </c>
      <c r="AW36" s="26">
        <f t="shared" ca="1" si="11"/>
        <v>0.16678527961486878</v>
      </c>
    </row>
    <row r="37" spans="2:49" ht="16.5">
      <c r="B37" s="13">
        <v>33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21"/>
      <c r="AN37" s="1">
        <f t="shared" si="0"/>
        <v>0</v>
      </c>
      <c r="AO37" s="18">
        <f ca="1">OFFSET($AL$43,0,(ROW()-4)*-1)</f>
        <v>201732</v>
      </c>
      <c r="AP37" s="1">
        <f t="shared" ca="1" si="8"/>
        <v>463952</v>
      </c>
      <c r="AQ37" s="1">
        <f t="shared" ca="1" si="9"/>
        <v>0</v>
      </c>
      <c r="AR37" s="18">
        <f t="shared" ca="1" si="2"/>
        <v>1</v>
      </c>
      <c r="AS37" s="18">
        <f t="shared" ca="1" si="6"/>
        <v>0.8321539302032519</v>
      </c>
      <c r="AT37" s="18">
        <f t="shared" ca="1" si="3"/>
        <v>0.1678460697967481</v>
      </c>
      <c r="AU37" s="26">
        <f t="shared" ca="1" si="10"/>
        <v>0.18246390246246108</v>
      </c>
      <c r="AV37" s="26">
        <f t="shared" ca="1" si="4"/>
        <v>0.83321472038513122</v>
      </c>
      <c r="AW37" s="26">
        <f t="shared" ca="1" si="11"/>
        <v>0.16678527961486878</v>
      </c>
    </row>
    <row r="38" spans="2:49" ht="16.5">
      <c r="B38" s="13">
        <v>34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21"/>
      <c r="AN38" s="1">
        <f t="shared" si="0"/>
        <v>0</v>
      </c>
      <c r="AO38" s="18">
        <f ca="1">OFFSET($AL$43,0,(ROW()-4)*-1)</f>
        <v>150200</v>
      </c>
      <c r="AP38" s="1">
        <f t="shared" ca="1" si="8"/>
        <v>262220</v>
      </c>
      <c r="AQ38" s="1">
        <f t="shared" ca="1" si="9"/>
        <v>0</v>
      </c>
      <c r="AR38" s="18">
        <f t="shared" ca="1" si="2"/>
        <v>1</v>
      </c>
      <c r="AS38" s="18">
        <f t="shared" ca="1" si="6"/>
        <v>0.8321539302032519</v>
      </c>
      <c r="AT38" s="18">
        <f t="shared" ca="1" si="3"/>
        <v>0.1678460697967481</v>
      </c>
      <c r="AU38" s="26">
        <f t="shared" ca="1" si="10"/>
        <v>0.18246390246246108</v>
      </c>
      <c r="AV38" s="26">
        <f t="shared" ca="1" si="4"/>
        <v>0.83321472038513122</v>
      </c>
      <c r="AW38" s="26">
        <f t="shared" ca="1" si="11"/>
        <v>0.16678527961486878</v>
      </c>
    </row>
    <row r="39" spans="2:49" ht="16.5">
      <c r="B39" s="13">
        <v>35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21"/>
      <c r="AN39" s="1">
        <f t="shared" si="0"/>
        <v>0</v>
      </c>
      <c r="AO39" s="18">
        <f ca="1">OFFSET($AL$43,0,(ROW()-4)*-1)</f>
        <v>112020</v>
      </c>
      <c r="AP39" s="1">
        <f t="shared" ca="1" si="8"/>
        <v>112020</v>
      </c>
      <c r="AQ39" s="1">
        <f t="shared" ca="1" si="9"/>
        <v>0</v>
      </c>
      <c r="AR39" s="18">
        <f t="shared" ca="1" si="2"/>
        <v>1</v>
      </c>
      <c r="AS39" s="18">
        <f t="shared" ca="1" si="6"/>
        <v>0.8321539302032519</v>
      </c>
      <c r="AT39" s="18">
        <f t="shared" ca="1" si="3"/>
        <v>0.1678460697967481</v>
      </c>
      <c r="AU39" s="26">
        <f t="shared" ca="1" si="10"/>
        <v>0.18246390246246108</v>
      </c>
      <c r="AV39" s="26">
        <f t="shared" ca="1" si="4"/>
        <v>0.83321472038513122</v>
      </c>
      <c r="AW39" s="26">
        <f t="shared" ca="1" si="11"/>
        <v>0.16678527961486878</v>
      </c>
    </row>
    <row r="40" spans="2:49" ht="16.5">
      <c r="B40" s="13">
        <v>36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21"/>
      <c r="AN40" s="1">
        <f t="shared" si="0"/>
        <v>0</v>
      </c>
      <c r="AO40" s="18" t="str">
        <f ca="1">OFFSET($AL$43,0,(ROW()-4)*-1)</f>
        <v>Censored</v>
      </c>
      <c r="AP40" s="1">
        <f t="shared" ca="1" si="8"/>
        <v>0</v>
      </c>
      <c r="AQ40" s="1" t="e">
        <f t="shared" ca="1" si="9"/>
        <v>#DIV/0!</v>
      </c>
      <c r="AR40" s="18" t="e">
        <f t="shared" ca="1" si="2"/>
        <v>#DIV/0!</v>
      </c>
      <c r="AS40" s="18" t="e">
        <f t="shared" ca="1" si="6"/>
        <v>#DIV/0!</v>
      </c>
      <c r="AT40" s="18" t="e">
        <f t="shared" ca="1" si="3"/>
        <v>#DIV/0!</v>
      </c>
      <c r="AU40" s="26" t="e">
        <f t="shared" ca="1" si="10"/>
        <v>#DIV/0!</v>
      </c>
      <c r="AV40" s="26" t="e">
        <f t="shared" ca="1" si="4"/>
        <v>#DIV/0!</v>
      </c>
      <c r="AW40" s="26" t="e">
        <f t="shared" ca="1" si="11"/>
        <v>#DIV/0!</v>
      </c>
    </row>
    <row r="41" spans="2:49">
      <c r="B41" s="14" t="s">
        <v>4</v>
      </c>
      <c r="C41" s="27">
        <f>SUM(C5:C40)</f>
        <v>22411</v>
      </c>
      <c r="D41" s="27">
        <f t="shared" ref="D41:AH41" si="12">SUM(D5:D40)</f>
        <v>30796</v>
      </c>
      <c r="E41" s="27">
        <f t="shared" si="12"/>
        <v>39607</v>
      </c>
      <c r="F41" s="27">
        <f t="shared" si="12"/>
        <v>37318</v>
      </c>
      <c r="G41" s="27">
        <f t="shared" si="12"/>
        <v>46971</v>
      </c>
      <c r="H41" s="27">
        <f t="shared" si="12"/>
        <v>44683</v>
      </c>
      <c r="I41" s="27">
        <f t="shared" si="12"/>
        <v>0</v>
      </c>
      <c r="J41" s="27">
        <f t="shared" si="12"/>
        <v>41</v>
      </c>
      <c r="K41" s="27">
        <f t="shared" si="12"/>
        <v>32363</v>
      </c>
      <c r="L41" s="27">
        <f t="shared" si="12"/>
        <v>3907</v>
      </c>
      <c r="M41" s="27">
        <f t="shared" si="12"/>
        <v>150</v>
      </c>
      <c r="N41" s="27">
        <f t="shared" si="12"/>
        <v>0</v>
      </c>
      <c r="O41" s="27">
        <f t="shared" si="12"/>
        <v>0</v>
      </c>
      <c r="P41" s="27">
        <f t="shared" si="12"/>
        <v>0</v>
      </c>
      <c r="Q41" s="27">
        <f t="shared" si="12"/>
        <v>0</v>
      </c>
      <c r="R41" s="27">
        <f t="shared" si="12"/>
        <v>0</v>
      </c>
      <c r="S41" s="27">
        <f t="shared" si="12"/>
        <v>0</v>
      </c>
      <c r="T41" s="27">
        <f t="shared" si="12"/>
        <v>0</v>
      </c>
      <c r="U41" s="27">
        <f t="shared" si="12"/>
        <v>0</v>
      </c>
      <c r="V41" s="27">
        <f t="shared" si="12"/>
        <v>0</v>
      </c>
      <c r="W41" s="27">
        <f t="shared" si="12"/>
        <v>0</v>
      </c>
      <c r="X41" s="27">
        <f t="shared" si="12"/>
        <v>0</v>
      </c>
      <c r="Y41" s="27">
        <f t="shared" si="12"/>
        <v>0</v>
      </c>
      <c r="Z41" s="27">
        <f t="shared" si="12"/>
        <v>0</v>
      </c>
      <c r="AA41" s="27">
        <f t="shared" si="12"/>
        <v>0</v>
      </c>
      <c r="AB41" s="27">
        <f t="shared" si="12"/>
        <v>0</v>
      </c>
      <c r="AC41" s="27">
        <f t="shared" si="12"/>
        <v>0</v>
      </c>
      <c r="AD41" s="27">
        <f t="shared" si="12"/>
        <v>0</v>
      </c>
      <c r="AE41" s="27">
        <f t="shared" si="12"/>
        <v>0</v>
      </c>
      <c r="AF41" s="27">
        <f t="shared" si="12"/>
        <v>0</v>
      </c>
      <c r="AG41" s="27">
        <f t="shared" si="12"/>
        <v>0</v>
      </c>
      <c r="AH41" s="27">
        <f t="shared" si="12"/>
        <v>0</v>
      </c>
      <c r="AI41" s="27">
        <f>SUM(AI5:AI40)</f>
        <v>0</v>
      </c>
      <c r="AJ41" s="27">
        <f>SUM(AJ5:AJ40)</f>
        <v>0</v>
      </c>
      <c r="AK41" s="27">
        <f>SUM(AK5:AK40)</f>
        <v>0</v>
      </c>
      <c r="AL41" s="27">
        <f>SUM(AL5:AL40)</f>
        <v>0</v>
      </c>
      <c r="AM41" s="22"/>
      <c r="AN41" s="5">
        <f t="shared" si="0"/>
        <v>258247</v>
      </c>
    </row>
    <row r="42" spans="2:49" ht="16.5">
      <c r="B42" s="15" t="s">
        <v>5</v>
      </c>
      <c r="C42" s="8">
        <v>112020</v>
      </c>
      <c r="D42" s="8">
        <v>150200</v>
      </c>
      <c r="E42" s="8">
        <v>201732</v>
      </c>
      <c r="F42" s="8">
        <v>230780</v>
      </c>
      <c r="G42" s="8">
        <v>303075</v>
      </c>
      <c r="H42" s="8">
        <v>222775</v>
      </c>
      <c r="I42" s="8">
        <v>0</v>
      </c>
      <c r="J42" s="9">
        <v>32010</v>
      </c>
      <c r="K42" s="8">
        <v>134200</v>
      </c>
      <c r="L42" s="8">
        <v>27110</v>
      </c>
      <c r="M42" s="10">
        <v>1430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6"/>
      <c r="AK42" s="6"/>
      <c r="AL42" s="6"/>
      <c r="AM42" s="23"/>
      <c r="AN42" s="1">
        <f t="shared" si="0"/>
        <v>1415332</v>
      </c>
    </row>
    <row r="43" spans="2:49">
      <c r="B43" s="16" t="s">
        <v>6</v>
      </c>
      <c r="C43" s="28">
        <f>C42</f>
        <v>112020</v>
      </c>
      <c r="D43" s="28">
        <f t="shared" ref="D43:AL43" si="13">D42</f>
        <v>150200</v>
      </c>
      <c r="E43" s="28">
        <f t="shared" si="13"/>
        <v>201732</v>
      </c>
      <c r="F43" s="28">
        <f t="shared" si="13"/>
        <v>230780</v>
      </c>
      <c r="G43" s="28">
        <f t="shared" si="13"/>
        <v>303075</v>
      </c>
      <c r="H43" s="28">
        <f t="shared" si="13"/>
        <v>222775</v>
      </c>
      <c r="I43" s="28">
        <f t="shared" si="13"/>
        <v>0</v>
      </c>
      <c r="J43" s="28">
        <f t="shared" si="13"/>
        <v>32010</v>
      </c>
      <c r="K43" s="28">
        <f t="shared" si="13"/>
        <v>134200</v>
      </c>
      <c r="L43" s="28">
        <f t="shared" si="13"/>
        <v>27110</v>
      </c>
      <c r="M43" s="28">
        <f t="shared" si="13"/>
        <v>1430</v>
      </c>
      <c r="N43" s="28">
        <f>N42</f>
        <v>0</v>
      </c>
      <c r="O43" s="28">
        <f>O42</f>
        <v>0</v>
      </c>
      <c r="P43" s="28">
        <f>P42</f>
        <v>0</v>
      </c>
      <c r="Q43" s="28">
        <f t="shared" si="13"/>
        <v>0</v>
      </c>
      <c r="R43" s="28">
        <f t="shared" si="13"/>
        <v>0</v>
      </c>
      <c r="S43" s="28">
        <f t="shared" si="13"/>
        <v>0</v>
      </c>
      <c r="T43" s="28">
        <f t="shared" si="13"/>
        <v>0</v>
      </c>
      <c r="U43" s="28">
        <f t="shared" si="13"/>
        <v>0</v>
      </c>
      <c r="V43" s="28">
        <f t="shared" si="13"/>
        <v>0</v>
      </c>
      <c r="W43" s="28">
        <f t="shared" si="13"/>
        <v>0</v>
      </c>
      <c r="X43" s="28">
        <f t="shared" si="13"/>
        <v>0</v>
      </c>
      <c r="Y43" s="28">
        <f t="shared" si="13"/>
        <v>0</v>
      </c>
      <c r="Z43" s="28">
        <f t="shared" si="13"/>
        <v>0</v>
      </c>
      <c r="AA43" s="28">
        <f t="shared" si="13"/>
        <v>0</v>
      </c>
      <c r="AB43" s="28">
        <f t="shared" si="13"/>
        <v>0</v>
      </c>
      <c r="AC43" s="28">
        <f t="shared" si="13"/>
        <v>0</v>
      </c>
      <c r="AD43" s="28">
        <f t="shared" si="13"/>
        <v>0</v>
      </c>
      <c r="AE43" s="28">
        <f t="shared" si="13"/>
        <v>0</v>
      </c>
      <c r="AF43" s="28">
        <f t="shared" si="13"/>
        <v>0</v>
      </c>
      <c r="AG43" s="28">
        <f t="shared" si="13"/>
        <v>0</v>
      </c>
      <c r="AH43" s="28">
        <f t="shared" si="13"/>
        <v>0</v>
      </c>
      <c r="AI43" s="28">
        <f t="shared" si="13"/>
        <v>0</v>
      </c>
      <c r="AJ43" s="28">
        <f t="shared" si="13"/>
        <v>0</v>
      </c>
      <c r="AK43" s="28">
        <f t="shared" si="13"/>
        <v>0</v>
      </c>
      <c r="AL43" s="28">
        <f t="shared" si="13"/>
        <v>0</v>
      </c>
      <c r="AM43" s="19"/>
    </row>
  </sheetData>
  <phoneticPr fontId="2" type="noConversion"/>
  <pageMargins left="0.75" right="0.75" top="1" bottom="1" header="0.5" footer="0.5"/>
  <pageSetup paperSize="9" orientation="portrait" r:id="rId1"/>
  <headerFooter alignWithMargins="0"/>
  <ignoredErrors>
    <ignoredError sqref="C41:AL41 AN5:AN4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고장률 해석</vt:lpstr>
    </vt:vector>
  </TitlesOfParts>
  <Company>LG전자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희경</dc:creator>
  <cp:lastModifiedBy>user</cp:lastModifiedBy>
  <dcterms:created xsi:type="dcterms:W3CDTF">2005-03-05T08:41:11Z</dcterms:created>
  <dcterms:modified xsi:type="dcterms:W3CDTF">2017-02-02T04:57:55Z</dcterms:modified>
</cp:coreProperties>
</file>