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k200\KWU\3-1\컴퓨터구조\2020202031_김재현_Assignment#4\"/>
    </mc:Choice>
  </mc:AlternateContent>
  <xr:revisionPtr revIDLastSave="0" documentId="13_ncr:1_{293B8D4F-A29B-4506-845D-CDC03E7B0FBE}" xr6:coauthVersionLast="47" xr6:coauthVersionMax="47" xr10:uidLastSave="{00000000-0000-0000-0000-000000000000}"/>
  <bookViews>
    <workbookView xWindow="-98" yWindow="-98" windowWidth="21795" windowHeight="12975" xr2:uid="{07BC30BD-3336-4E06-8076-D6870563CF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Y31" i="1"/>
  <c r="Y30" i="1"/>
  <c r="Y29" i="1"/>
  <c r="Y28" i="1"/>
  <c r="Y27" i="1"/>
  <c r="Y23" i="1"/>
  <c r="Y22" i="1"/>
  <c r="Y21" i="1"/>
  <c r="Y20" i="1"/>
  <c r="Y19" i="1"/>
  <c r="Y12" i="1"/>
  <c r="Y13" i="1"/>
  <c r="Y14" i="1"/>
  <c r="Y15" i="1"/>
  <c r="Y11" i="1"/>
  <c r="O34" i="1"/>
  <c r="O25" i="1"/>
  <c r="O16" i="1"/>
  <c r="O31" i="1"/>
  <c r="O32" i="1"/>
  <c r="O33" i="1"/>
  <c r="O30" i="1"/>
  <c r="O22" i="1"/>
  <c r="O23" i="1"/>
  <c r="O24" i="1"/>
  <c r="O21" i="1"/>
  <c r="O13" i="1"/>
  <c r="O14" i="1"/>
  <c r="O15" i="1"/>
  <c r="O12" i="1"/>
  <c r="I29" i="1"/>
  <c r="I30" i="1"/>
  <c r="I31" i="1"/>
  <c r="I28" i="1"/>
  <c r="I21" i="1"/>
  <c r="I22" i="1"/>
  <c r="I23" i="1"/>
  <c r="I20" i="1"/>
  <c r="I13" i="1"/>
  <c r="I14" i="1"/>
  <c r="I15" i="1"/>
  <c r="I12" i="1"/>
  <c r="F29" i="1"/>
  <c r="F30" i="1"/>
  <c r="F31" i="1"/>
  <c r="F28" i="1"/>
  <c r="F21" i="1"/>
  <c r="F22" i="1"/>
  <c r="F23" i="1"/>
  <c r="F20" i="1"/>
  <c r="F13" i="1"/>
  <c r="F14" i="1"/>
  <c r="F15" i="1"/>
</calcChain>
</file>

<file path=xl/sharedStrings.xml><?xml version="1.0" encoding="utf-8"?>
<sst xmlns="http://schemas.openxmlformats.org/spreadsheetml/2006/main" count="202" uniqueCount="113">
  <si>
    <t>AMAT</t>
  </si>
  <si>
    <t>AMAT</t>
    <phoneticPr fontId="1" type="noConversion"/>
  </si>
  <si>
    <t>li benchmark</t>
    <phoneticPr fontId="1" type="noConversion"/>
  </si>
  <si>
    <t>vortex benchmark</t>
    <phoneticPr fontId="1" type="noConversion"/>
  </si>
  <si>
    <t>tomcatv benchmark</t>
    <phoneticPr fontId="1" type="noConversion"/>
  </si>
  <si>
    <t>L1 access time</t>
    <phoneticPr fontId="1" type="noConversion"/>
  </si>
  <si>
    <t>L2 access time</t>
    <phoneticPr fontId="1" type="noConversion"/>
  </si>
  <si>
    <t>MM access time</t>
    <phoneticPr fontId="1" type="noConversion"/>
  </si>
  <si>
    <t># of Sets</t>
  </si>
  <si>
    <t>Unified Cache Miss rate</t>
  </si>
  <si>
    <t>Unified Cache AMAT</t>
  </si>
  <si>
    <t>Split Cache</t>
  </si>
  <si>
    <t>Split Cache AMAT</t>
  </si>
  <si>
    <t>Inst. Miss rate</t>
  </si>
  <si>
    <t>Data Miss rate</t>
  </si>
  <si>
    <t>access</t>
    <phoneticPr fontId="1" type="noConversion"/>
  </si>
  <si>
    <t>Inst</t>
    <phoneticPr fontId="1" type="noConversion"/>
  </si>
  <si>
    <t>Data</t>
    <phoneticPr fontId="1" type="noConversion"/>
  </si>
  <si>
    <t>SIMULATION 1</t>
    <phoneticPr fontId="1" type="noConversion"/>
  </si>
  <si>
    <t>Unified vs Splits</t>
    <phoneticPr fontId="1" type="noConversion"/>
  </si>
  <si>
    <t>benchmark</t>
    <phoneticPr fontId="1" type="noConversion"/>
  </si>
  <si>
    <t>li</t>
    <phoneticPr fontId="1" type="noConversion"/>
  </si>
  <si>
    <t>vortex</t>
    <phoneticPr fontId="1" type="noConversion"/>
  </si>
  <si>
    <t>tomcatv</t>
    <phoneticPr fontId="1" type="noConversion"/>
  </si>
  <si>
    <t>SIMULATION 2</t>
    <phoneticPr fontId="1" type="noConversion"/>
  </si>
  <si>
    <t>L1/L2 size</t>
    <phoneticPr fontId="1" type="noConversion"/>
  </si>
  <si>
    <t>8 / 8 / 1024</t>
    <phoneticPr fontId="1" type="noConversion"/>
  </si>
  <si>
    <t>16 / 16 / 512</t>
    <phoneticPr fontId="1" type="noConversion"/>
  </si>
  <si>
    <t>32 / 32 / 256</t>
    <phoneticPr fontId="1" type="noConversion"/>
  </si>
  <si>
    <t>64 / 64 / 128</t>
    <phoneticPr fontId="1" type="noConversion"/>
  </si>
  <si>
    <t xml:space="preserve"> Inst. Miss rate</t>
    <phoneticPr fontId="1" type="noConversion"/>
  </si>
  <si>
    <t>Data Miss rate</t>
    <phoneticPr fontId="1" type="noConversion"/>
  </si>
  <si>
    <t>Unified Cache 
Miss rate</t>
    <phoneticPr fontId="1" type="noConversion"/>
  </si>
  <si>
    <t xml:space="preserve"> L1I/L1D/L2U</t>
    <phoneticPr fontId="1" type="noConversion"/>
  </si>
  <si>
    <t>L2</t>
    <phoneticPr fontId="1" type="noConversion"/>
  </si>
  <si>
    <t>L1.Inst</t>
    <phoneticPr fontId="1" type="noConversion"/>
  </si>
  <si>
    <t>L1.Data</t>
    <phoneticPr fontId="1" type="noConversion"/>
  </si>
  <si>
    <t>1-way</t>
    <phoneticPr fontId="1" type="noConversion"/>
  </si>
  <si>
    <t>2-way</t>
    <phoneticPr fontId="1" type="noConversion"/>
  </si>
  <si>
    <t>4-way</t>
    <phoneticPr fontId="1" type="noConversion"/>
  </si>
  <si>
    <t>SIMULATION 3</t>
    <phoneticPr fontId="1" type="noConversion"/>
  </si>
  <si>
    <t>Associativity</t>
  </si>
  <si>
    <t xml:space="preserve"> Split Cache
 Inst.Miss rate / Data.Miss rate / AMAT</t>
    <phoneticPr fontId="1" type="noConversion"/>
  </si>
  <si>
    <t>8-way</t>
    <phoneticPr fontId="1" type="noConversion"/>
  </si>
  <si>
    <t>128 / 128 / 0</t>
    <phoneticPr fontId="1" type="noConversion"/>
  </si>
  <si>
    <t>Block size</t>
    <phoneticPr fontId="1" type="noConversion"/>
  </si>
  <si>
    <t>SIMULATION 4</t>
    <phoneticPr fontId="1" type="noConversion"/>
  </si>
  <si>
    <t>0.3609 / 0.1670 / 61.6216</t>
    <phoneticPr fontId="1" type="noConversion"/>
  </si>
  <si>
    <t>0.2990 / 0.1205 / 50.1596</t>
    <phoneticPr fontId="1" type="noConversion"/>
  </si>
  <si>
    <t>0.2743 / 0.0862 / 44.6473</t>
    <phoneticPr fontId="1" type="noConversion"/>
  </si>
  <si>
    <t>0.1020 / 0.0643 / 19.1527</t>
    <phoneticPr fontId="1" type="noConversion"/>
  </si>
  <si>
    <t>0.0379 / 0.0500 / 36.1257</t>
    <phoneticPr fontId="1" type="noConversion"/>
  </si>
  <si>
    <t>0.0087 / 0.0401 / 4.6117</t>
    <phoneticPr fontId="1" type="noConversion"/>
  </si>
  <si>
    <t>0.2107 / 0.1258 / 38.9464</t>
    <phoneticPr fontId="1" type="noConversion"/>
  </si>
  <si>
    <t>0.1890 / 0.0917 / 33.9940</t>
    <phoneticPr fontId="1" type="noConversion"/>
  </si>
  <si>
    <t>0.1746 / 0.0456 / 29.5482</t>
    <phoneticPr fontId="1" type="noConversion"/>
  </si>
  <si>
    <t>0.1317 / 0.0393 / 22.7760</t>
    <phoneticPr fontId="1" type="noConversion"/>
  </si>
  <si>
    <t>0.2019 / 0.2133 / 42.1396</t>
    <phoneticPr fontId="1" type="noConversion"/>
  </si>
  <si>
    <t>0.1954 / 0.2051 / 40.7263</t>
    <phoneticPr fontId="1" type="noConversion"/>
  </si>
  <si>
    <t>0.1698 / 0.2003 / 36.9922</t>
    <phoneticPr fontId="1" type="noConversion"/>
  </si>
  <si>
    <t>0.1457 / 0.1948 / 33.4116</t>
    <phoneticPr fontId="1" type="noConversion"/>
  </si>
  <si>
    <t>0.2214 / 0.0836 / 37.0657</t>
    <phoneticPr fontId="1" type="noConversion"/>
  </si>
  <si>
    <t>0.1558 / 0.0624 / 26.5924</t>
    <phoneticPr fontId="1" type="noConversion"/>
  </si>
  <si>
    <t>0.1113 / 0.0487 19.5284</t>
    <phoneticPr fontId="1" type="noConversion"/>
  </si>
  <si>
    <t>0.0261 / 0.0396 / 7.0247</t>
    <phoneticPr fontId="1" type="noConversion"/>
  </si>
  <si>
    <t>0.0015 / 0.0333 / 3.1955</t>
    <phoneticPr fontId="1" type="noConversion"/>
  </si>
  <si>
    <t>0.0001 / 0.0284 / 2.7069</t>
    <phoneticPr fontId="1" type="noConversion"/>
  </si>
  <si>
    <t>0.1452 / 0.0561 / 24.7287</t>
    <phoneticPr fontId="1" type="noConversion"/>
  </si>
  <si>
    <t>0.0643 / 0.0459 / 12.7631</t>
    <phoneticPr fontId="1" type="noConversion"/>
  </si>
  <si>
    <t>0.0192 / 0.0374 / 5.9248</t>
    <phoneticPr fontId="1" type="noConversion"/>
  </si>
  <si>
    <t>0.0003 / 0.0321 / 2.9555</t>
    <phoneticPr fontId="1" type="noConversion"/>
  </si>
  <si>
    <t>0.0000 / 0.0280 / 2.6690</t>
    <phoneticPr fontId="1" type="noConversion"/>
  </si>
  <si>
    <t>0.0000 / 0.0198 / 2.1802</t>
    <phoneticPr fontId="1" type="noConversion"/>
  </si>
  <si>
    <t>0.0537 / 0.0453 / 11.2392</t>
    <phoneticPr fontId="1" type="noConversion"/>
  </si>
  <si>
    <t>0.0055 / 0.0369 / 3.9717</t>
    <phoneticPr fontId="1" type="noConversion"/>
  </si>
  <si>
    <t>0.0001 / 0.0316 2.8977</t>
    <phoneticPr fontId="1" type="noConversion"/>
  </si>
  <si>
    <t>0.0000 / 0.0206 / 2.2279</t>
    <phoneticPr fontId="1" type="noConversion"/>
  </si>
  <si>
    <t>0.0000 / 0.0007 / 1.0417</t>
    <phoneticPr fontId="1" type="noConversion"/>
  </si>
  <si>
    <t>0.0864 / 0.0316 / 15.5732</t>
    <phoneticPr fontId="1" type="noConversion"/>
  </si>
  <si>
    <t>0.0431 / 0.0275 / 8.8494</t>
    <phoneticPr fontId="1" type="noConversion"/>
  </si>
  <si>
    <t>0.1904 / 0.0662 / 32.9453</t>
    <phoneticPr fontId="1" type="noConversion"/>
  </si>
  <si>
    <t>0.1733 / 0.0392 / 29.0363</t>
    <phoneticPr fontId="1" type="noConversion"/>
  </si>
  <si>
    <t>0.1355 / 0.0271 / 22.7457</t>
    <phoneticPr fontId="1" type="noConversion"/>
  </si>
  <si>
    <t>0.0719 / 0.0258 / 13.1029</t>
    <phoneticPr fontId="1" type="noConversion"/>
  </si>
  <si>
    <t>0.0278 / 0.0251 / 6.4266</t>
    <phoneticPr fontId="1" type="noConversion"/>
  </si>
  <si>
    <t>0.0171 / 0.0248 / 4.8003</t>
    <phoneticPr fontId="1" type="noConversion"/>
  </si>
  <si>
    <t>0.1715 / 0.0336 / 28.4886</t>
    <phoneticPr fontId="1" type="noConversion"/>
  </si>
  <si>
    <t>0.1402 / 0.0261 / 23.4042</t>
    <phoneticPr fontId="1" type="noConversion"/>
  </si>
  <si>
    <t>0.0571 / 0.0257 / 10.8690</t>
    <phoneticPr fontId="1" type="noConversion"/>
  </si>
  <si>
    <t>0.0166 / 0.0250 / 4.7349</t>
    <phoneticPr fontId="1" type="noConversion"/>
  </si>
  <si>
    <t>0.0148 / 0.0247 / 4.4489</t>
    <phoneticPr fontId="1" type="noConversion"/>
  </si>
  <si>
    <t>0.0141 / 0.0247 / 4.3435</t>
    <phoneticPr fontId="1" type="noConversion"/>
  </si>
  <si>
    <t>0.1505 / 0.0260 / 24.9505</t>
    <phoneticPr fontId="1" type="noConversion"/>
  </si>
  <si>
    <t>0.0494 / 0.0256 / 9.7044</t>
    <phoneticPr fontId="1" type="noConversion"/>
  </si>
  <si>
    <t>0.0154 / 0.0250 / 4.5541</t>
    <phoneticPr fontId="1" type="noConversion"/>
  </si>
  <si>
    <t>0.0142 / 0.0247 / 4.3586</t>
    <phoneticPr fontId="1" type="noConversion"/>
  </si>
  <si>
    <t>0.1214 / 0.1938 / 30.1041</t>
    <phoneticPr fontId="1" type="noConversion"/>
  </si>
  <si>
    <t>0.1079 / 0.1917 / 28.1638</t>
    <phoneticPr fontId="1" type="noConversion"/>
  </si>
  <si>
    <t>0.1835 / 0.2006 / 38.8394</t>
    <phoneticPr fontId="1" type="noConversion"/>
  </si>
  <si>
    <t>0.1653 / 0.1975 / 36.2055</t>
    <phoneticPr fontId="1" type="noConversion"/>
  </si>
  <si>
    <t>0.1287 / 0.1941 / 31.0977</t>
    <phoneticPr fontId="1" type="noConversion"/>
  </si>
  <si>
    <t>0.1060 / 0.1905 / 27.8304</t>
    <phoneticPr fontId="1" type="noConversion"/>
  </si>
  <si>
    <t>0.0997 / 0.1883 / 26.8436</t>
    <phoneticPr fontId="1" type="noConversion"/>
  </si>
  <si>
    <t>0.0930 / 0.1846 / 25.7035</t>
    <phoneticPr fontId="1" type="noConversion"/>
  </si>
  <si>
    <t>0.1625 / 0.1970 / 35.7988</t>
    <phoneticPr fontId="1" type="noConversion"/>
  </si>
  <si>
    <t>0.1273 / 0.1926 / 30.8111</t>
    <phoneticPr fontId="1" type="noConversion"/>
  </si>
  <si>
    <t>0.1007 / 0.1902 / 27.1036</t>
    <phoneticPr fontId="1" type="noConversion"/>
  </si>
  <si>
    <t>0.0956 / 0.1852 / 26.0902</t>
    <phoneticPr fontId="1" type="noConversion"/>
  </si>
  <si>
    <t>0.0923 / 0.1846 / 25.6101</t>
    <phoneticPr fontId="1" type="noConversion"/>
  </si>
  <si>
    <t>0.1143 / 0.1928 / 29.0906</t>
    <phoneticPr fontId="1" type="noConversion"/>
  </si>
  <si>
    <t>0.0975 / 0.1902 / 26.6768</t>
    <phoneticPr fontId="1" type="noConversion"/>
  </si>
  <si>
    <t>0.0948 / 0.1846 / 25.9435</t>
    <phoneticPr fontId="1" type="noConversion"/>
  </si>
  <si>
    <t>0.0925 / 0.1846 / 25.6368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</si>
</sst>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A7E6E-3500-4B75-92DF-94EB4AF84E3F}">
  <dimension ref="A1:AA37"/>
  <sheetViews>
    <sheetView tabSelected="1" topLeftCell="A22" zoomScale="70" zoomScaleNormal="70" workbookViewId="0">
      <selection activeCell="M43" sqref="M43"/>
    </sheetView>
  </sheetViews>
  <sheetFormatPr defaultRowHeight="16.899999999999999" x14ac:dyDescent="0.6"/>
  <cols>
    <col min="1" max="1" width="17.875" style="2" bestFit="1" customWidth="1"/>
    <col min="2" max="2" width="13.3125" style="2" bestFit="1" customWidth="1"/>
    <col min="3" max="3" width="14.875" style="2" bestFit="1" customWidth="1"/>
    <col min="4" max="4" width="17.875" style="2" bestFit="1" customWidth="1"/>
    <col min="5" max="5" width="12.125" style="2" customWidth="1"/>
    <col min="6" max="6" width="11.3125" style="2" customWidth="1"/>
    <col min="7" max="7" width="12.5625" style="2" customWidth="1"/>
    <col min="8" max="8" width="12.5625" customWidth="1"/>
    <col min="9" max="9" width="9.4375" bestFit="1" customWidth="1"/>
    <col min="10" max="10" width="11.4375" bestFit="1" customWidth="1"/>
    <col min="11" max="11" width="17.875" bestFit="1" customWidth="1"/>
    <col min="12" max="12" width="12.0625" bestFit="1" customWidth="1"/>
    <col min="13" max="13" width="11.5" bestFit="1" customWidth="1"/>
    <col min="14" max="14" width="11.25" customWidth="1"/>
    <col min="15" max="15" width="10.9375" customWidth="1"/>
    <col min="16" max="16" width="10.875" customWidth="1"/>
    <col min="17" max="17" width="17.875" bestFit="1" customWidth="1"/>
    <col min="18" max="21" width="19.1875" bestFit="1" customWidth="1"/>
    <col min="22" max="22" width="9.625" bestFit="1" customWidth="1"/>
    <col min="23" max="23" width="17.875" bestFit="1" customWidth="1"/>
    <col min="24" max="24" width="21.25" bestFit="1" customWidth="1"/>
    <col min="26" max="26" width="10" bestFit="1" customWidth="1"/>
  </cols>
  <sheetData>
    <row r="1" spans="1:27" x14ac:dyDescent="0.6">
      <c r="A1" s="4" t="s">
        <v>5</v>
      </c>
      <c r="B1" s="4" t="s">
        <v>6</v>
      </c>
      <c r="C1" s="4" t="s">
        <v>7</v>
      </c>
    </row>
    <row r="2" spans="1:27" x14ac:dyDescent="0.6">
      <c r="A2" s="2">
        <v>1</v>
      </c>
      <c r="B2" s="2">
        <v>20</v>
      </c>
      <c r="C2" s="2">
        <v>200</v>
      </c>
    </row>
    <row r="4" spans="1:27" x14ac:dyDescent="0.6">
      <c r="D4" s="2" t="s">
        <v>18</v>
      </c>
      <c r="F4" s="21" t="s">
        <v>20</v>
      </c>
      <c r="G4" s="21" t="s">
        <v>15</v>
      </c>
      <c r="H4" s="21"/>
      <c r="K4" s="2" t="s">
        <v>24</v>
      </c>
      <c r="L4" s="21" t="s">
        <v>20</v>
      </c>
      <c r="M4" s="21" t="s">
        <v>15</v>
      </c>
      <c r="N4" s="21"/>
      <c r="O4" s="21"/>
      <c r="Q4" s="2" t="s">
        <v>40</v>
      </c>
      <c r="R4" s="2"/>
      <c r="S4" s="21" t="s">
        <v>20</v>
      </c>
      <c r="T4" s="21" t="s">
        <v>15</v>
      </c>
      <c r="U4" s="21"/>
      <c r="W4" s="2" t="s">
        <v>46</v>
      </c>
      <c r="X4" s="2"/>
      <c r="Y4" s="21" t="s">
        <v>20</v>
      </c>
      <c r="Z4" s="21" t="s">
        <v>15</v>
      </c>
      <c r="AA4" s="21"/>
    </row>
    <row r="5" spans="1:27" ht="17.25" customHeight="1" x14ac:dyDescent="0.6">
      <c r="D5" s="2" t="s">
        <v>19</v>
      </c>
      <c r="F5" s="21"/>
      <c r="G5" s="4" t="s">
        <v>16</v>
      </c>
      <c r="H5" s="4" t="s">
        <v>17</v>
      </c>
      <c r="J5" s="2"/>
      <c r="K5" s="2" t="s">
        <v>25</v>
      </c>
      <c r="L5" s="21"/>
      <c r="M5" s="4" t="s">
        <v>35</v>
      </c>
      <c r="N5" s="4" t="s">
        <v>36</v>
      </c>
      <c r="O5" s="4" t="s">
        <v>34</v>
      </c>
      <c r="Q5" s="2" t="s">
        <v>41</v>
      </c>
      <c r="R5" s="2"/>
      <c r="S5" s="21"/>
      <c r="T5" s="4" t="s">
        <v>16</v>
      </c>
      <c r="U5" s="4" t="s">
        <v>17</v>
      </c>
      <c r="W5" s="2" t="s">
        <v>45</v>
      </c>
      <c r="X5" s="2"/>
      <c r="Y5" s="21"/>
      <c r="Z5" s="4" t="s">
        <v>16</v>
      </c>
      <c r="AA5" s="4" t="s">
        <v>17</v>
      </c>
    </row>
    <row r="6" spans="1:27" x14ac:dyDescent="0.6">
      <c r="F6" s="2" t="s">
        <v>21</v>
      </c>
      <c r="G6" s="2">
        <v>183342626</v>
      </c>
      <c r="H6" s="2">
        <v>77847489</v>
      </c>
      <c r="K6" s="2"/>
      <c r="L6" s="2" t="s">
        <v>21</v>
      </c>
      <c r="M6" s="2">
        <v>183342626</v>
      </c>
      <c r="N6" s="2">
        <v>77847489</v>
      </c>
      <c r="O6">
        <v>131485694</v>
      </c>
      <c r="Q6" s="2"/>
      <c r="R6" s="2"/>
      <c r="S6" s="2" t="s">
        <v>21</v>
      </c>
      <c r="T6" s="2">
        <v>183342626</v>
      </c>
      <c r="U6" s="2">
        <v>77847489</v>
      </c>
      <c r="W6" s="2"/>
      <c r="X6" s="2"/>
      <c r="Y6" s="2" t="s">
        <v>21</v>
      </c>
      <c r="Z6" s="2">
        <v>183342626</v>
      </c>
      <c r="AA6" s="2">
        <v>77847489</v>
      </c>
    </row>
    <row r="7" spans="1:27" x14ac:dyDescent="0.6">
      <c r="F7" s="2" t="s">
        <v>22</v>
      </c>
      <c r="G7" s="2">
        <v>143452</v>
      </c>
      <c r="H7" s="2">
        <v>47047</v>
      </c>
      <c r="K7" s="2"/>
      <c r="L7" s="2" t="s">
        <v>22</v>
      </c>
      <c r="M7" s="2">
        <v>143452</v>
      </c>
      <c r="N7" s="2">
        <v>47047</v>
      </c>
      <c r="O7">
        <v>54337</v>
      </c>
      <c r="Q7" s="2"/>
      <c r="R7" s="2"/>
      <c r="S7" s="2" t="s">
        <v>22</v>
      </c>
      <c r="T7" s="2">
        <v>143452</v>
      </c>
      <c r="U7" s="2">
        <v>47047</v>
      </c>
      <c r="W7" s="2"/>
      <c r="X7" s="2"/>
      <c r="Y7" s="2" t="s">
        <v>22</v>
      </c>
      <c r="Z7" s="2">
        <v>143452</v>
      </c>
      <c r="AA7" s="2">
        <v>47047</v>
      </c>
    </row>
    <row r="8" spans="1:27" x14ac:dyDescent="0.6">
      <c r="F8" s="2" t="s">
        <v>23</v>
      </c>
      <c r="G8" s="2">
        <v>11713</v>
      </c>
      <c r="H8" s="2">
        <v>5852</v>
      </c>
      <c r="K8" s="2"/>
      <c r="L8" s="2" t="s">
        <v>23</v>
      </c>
      <c r="M8" s="2">
        <v>11713</v>
      </c>
      <c r="N8" s="2">
        <v>5852</v>
      </c>
      <c r="O8">
        <v>6476</v>
      </c>
      <c r="Q8" s="2"/>
      <c r="R8" s="2"/>
      <c r="S8" s="2" t="s">
        <v>23</v>
      </c>
      <c r="T8" s="2">
        <v>11713</v>
      </c>
      <c r="U8" s="2">
        <v>5852</v>
      </c>
      <c r="W8" s="2"/>
      <c r="X8" s="2"/>
      <c r="Y8" s="2" t="s">
        <v>23</v>
      </c>
      <c r="Z8" s="2">
        <v>11713</v>
      </c>
      <c r="AA8" s="2">
        <v>5852</v>
      </c>
    </row>
    <row r="9" spans="1:27" ht="17.25" thickBot="1" x14ac:dyDescent="0.65">
      <c r="D9" s="2" t="s">
        <v>2</v>
      </c>
      <c r="K9" s="2" t="s">
        <v>2</v>
      </c>
      <c r="L9" s="2"/>
      <c r="M9" s="2"/>
      <c r="N9" s="2"/>
      <c r="Q9" s="2" t="s">
        <v>2</v>
      </c>
      <c r="R9" s="2"/>
      <c r="S9" s="2"/>
      <c r="T9" s="2"/>
      <c r="W9" s="2" t="s">
        <v>2</v>
      </c>
      <c r="X9" s="2"/>
      <c r="Y9" s="2"/>
      <c r="Z9" s="2"/>
    </row>
    <row r="10" spans="1:27" ht="27.75" customHeight="1" thickBot="1" x14ac:dyDescent="0.65">
      <c r="D10" s="22" t="s">
        <v>8</v>
      </c>
      <c r="E10" s="22" t="s">
        <v>9</v>
      </c>
      <c r="F10" s="22" t="s">
        <v>10</v>
      </c>
      <c r="G10" s="28" t="s">
        <v>11</v>
      </c>
      <c r="H10" s="29"/>
      <c r="I10" s="22" t="s">
        <v>12</v>
      </c>
      <c r="K10" s="22" t="s">
        <v>33</v>
      </c>
      <c r="L10" s="22" t="s">
        <v>30</v>
      </c>
      <c r="M10" s="22" t="s">
        <v>31</v>
      </c>
      <c r="N10" s="24" t="s">
        <v>32</v>
      </c>
      <c r="O10" s="22" t="s">
        <v>1</v>
      </c>
      <c r="Q10" s="22" t="s">
        <v>8</v>
      </c>
      <c r="R10" s="24" t="s">
        <v>42</v>
      </c>
      <c r="S10" s="25"/>
      <c r="T10" s="25"/>
      <c r="U10" s="26"/>
      <c r="W10" s="6" t="s">
        <v>45</v>
      </c>
      <c r="X10" s="17" t="s">
        <v>9</v>
      </c>
      <c r="Y10" s="18" t="s">
        <v>0</v>
      </c>
    </row>
    <row r="11" spans="1:27" ht="17.25" thickBot="1" x14ac:dyDescent="0.65">
      <c r="D11" s="23"/>
      <c r="E11" s="23"/>
      <c r="F11" s="23"/>
      <c r="G11" s="7" t="s">
        <v>13</v>
      </c>
      <c r="H11" s="7" t="s">
        <v>14</v>
      </c>
      <c r="I11" s="23"/>
      <c r="K11" s="23"/>
      <c r="L11" s="23"/>
      <c r="M11" s="23"/>
      <c r="N11" s="27"/>
      <c r="O11" s="23"/>
      <c r="Q11" s="23"/>
      <c r="R11" s="5" t="s">
        <v>37</v>
      </c>
      <c r="S11" s="5" t="s">
        <v>38</v>
      </c>
      <c r="T11" s="11" t="s">
        <v>39</v>
      </c>
      <c r="U11" s="11" t="s">
        <v>43</v>
      </c>
      <c r="W11" s="16">
        <v>16</v>
      </c>
      <c r="X11" s="16">
        <v>6.7900000000000002E-2</v>
      </c>
      <c r="Y11" s="16">
        <f>$A$2+X11*$C$2</f>
        <v>14.58</v>
      </c>
    </row>
    <row r="12" spans="1:27" ht="17.25" customHeight="1" thickBot="1" x14ac:dyDescent="0.65">
      <c r="D12" s="8">
        <v>64</v>
      </c>
      <c r="E12" s="9">
        <v>0.31080000000000002</v>
      </c>
      <c r="F12" s="9">
        <f>$A$2+$C$2*E12</f>
        <v>63.160000000000004</v>
      </c>
      <c r="G12" s="9">
        <v>0.3609</v>
      </c>
      <c r="H12" s="9">
        <v>0.16700000000000001</v>
      </c>
      <c r="I12" s="9">
        <f>(($A$2+G12*$C$2)*$G$6 + ($A$2+H12*$C$2)*$H$6)/($G$6+$H$6)</f>
        <v>61.62165437340537</v>
      </c>
      <c r="K12" s="8" t="s">
        <v>26</v>
      </c>
      <c r="L12" s="9">
        <v>0.51539999999999997</v>
      </c>
      <c r="M12" s="12">
        <v>0.31480000000000002</v>
      </c>
      <c r="N12" s="13">
        <v>7.1199999999999999E-2</v>
      </c>
      <c r="O12" s="9">
        <f>(($A$2+L12*($B$2+N12*$C$2))*$M$6 + ($A$2+M12*($B$2+N12*$C$2))*$N$6)/($M$6+$N$6)</f>
        <v>16.600132371751606</v>
      </c>
      <c r="Q12" s="8">
        <v>64</v>
      </c>
      <c r="R12" s="9" t="s">
        <v>47</v>
      </c>
      <c r="S12" s="9" t="s">
        <v>61</v>
      </c>
      <c r="T12" s="9" t="s">
        <v>67</v>
      </c>
      <c r="U12" s="9" t="s">
        <v>73</v>
      </c>
      <c r="V12" s="31"/>
      <c r="W12" s="8">
        <v>64</v>
      </c>
      <c r="X12" s="16">
        <v>1.46E-2</v>
      </c>
      <c r="Y12" s="16">
        <f t="shared" ref="Y12:Y14" si="0">$A$2+X12*$C$2</f>
        <v>3.92</v>
      </c>
    </row>
    <row r="13" spans="1:27" ht="17.25" customHeight="1" thickBot="1" x14ac:dyDescent="0.65">
      <c r="D13" s="8">
        <v>128</v>
      </c>
      <c r="E13" s="9">
        <v>0.26869999999999999</v>
      </c>
      <c r="F13" s="9">
        <f t="shared" ref="F13:F15" si="1">$A$2+$C$2*E13</f>
        <v>54.74</v>
      </c>
      <c r="G13" s="9">
        <v>0.29899999999999999</v>
      </c>
      <c r="H13" s="9">
        <v>0.1205</v>
      </c>
      <c r="I13" s="9">
        <f t="shared" ref="I13:I15" si="2">(($A$2+G13*$C$2)*$G$6 + ($A$2+H13*$C$2)*$H$6)/($G$6+$H$6)</f>
        <v>50.159645722809991</v>
      </c>
      <c r="K13" s="8" t="s">
        <v>27</v>
      </c>
      <c r="L13" s="9">
        <v>0.436</v>
      </c>
      <c r="M13" s="12">
        <v>0.23499999999999999</v>
      </c>
      <c r="N13" s="13">
        <v>0.1605</v>
      </c>
      <c r="O13" s="9">
        <f t="shared" ref="O13:O15" si="3">(($A$2+L13*($B$2+N13*$C$2))*$M$6 + ($A$2+M13*($B$2+N13*$C$2))*$N$6)/($M$6+$N$6)</f>
        <v>20.594399607110326</v>
      </c>
      <c r="Q13" s="8">
        <v>128</v>
      </c>
      <c r="R13" s="9" t="s">
        <v>48</v>
      </c>
      <c r="S13" s="9" t="s">
        <v>62</v>
      </c>
      <c r="T13" s="9" t="s">
        <v>68</v>
      </c>
      <c r="U13" s="9" t="s">
        <v>74</v>
      </c>
      <c r="V13" s="32"/>
      <c r="W13" s="8">
        <v>128</v>
      </c>
      <c r="X13" s="16">
        <v>6.1999999999999998E-3</v>
      </c>
      <c r="Y13" s="16">
        <f t="shared" si="0"/>
        <v>2.2400000000000002</v>
      </c>
    </row>
    <row r="14" spans="1:27" ht="17.25" thickBot="1" x14ac:dyDescent="0.65">
      <c r="D14" s="8">
        <v>256</v>
      </c>
      <c r="E14" s="9">
        <v>0.13250000000000001</v>
      </c>
      <c r="F14" s="9">
        <f t="shared" si="1"/>
        <v>27.5</v>
      </c>
      <c r="G14" s="9">
        <v>0.27429999999999999</v>
      </c>
      <c r="H14" s="9">
        <v>8.6199999999999999E-2</v>
      </c>
      <c r="I14" s="9">
        <f t="shared" si="2"/>
        <v>44.647391375129189</v>
      </c>
      <c r="K14" s="8" t="s">
        <v>28</v>
      </c>
      <c r="L14" s="9">
        <v>0.3609</v>
      </c>
      <c r="M14" s="12">
        <v>0.16700000000000001</v>
      </c>
      <c r="N14" s="13">
        <v>0.36680000000000001</v>
      </c>
      <c r="O14" s="9">
        <f t="shared" si="3"/>
        <v>29.298188261505626</v>
      </c>
      <c r="Q14" s="8">
        <v>256</v>
      </c>
      <c r="R14" s="9" t="s">
        <v>49</v>
      </c>
      <c r="S14" s="9" t="s">
        <v>63</v>
      </c>
      <c r="T14" s="9" t="s">
        <v>69</v>
      </c>
      <c r="U14" s="9" t="s">
        <v>75</v>
      </c>
      <c r="V14" s="36"/>
      <c r="W14" s="8">
        <v>256</v>
      </c>
      <c r="X14" s="16">
        <v>3.0999999999999999E-3</v>
      </c>
      <c r="Y14" s="16">
        <f t="shared" si="0"/>
        <v>1.62</v>
      </c>
    </row>
    <row r="15" spans="1:27" ht="17.25" thickBot="1" x14ac:dyDescent="0.65">
      <c r="D15" s="8">
        <v>512</v>
      </c>
      <c r="E15" s="9">
        <v>6.7900000000000002E-2</v>
      </c>
      <c r="F15" s="9">
        <f t="shared" si="1"/>
        <v>14.58</v>
      </c>
      <c r="G15" s="9">
        <v>0.10199999999999999</v>
      </c>
      <c r="H15" s="9">
        <v>6.4299999999999996E-2</v>
      </c>
      <c r="I15" s="9">
        <f t="shared" si="2"/>
        <v>19.152709488795161</v>
      </c>
      <c r="K15" s="8" t="s">
        <v>29</v>
      </c>
      <c r="L15" s="9">
        <v>0.29899999999999999</v>
      </c>
      <c r="M15" s="12">
        <v>0.1205</v>
      </c>
      <c r="N15" s="13">
        <v>0.87</v>
      </c>
      <c r="O15" s="9">
        <f t="shared" si="3"/>
        <v>48.684856351125696</v>
      </c>
      <c r="Q15" s="8">
        <v>512</v>
      </c>
      <c r="R15" s="9" t="s">
        <v>50</v>
      </c>
      <c r="S15" s="15" t="s">
        <v>64</v>
      </c>
      <c r="T15" s="9" t="s">
        <v>70</v>
      </c>
      <c r="U15" s="9" t="s">
        <v>71</v>
      </c>
      <c r="V15" s="30"/>
      <c r="W15" s="15">
        <v>512</v>
      </c>
      <c r="X15" s="19">
        <v>4.0000000000000002E-4</v>
      </c>
      <c r="Y15" s="16">
        <f>$A$2+X15*$C$2</f>
        <v>1.08</v>
      </c>
    </row>
    <row r="16" spans="1:27" ht="17.25" thickBot="1" x14ac:dyDescent="0.65">
      <c r="H16" s="2"/>
      <c r="I16" s="2"/>
      <c r="K16" s="8" t="s">
        <v>44</v>
      </c>
      <c r="L16" s="9">
        <v>0.27429999999999999</v>
      </c>
      <c r="M16" s="12">
        <v>8.6199999999999999E-2</v>
      </c>
      <c r="N16" s="14"/>
      <c r="O16" s="9">
        <f>(($A$2+L16*$C$2)*$M$6 + ($A$2+M16*$C$2)*$N$6)/($M$6+$N$6)</f>
        <v>44.647391375129189</v>
      </c>
      <c r="Q16" s="8">
        <v>1024</v>
      </c>
      <c r="R16" s="9" t="s">
        <v>51</v>
      </c>
      <c r="S16" s="9" t="s">
        <v>65</v>
      </c>
      <c r="T16" s="9" t="s">
        <v>71</v>
      </c>
      <c r="U16" s="9" t="s">
        <v>76</v>
      </c>
      <c r="V16" s="36"/>
      <c r="X16" s="1"/>
    </row>
    <row r="17" spans="3:25" ht="17.25" thickBot="1" x14ac:dyDescent="0.65">
      <c r="D17" s="2" t="s">
        <v>3</v>
      </c>
      <c r="H17" s="2"/>
      <c r="I17" s="2"/>
      <c r="P17" s="2"/>
      <c r="Q17" s="8">
        <v>2048</v>
      </c>
      <c r="R17" s="9" t="s">
        <v>52</v>
      </c>
      <c r="S17" s="9" t="s">
        <v>66</v>
      </c>
      <c r="T17" s="9" t="s">
        <v>72</v>
      </c>
      <c r="U17" s="9" t="s">
        <v>77</v>
      </c>
      <c r="W17" s="2" t="s">
        <v>3</v>
      </c>
      <c r="X17" s="3"/>
      <c r="Y17" s="2"/>
    </row>
    <row r="18" spans="3:25" ht="19.899999999999999" customHeight="1" thickBot="1" x14ac:dyDescent="0.65">
      <c r="D18" s="22" t="s">
        <v>8</v>
      </c>
      <c r="E18" s="22" t="s">
        <v>9</v>
      </c>
      <c r="F18" s="22" t="s">
        <v>10</v>
      </c>
      <c r="G18" s="28" t="s">
        <v>11</v>
      </c>
      <c r="H18" s="29"/>
      <c r="I18" s="6" t="s">
        <v>12</v>
      </c>
      <c r="K18" s="2" t="s">
        <v>3</v>
      </c>
      <c r="L18" s="2"/>
      <c r="M18" s="2"/>
      <c r="N18" s="2"/>
      <c r="O18" s="2"/>
      <c r="W18" s="6" t="s">
        <v>45</v>
      </c>
      <c r="X18" s="20" t="s">
        <v>9</v>
      </c>
      <c r="Y18" s="18" t="s">
        <v>0</v>
      </c>
    </row>
    <row r="19" spans="3:25" ht="26.65" customHeight="1" thickBot="1" x14ac:dyDescent="0.65">
      <c r="C19"/>
      <c r="D19" s="23"/>
      <c r="E19" s="23"/>
      <c r="F19" s="23"/>
      <c r="G19" s="7" t="s">
        <v>13</v>
      </c>
      <c r="H19" s="7" t="s">
        <v>14</v>
      </c>
      <c r="I19" s="10"/>
      <c r="K19" s="22" t="s">
        <v>33</v>
      </c>
      <c r="L19" s="22" t="s">
        <v>30</v>
      </c>
      <c r="M19" s="22" t="s">
        <v>31</v>
      </c>
      <c r="N19" s="22" t="s">
        <v>32</v>
      </c>
      <c r="O19" s="22" t="s">
        <v>1</v>
      </c>
      <c r="Q19" s="2" t="s">
        <v>3</v>
      </c>
      <c r="R19" s="2"/>
      <c r="S19" s="2"/>
      <c r="T19" s="2"/>
      <c r="W19" s="16">
        <v>16</v>
      </c>
      <c r="X19" s="16">
        <v>0.1018</v>
      </c>
      <c r="Y19" s="16">
        <f>$A$2+X19*$C$2</f>
        <v>21.36</v>
      </c>
    </row>
    <row r="20" spans="3:25" ht="29.25" customHeight="1" thickBot="1" x14ac:dyDescent="0.65">
      <c r="D20" s="8">
        <v>64</v>
      </c>
      <c r="E20" s="9">
        <v>0.20569999999999999</v>
      </c>
      <c r="F20" s="9">
        <f>$A$2+$C$2*E20</f>
        <v>42.14</v>
      </c>
      <c r="G20" s="9">
        <v>0.2107</v>
      </c>
      <c r="H20" s="9">
        <v>0.1258</v>
      </c>
      <c r="I20" s="9">
        <f>(($A$2+G20*$C$2)*$G$7 + ($A$2+H20*$C$2)*$H$7)/($G$7+$H$7)</f>
        <v>38.946497356941514</v>
      </c>
      <c r="K20" s="23"/>
      <c r="L20" s="23"/>
      <c r="M20" s="23"/>
      <c r="N20" s="23"/>
      <c r="O20" s="23"/>
      <c r="Q20" s="22" t="s">
        <v>8</v>
      </c>
      <c r="R20" s="24" t="s">
        <v>42</v>
      </c>
      <c r="S20" s="25"/>
      <c r="T20" s="25"/>
      <c r="U20" s="26"/>
      <c r="W20" s="8">
        <v>64</v>
      </c>
      <c r="X20" s="16">
        <v>2.4400000000000002E-2</v>
      </c>
      <c r="Y20" s="16">
        <f t="shared" ref="Y20:Y22" si="4">$A$2+X20*$C$2</f>
        <v>5.88</v>
      </c>
    </row>
    <row r="21" spans="3:25" ht="17.25" customHeight="1" thickBot="1" x14ac:dyDescent="0.65">
      <c r="D21" s="8">
        <v>128</v>
      </c>
      <c r="E21" s="9">
        <v>0.1797</v>
      </c>
      <c r="F21" s="9">
        <f t="shared" ref="F21:F23" si="5">$A$2+$C$2*E21</f>
        <v>36.94</v>
      </c>
      <c r="G21" s="9">
        <v>0.189</v>
      </c>
      <c r="H21" s="9">
        <v>9.1700000000000004E-2</v>
      </c>
      <c r="I21" s="9">
        <f t="shared" ref="I21:I23" si="6">(($A$2+G21*$C$2)*$G$7 + ($A$2+H21*$C$2)*$H$7)/($G$7+$H$7)</f>
        <v>33.994018761253344</v>
      </c>
      <c r="K21" s="8" t="s">
        <v>26</v>
      </c>
      <c r="L21" s="9">
        <v>0.2782</v>
      </c>
      <c r="M21" s="12">
        <v>0.2127</v>
      </c>
      <c r="N21" s="13">
        <v>0.2019</v>
      </c>
      <c r="O21" s="9">
        <f>(($A$2+L21*($B$2+N21*$C$2))*$M$7 + ($A$2+M21*($B$2+N21*$C$2))*$N$7)/($M$7+$N$7)</f>
        <v>16.82098798657211</v>
      </c>
      <c r="Q21" s="23"/>
      <c r="R21" s="5" t="s">
        <v>37</v>
      </c>
      <c r="S21" s="5" t="s">
        <v>38</v>
      </c>
      <c r="T21" s="11" t="s">
        <v>39</v>
      </c>
      <c r="U21" s="11" t="s">
        <v>43</v>
      </c>
      <c r="W21" s="8">
        <v>128</v>
      </c>
      <c r="X21" s="16">
        <v>9.5999999999999992E-3</v>
      </c>
      <c r="Y21" s="16">
        <f t="shared" si="4"/>
        <v>2.92</v>
      </c>
    </row>
    <row r="22" spans="3:25" ht="17.25" thickBot="1" x14ac:dyDescent="0.65">
      <c r="D22" s="8">
        <v>256</v>
      </c>
      <c r="E22" s="9">
        <v>0.1426</v>
      </c>
      <c r="F22" s="9">
        <f t="shared" si="5"/>
        <v>29.52</v>
      </c>
      <c r="G22" s="9">
        <v>0.17460000000000001</v>
      </c>
      <c r="H22" s="9">
        <v>4.5600000000000002E-2</v>
      </c>
      <c r="I22" s="9">
        <f t="shared" si="6"/>
        <v>29.548246867437623</v>
      </c>
      <c r="K22" s="8" t="s">
        <v>27</v>
      </c>
      <c r="L22" s="9">
        <v>0.22500000000000001</v>
      </c>
      <c r="M22" s="12">
        <v>0.15939999999999999</v>
      </c>
      <c r="N22" s="13">
        <v>0.42649999999999999</v>
      </c>
      <c r="O22" s="9">
        <f t="shared" ref="O22:O24" si="7">(($A$2+L22*($B$2+N22*$C$2))*$M$7 + ($A$2+M22*($B$2+N22*$C$2))*$N$7)/($M$7+$N$7)</f>
        <v>22.986529779893857</v>
      </c>
      <c r="Q22" s="8">
        <v>64</v>
      </c>
      <c r="R22" s="9" t="s">
        <v>53</v>
      </c>
      <c r="S22" s="9" t="s">
        <v>80</v>
      </c>
      <c r="T22" s="9" t="s">
        <v>86</v>
      </c>
      <c r="U22" s="9" t="s">
        <v>92</v>
      </c>
      <c r="W22" s="8">
        <v>256</v>
      </c>
      <c r="X22" s="16">
        <v>6.6E-3</v>
      </c>
      <c r="Y22" s="16">
        <f t="shared" si="4"/>
        <v>2.3200000000000003</v>
      </c>
    </row>
    <row r="23" spans="3:25" ht="17.25" thickBot="1" x14ac:dyDescent="0.65">
      <c r="D23" s="8">
        <v>512</v>
      </c>
      <c r="E23" s="9">
        <v>0.1018</v>
      </c>
      <c r="F23" s="9">
        <f t="shared" si="5"/>
        <v>21.36</v>
      </c>
      <c r="G23" s="9">
        <v>0.13170000000000001</v>
      </c>
      <c r="H23" s="9">
        <v>3.9300000000000002E-2</v>
      </c>
      <c r="I23" s="9">
        <f t="shared" si="6"/>
        <v>22.776046593420443</v>
      </c>
      <c r="J23" s="2"/>
      <c r="K23" s="8" t="s">
        <v>28</v>
      </c>
      <c r="L23" s="9">
        <v>0.2107</v>
      </c>
      <c r="M23" s="12">
        <v>0.1258</v>
      </c>
      <c r="N23" s="13">
        <v>0.63949999999999996</v>
      </c>
      <c r="O23" s="9">
        <f t="shared" si="7"/>
        <v>29.061434795458236</v>
      </c>
      <c r="Q23" s="8">
        <v>128</v>
      </c>
      <c r="R23" s="9" t="s">
        <v>54</v>
      </c>
      <c r="S23" s="9" t="s">
        <v>81</v>
      </c>
      <c r="T23" s="9" t="s">
        <v>87</v>
      </c>
      <c r="U23" s="9" t="s">
        <v>93</v>
      </c>
      <c r="W23" s="15">
        <v>512</v>
      </c>
      <c r="X23" s="19">
        <v>2E-3</v>
      </c>
      <c r="Y23" s="16">
        <f>$A$2+X23*$C$2</f>
        <v>1.4</v>
      </c>
    </row>
    <row r="24" spans="3:25" ht="17.25" thickBot="1" x14ac:dyDescent="0.65">
      <c r="H24" s="2"/>
      <c r="I24" s="2"/>
      <c r="K24" s="8" t="s">
        <v>29</v>
      </c>
      <c r="L24" s="9">
        <v>0.189</v>
      </c>
      <c r="M24" s="12">
        <v>9.1700000000000004E-2</v>
      </c>
      <c r="N24" s="13">
        <v>0.873</v>
      </c>
      <c r="O24" s="9">
        <f t="shared" si="7"/>
        <v>33.103180254699502</v>
      </c>
      <c r="Q24" s="8">
        <v>256</v>
      </c>
      <c r="R24" s="9" t="s">
        <v>55</v>
      </c>
      <c r="S24" s="9" t="s">
        <v>82</v>
      </c>
      <c r="T24" s="9" t="s">
        <v>88</v>
      </c>
      <c r="U24" s="9" t="s">
        <v>94</v>
      </c>
      <c r="V24" s="33"/>
      <c r="W24" s="34"/>
      <c r="X24" s="1"/>
    </row>
    <row r="25" spans="3:25" ht="17.25" thickBot="1" x14ac:dyDescent="0.65">
      <c r="D25" s="2" t="s">
        <v>4</v>
      </c>
      <c r="H25" s="2"/>
      <c r="I25" s="2"/>
      <c r="K25" s="8" t="s">
        <v>44</v>
      </c>
      <c r="L25" s="9">
        <v>0.17460000000000001</v>
      </c>
      <c r="M25" s="12">
        <v>4.5600000000000002E-2</v>
      </c>
      <c r="N25" s="14"/>
      <c r="O25" s="9">
        <f>(($A$2+L25*$C$2)*$M$6 + ($A$2+M25*$C$2)*$N$6)/($M$6+$N$6)</f>
        <v>28.230332203039154</v>
      </c>
      <c r="Q25" s="8">
        <v>512</v>
      </c>
      <c r="R25" s="9" t="s">
        <v>56</v>
      </c>
      <c r="S25" s="9" t="s">
        <v>83</v>
      </c>
      <c r="T25" s="9" t="s">
        <v>89</v>
      </c>
      <c r="U25" s="9" t="s">
        <v>95</v>
      </c>
      <c r="W25" s="2" t="s">
        <v>4</v>
      </c>
      <c r="X25" s="3"/>
      <c r="Y25" s="2"/>
    </row>
    <row r="26" spans="3:25" ht="18.399999999999999" customHeight="1" thickBot="1" x14ac:dyDescent="0.65">
      <c r="D26" s="22" t="s">
        <v>8</v>
      </c>
      <c r="E26" s="22" t="s">
        <v>9</v>
      </c>
      <c r="F26" s="22" t="s">
        <v>10</v>
      </c>
      <c r="G26" s="28" t="s">
        <v>11</v>
      </c>
      <c r="H26" s="29"/>
      <c r="I26" s="6" t="s">
        <v>12</v>
      </c>
      <c r="Q26" s="8">
        <v>1024</v>
      </c>
      <c r="R26" s="9" t="s">
        <v>78</v>
      </c>
      <c r="S26" s="9" t="s">
        <v>84</v>
      </c>
      <c r="T26" s="9" t="s">
        <v>90</v>
      </c>
      <c r="U26" s="9" t="s">
        <v>91</v>
      </c>
      <c r="W26" s="6" t="s">
        <v>45</v>
      </c>
      <c r="X26" s="20" t="s">
        <v>9</v>
      </c>
      <c r="Y26" s="18" t="s">
        <v>0</v>
      </c>
    </row>
    <row r="27" spans="3:25" ht="17.25" thickBot="1" x14ac:dyDescent="0.65">
      <c r="D27" s="23"/>
      <c r="E27" s="23"/>
      <c r="F27" s="23"/>
      <c r="G27" s="7" t="s">
        <v>13</v>
      </c>
      <c r="H27" s="7" t="s">
        <v>14</v>
      </c>
      <c r="I27" s="10"/>
      <c r="K27" s="2" t="s">
        <v>4</v>
      </c>
      <c r="L27" s="2"/>
      <c r="M27" s="2"/>
      <c r="N27" s="2"/>
      <c r="O27" s="2"/>
      <c r="Q27" s="8">
        <v>2048</v>
      </c>
      <c r="R27" s="9" t="s">
        <v>79</v>
      </c>
      <c r="S27" s="9" t="s">
        <v>85</v>
      </c>
      <c r="T27" s="9" t="s">
        <v>91</v>
      </c>
      <c r="U27" s="9" t="s">
        <v>91</v>
      </c>
      <c r="W27" s="16">
        <v>16</v>
      </c>
      <c r="X27" s="16">
        <v>0.16</v>
      </c>
      <c r="Y27" s="16">
        <f>$A$2+X27*$C$2</f>
        <v>33</v>
      </c>
    </row>
    <row r="28" spans="3:25" ht="26.65" customHeight="1" thickBot="1" x14ac:dyDescent="0.65">
      <c r="D28" s="8">
        <v>64</v>
      </c>
      <c r="E28" s="9">
        <v>0.2286</v>
      </c>
      <c r="F28" s="9">
        <f>$A$2+$C$2*E28</f>
        <v>46.72</v>
      </c>
      <c r="G28" s="9">
        <v>0.2019</v>
      </c>
      <c r="H28" s="9">
        <v>0.21329999999999999</v>
      </c>
      <c r="I28" s="9">
        <f>(($A$2+G28*$C$2)*$G$8 + ($A$2+H28*$C$2)*$H$8)/($G$8+$H$8)</f>
        <v>42.139610589239965</v>
      </c>
      <c r="K28" s="22" t="s">
        <v>33</v>
      </c>
      <c r="L28" s="22" t="s">
        <v>30</v>
      </c>
      <c r="M28" s="22" t="s">
        <v>31</v>
      </c>
      <c r="N28" s="22" t="s">
        <v>32</v>
      </c>
      <c r="O28" s="22" t="s">
        <v>1</v>
      </c>
      <c r="W28" s="8">
        <v>64</v>
      </c>
      <c r="X28" s="16">
        <v>4.6199999999999998E-2</v>
      </c>
      <c r="Y28" s="16">
        <f t="shared" ref="Y28:Y31" si="8">$A$2+X28*$C$2</f>
        <v>10.24</v>
      </c>
    </row>
    <row r="29" spans="3:25" ht="17.25" thickBot="1" x14ac:dyDescent="0.65">
      <c r="D29" s="8">
        <v>128</v>
      </c>
      <c r="E29" s="9">
        <v>0.1993</v>
      </c>
      <c r="F29" s="9">
        <f t="shared" ref="F29:F31" si="9">$A$2+$C$2*E29</f>
        <v>40.86</v>
      </c>
      <c r="G29" s="9">
        <v>0.19539999999999999</v>
      </c>
      <c r="H29" s="9">
        <v>0.2051</v>
      </c>
      <c r="I29" s="9">
        <f t="shared" ref="I29:I31" si="10">(($A$2+G29*$C$2)*$G$8 + ($A$2+H29*$C$2)*$H$8)/($G$8+$H$8)</f>
        <v>40.726335325932247</v>
      </c>
      <c r="K29" s="23"/>
      <c r="L29" s="23"/>
      <c r="M29" s="23"/>
      <c r="N29" s="23"/>
      <c r="O29" s="23"/>
      <c r="Q29" s="2" t="s">
        <v>4</v>
      </c>
      <c r="R29" s="2"/>
      <c r="S29" s="2"/>
      <c r="T29" s="2"/>
      <c r="W29" s="8">
        <v>128</v>
      </c>
      <c r="X29" s="16">
        <v>2.6800000000000001E-2</v>
      </c>
      <c r="Y29" s="16">
        <f t="shared" si="8"/>
        <v>6.36</v>
      </c>
    </row>
    <row r="30" spans="3:25" ht="27.75" customHeight="1" thickBot="1" x14ac:dyDescent="0.65">
      <c r="D30" s="8">
        <v>256</v>
      </c>
      <c r="E30" s="9">
        <v>0.17710000000000001</v>
      </c>
      <c r="F30" s="9">
        <f t="shared" si="9"/>
        <v>36.42</v>
      </c>
      <c r="G30" s="9">
        <v>0.16980000000000001</v>
      </c>
      <c r="H30" s="9">
        <v>0.20030000000000001</v>
      </c>
      <c r="I30" s="9">
        <f t="shared" si="10"/>
        <v>36.992291488756045</v>
      </c>
      <c r="K30" s="8" t="s">
        <v>26</v>
      </c>
      <c r="L30" s="9">
        <v>0.28010000000000002</v>
      </c>
      <c r="M30" s="12">
        <v>0.3896</v>
      </c>
      <c r="N30" s="13">
        <v>0.3896</v>
      </c>
      <c r="O30" s="9">
        <f>(($A$2+L30*($B$2+N30*$C$2))*$M$8 + ($A$2+M30*($B$2+N30*$C$2))*$N$8)/($M$8+$N$8)</f>
        <v>31.999640703672078</v>
      </c>
      <c r="Q30" s="22" t="s">
        <v>8</v>
      </c>
      <c r="R30" s="24" t="s">
        <v>42</v>
      </c>
      <c r="S30" s="25"/>
      <c r="T30" s="25"/>
      <c r="U30" s="26"/>
      <c r="W30" s="8">
        <v>256</v>
      </c>
      <c r="X30" s="16">
        <v>1.2999999999999999E-2</v>
      </c>
      <c r="Y30" s="16">
        <f t="shared" si="8"/>
        <v>3.6</v>
      </c>
    </row>
    <row r="31" spans="3:25" ht="17.25" thickBot="1" x14ac:dyDescent="0.65">
      <c r="D31" s="8">
        <v>512</v>
      </c>
      <c r="E31" s="9">
        <v>0.16</v>
      </c>
      <c r="F31" s="9">
        <f t="shared" si="9"/>
        <v>33</v>
      </c>
      <c r="G31" s="9">
        <v>0.1457</v>
      </c>
      <c r="H31" s="9">
        <v>0.1948</v>
      </c>
      <c r="I31" s="9">
        <f t="shared" si="10"/>
        <v>33.411656134358097</v>
      </c>
      <c r="K31" s="8" t="s">
        <v>27</v>
      </c>
      <c r="L31" s="9">
        <v>0.21199999999999999</v>
      </c>
      <c r="M31" s="12">
        <v>0.25</v>
      </c>
      <c r="N31" s="13">
        <v>0.53600000000000003</v>
      </c>
      <c r="O31" s="9">
        <f t="shared" ref="O31:O33" si="11">(($A$2+L31*($B$2+N31*$C$2))*$M$8 + ($A$2+M31*($B$2+N31*$C$2))*$N$8)/($M$8+$N$8)</f>
        <v>29.576774449188726</v>
      </c>
      <c r="Q31" s="23"/>
      <c r="R31" s="5" t="s">
        <v>37</v>
      </c>
      <c r="S31" s="5" t="s">
        <v>38</v>
      </c>
      <c r="T31" s="11" t="s">
        <v>39</v>
      </c>
      <c r="U31" s="11" t="s">
        <v>43</v>
      </c>
      <c r="W31" s="15">
        <v>512</v>
      </c>
      <c r="X31" s="19">
        <v>7.7000000000000002E-3</v>
      </c>
      <c r="Y31" s="16">
        <f t="shared" si="8"/>
        <v>2.54</v>
      </c>
    </row>
    <row r="32" spans="3:25" ht="17.25" thickBot="1" x14ac:dyDescent="0.65">
      <c r="K32" s="8" t="s">
        <v>28</v>
      </c>
      <c r="L32" s="9">
        <v>0.2019</v>
      </c>
      <c r="M32" s="12">
        <v>0.21329999999999999</v>
      </c>
      <c r="N32" s="13">
        <v>0.65239999999999998</v>
      </c>
      <c r="O32" s="9">
        <f t="shared" si="11"/>
        <v>31.953443007344148</v>
      </c>
      <c r="Q32" s="8">
        <v>64</v>
      </c>
      <c r="R32" s="9" t="s">
        <v>57</v>
      </c>
      <c r="S32" s="9" t="s">
        <v>98</v>
      </c>
      <c r="T32" s="9" t="s">
        <v>104</v>
      </c>
      <c r="U32" s="9" t="s">
        <v>109</v>
      </c>
    </row>
    <row r="33" spans="11:23" ht="17.25" thickBot="1" x14ac:dyDescent="0.65">
      <c r="K33" s="8" t="s">
        <v>29</v>
      </c>
      <c r="L33" s="9">
        <v>0.19539999999999999</v>
      </c>
      <c r="M33" s="12">
        <v>0.2051</v>
      </c>
      <c r="N33" s="13">
        <v>0.74219999999999997</v>
      </c>
      <c r="O33" s="9">
        <f t="shared" si="11"/>
        <v>34.457519611500139</v>
      </c>
      <c r="Q33" s="8">
        <v>128</v>
      </c>
      <c r="R33" s="9" t="s">
        <v>58</v>
      </c>
      <c r="S33" s="9" t="s">
        <v>99</v>
      </c>
      <c r="T33" s="9" t="s">
        <v>105</v>
      </c>
      <c r="U33" s="9" t="s">
        <v>110</v>
      </c>
    </row>
    <row r="34" spans="11:23" ht="17.25" thickBot="1" x14ac:dyDescent="0.65">
      <c r="K34" s="8" t="s">
        <v>44</v>
      </c>
      <c r="L34" s="9">
        <v>0.16980000000000001</v>
      </c>
      <c r="M34" s="12">
        <v>0.20030000000000001</v>
      </c>
      <c r="N34" s="14"/>
      <c r="O34" s="9">
        <f>(($A$2+L34*$C$2)*$M$6 + ($A$2+M34*$C$2)*$N$6)/($M$6+$N$6)</f>
        <v>36.778099750444227</v>
      </c>
      <c r="Q34" s="8">
        <v>256</v>
      </c>
      <c r="R34" s="9" t="s">
        <v>59</v>
      </c>
      <c r="S34" s="9" t="s">
        <v>100</v>
      </c>
      <c r="T34" s="9" t="s">
        <v>106</v>
      </c>
      <c r="U34" s="9" t="s">
        <v>111</v>
      </c>
      <c r="V34" s="33"/>
      <c r="W34" s="35"/>
    </row>
    <row r="35" spans="11:23" ht="17.25" thickBot="1" x14ac:dyDescent="0.65">
      <c r="Q35" s="8">
        <v>512</v>
      </c>
      <c r="R35" s="9" t="s">
        <v>60</v>
      </c>
      <c r="S35" s="9" t="s">
        <v>101</v>
      </c>
      <c r="T35" s="9" t="s">
        <v>107</v>
      </c>
      <c r="U35" s="9" t="s">
        <v>112</v>
      </c>
    </row>
    <row r="36" spans="11:23" ht="17.25" thickBot="1" x14ac:dyDescent="0.65">
      <c r="Q36" s="8">
        <v>1024</v>
      </c>
      <c r="R36" s="9" t="s">
        <v>96</v>
      </c>
      <c r="S36" s="9" t="s">
        <v>102</v>
      </c>
      <c r="T36" s="9" t="s">
        <v>103</v>
      </c>
      <c r="U36" s="9" t="s">
        <v>108</v>
      </c>
    </row>
    <row r="37" spans="11:23" ht="17.25" thickBot="1" x14ac:dyDescent="0.65">
      <c r="Q37" s="8">
        <v>2048</v>
      </c>
      <c r="R37" s="13" t="s">
        <v>97</v>
      </c>
      <c r="S37" s="9" t="s">
        <v>103</v>
      </c>
      <c r="T37" s="9" t="s">
        <v>108</v>
      </c>
      <c r="U37" s="9" t="s">
        <v>108</v>
      </c>
    </row>
  </sheetData>
  <mergeCells count="42">
    <mergeCell ref="D10:D11"/>
    <mergeCell ref="E10:E11"/>
    <mergeCell ref="F10:F11"/>
    <mergeCell ref="G4:H4"/>
    <mergeCell ref="F4:F5"/>
    <mergeCell ref="G18:H18"/>
    <mergeCell ref="G10:H10"/>
    <mergeCell ref="I10:I11"/>
    <mergeCell ref="G26:H26"/>
    <mergeCell ref="D26:D27"/>
    <mergeCell ref="D18:D19"/>
    <mergeCell ref="E18:E19"/>
    <mergeCell ref="F18:F19"/>
    <mergeCell ref="E26:E27"/>
    <mergeCell ref="F26:F27"/>
    <mergeCell ref="K10:K11"/>
    <mergeCell ref="L10:L11"/>
    <mergeCell ref="M10:M11"/>
    <mergeCell ref="O10:O11"/>
    <mergeCell ref="M4:O4"/>
    <mergeCell ref="L4:L5"/>
    <mergeCell ref="Q30:Q31"/>
    <mergeCell ref="R30:U30"/>
    <mergeCell ref="S4:S5"/>
    <mergeCell ref="T4:U4"/>
    <mergeCell ref="Q10:Q11"/>
    <mergeCell ref="Z4:AA4"/>
    <mergeCell ref="K28:K29"/>
    <mergeCell ref="L28:L29"/>
    <mergeCell ref="M28:M29"/>
    <mergeCell ref="N28:N29"/>
    <mergeCell ref="O28:O29"/>
    <mergeCell ref="Y4:Y5"/>
    <mergeCell ref="R10:U10"/>
    <mergeCell ref="Q20:Q21"/>
    <mergeCell ref="R20:U20"/>
    <mergeCell ref="N10:N11"/>
    <mergeCell ref="M19:M20"/>
    <mergeCell ref="N19:N20"/>
    <mergeCell ref="O19:O20"/>
    <mergeCell ref="K19:K20"/>
    <mergeCell ref="L19:L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김재현</dc:creator>
  <cp:lastModifiedBy>김재현</cp:lastModifiedBy>
  <dcterms:created xsi:type="dcterms:W3CDTF">2024-06-04T20:41:10Z</dcterms:created>
  <dcterms:modified xsi:type="dcterms:W3CDTF">2024-06-13T22:04:53Z</dcterms:modified>
</cp:coreProperties>
</file>